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8990" windowHeight="11880" tabRatio="806"/>
  </bookViews>
  <sheets>
    <sheet name="控除計算方法(端数処理含む)" sheetId="30" r:id="rId1"/>
    <sheet name="単位換算について" sheetId="29" r:id="rId2"/>
    <sheet name="【レビュー時説明用資料】端数処理について (2)" sheetId="31" r:id="rId3"/>
    <sheet name="控除マスタ適用ルール(廃止)" sheetId="26" r:id="rId4"/>
  </sheets>
  <calcPr calcId="144525"/>
</workbook>
</file>

<file path=xl/calcChain.xml><?xml version="1.0" encoding="utf-8"?>
<calcChain xmlns="http://schemas.openxmlformats.org/spreadsheetml/2006/main">
  <c r="R55" i="31" l="1"/>
  <c r="R54" i="31"/>
  <c r="R53" i="31"/>
  <c r="Q55" i="31"/>
  <c r="Q54" i="31"/>
  <c r="Q53" i="31"/>
  <c r="I55" i="31"/>
  <c r="I54" i="31"/>
  <c r="I53" i="31"/>
  <c r="H55" i="31"/>
  <c r="H57" i="31" s="1"/>
  <c r="H54" i="31"/>
  <c r="H53" i="31"/>
  <c r="S56" i="31"/>
  <c r="T56" i="31" s="1"/>
  <c r="J56" i="31"/>
  <c r="K56" i="31" s="1"/>
  <c r="S45" i="31"/>
  <c r="S44" i="31"/>
  <c r="S43" i="31"/>
  <c r="J45" i="31"/>
  <c r="J44" i="31"/>
  <c r="J43" i="31"/>
  <c r="H11" i="31"/>
  <c r="Q25" i="31"/>
  <c r="I25" i="31"/>
  <c r="H25" i="31"/>
  <c r="R21" i="31"/>
  <c r="R25" i="31" s="1"/>
  <c r="Q11" i="31"/>
  <c r="Q39" i="31" s="1"/>
  <c r="I11" i="31"/>
  <c r="I39" i="31" s="1"/>
  <c r="R7" i="31"/>
  <c r="R11" i="31" s="1"/>
  <c r="R39" i="31" s="1"/>
  <c r="Q57" i="31" l="1"/>
  <c r="I57" i="31"/>
  <c r="R57" i="31"/>
  <c r="H39" i="31"/>
  <c r="J46" i="31"/>
  <c r="K46" i="31" s="1"/>
  <c r="S46" i="31"/>
  <c r="T46" i="31" s="1"/>
  <c r="T45" i="31"/>
  <c r="R45" i="31" s="1"/>
  <c r="T43" i="31"/>
  <c r="R43" i="31" s="1"/>
  <c r="T44" i="31" l="1"/>
  <c r="R44" i="31" s="1"/>
  <c r="K45" i="31"/>
  <c r="H45" i="31" s="1"/>
  <c r="K44" i="31"/>
  <c r="H44" i="31" s="1"/>
  <c r="K43" i="31"/>
  <c r="I43" i="31" s="1"/>
  <c r="I44" i="31"/>
  <c r="I45" i="31"/>
  <c r="R47" i="31"/>
  <c r="Q47" i="31"/>
  <c r="H43" i="31" l="1"/>
  <c r="I47" i="31"/>
  <c r="H47" i="31"/>
</calcChain>
</file>

<file path=xl/sharedStrings.xml><?xml version="1.0" encoding="utf-8"?>
<sst xmlns="http://schemas.openxmlformats.org/spreadsheetml/2006/main" count="761" uniqueCount="257">
  <si>
    <t>企業A</t>
    <rPh sb="0" eb="2">
      <t>キギョウ</t>
    </rPh>
    <phoneticPr fontId="2"/>
  </si>
  <si>
    <t>チェーンA</t>
    <phoneticPr fontId="2"/>
  </si>
  <si>
    <t>チェーンB</t>
    <phoneticPr fontId="2"/>
  </si>
  <si>
    <t>チェーンC</t>
    <phoneticPr fontId="2"/>
  </si>
  <si>
    <t>顧客A1</t>
    <rPh sb="0" eb="2">
      <t>コキャク</t>
    </rPh>
    <phoneticPr fontId="2"/>
  </si>
  <si>
    <t>顧客A2</t>
    <rPh sb="0" eb="2">
      <t>コキャク</t>
    </rPh>
    <phoneticPr fontId="2"/>
  </si>
  <si>
    <t>顧客A3</t>
    <rPh sb="0" eb="2">
      <t>コキャク</t>
    </rPh>
    <phoneticPr fontId="2"/>
  </si>
  <si>
    <t>顧客B1</t>
    <rPh sb="0" eb="2">
      <t>コキャク</t>
    </rPh>
    <phoneticPr fontId="2"/>
  </si>
  <si>
    <t>顧客B2</t>
    <rPh sb="0" eb="2">
      <t>コキャク</t>
    </rPh>
    <phoneticPr fontId="2"/>
  </si>
  <si>
    <t>顧客B3</t>
    <rPh sb="0" eb="2">
      <t>コキャク</t>
    </rPh>
    <phoneticPr fontId="2"/>
  </si>
  <si>
    <t>問屋管理コード</t>
  </si>
  <si>
    <t>控除マスタ</t>
    <rPh sb="0" eb="2">
      <t>コウジョ</t>
    </rPh>
    <phoneticPr fontId="2"/>
  </si>
  <si>
    <t>控除番号</t>
    <rPh sb="0" eb="2">
      <t>コウジョ</t>
    </rPh>
    <rPh sb="2" eb="4">
      <t>バンゴウ</t>
    </rPh>
    <phoneticPr fontId="1"/>
  </si>
  <si>
    <t>企業コード</t>
    <rPh sb="0" eb="2">
      <t>キギョウ</t>
    </rPh>
    <phoneticPr fontId="1"/>
  </si>
  <si>
    <t>チェーンコード</t>
  </si>
  <si>
    <t>顧客コード</t>
  </si>
  <si>
    <t>控除区分</t>
  </si>
  <si>
    <t>控除タイプ</t>
  </si>
  <si>
    <t>X001</t>
    <phoneticPr fontId="2"/>
  </si>
  <si>
    <t>X002</t>
    <phoneticPr fontId="2"/>
  </si>
  <si>
    <t>X003</t>
  </si>
  <si>
    <t>X004</t>
  </si>
  <si>
    <t>X005</t>
  </si>
  <si>
    <t>X006</t>
  </si>
  <si>
    <t>X007</t>
  </si>
  <si>
    <t>X008</t>
  </si>
  <si>
    <t>企業A</t>
    <phoneticPr fontId="2"/>
  </si>
  <si>
    <t>問屋管理CD-1</t>
    <rPh sb="0" eb="2">
      <t>トンヤ</t>
    </rPh>
    <rPh sb="2" eb="4">
      <t>カンリ</t>
    </rPh>
    <phoneticPr fontId="2"/>
  </si>
  <si>
    <t>問屋管理CD-2</t>
    <rPh sb="0" eb="2">
      <t>トンヤ</t>
    </rPh>
    <rPh sb="2" eb="4">
      <t>カンリ</t>
    </rPh>
    <phoneticPr fontId="2"/>
  </si>
  <si>
    <t>控除マスタ適用ルール</t>
  </si>
  <si>
    <t>定額条件
追加条件
見積条件
端数調整</t>
    <phoneticPr fontId="2"/>
  </si>
  <si>
    <t>定額条件
追加条件</t>
    <phoneticPr fontId="2"/>
  </si>
  <si>
    <t>③問屋未収（定額）
④問屋未収（追加）</t>
    <phoneticPr fontId="2"/>
  </si>
  <si>
    <t>①請求額×料率（％）
②販売数量×金額
⑤定額協賛金
⑥対象数量予測協賛金</t>
    <phoneticPr fontId="2"/>
  </si>
  <si>
    <t>条件が適用される範囲</t>
    <rPh sb="0" eb="2">
      <t>ジョウケン</t>
    </rPh>
    <rPh sb="3" eb="5">
      <t>テキヨウ</t>
    </rPh>
    <rPh sb="8" eb="10">
      <t>ハンイ</t>
    </rPh>
    <phoneticPr fontId="2"/>
  </si>
  <si>
    <t>チェーンA</t>
    <phoneticPr fontId="2"/>
  </si>
  <si>
    <t>チェーンD</t>
    <phoneticPr fontId="2"/>
  </si>
  <si>
    <t>問屋C1</t>
    <rPh sb="0" eb="2">
      <t>トンヤ</t>
    </rPh>
    <phoneticPr fontId="2"/>
  </si>
  <si>
    <t>問屋C2</t>
    <phoneticPr fontId="2"/>
  </si>
  <si>
    <t>問屋D1</t>
    <rPh sb="0" eb="2">
      <t>トンヤ</t>
    </rPh>
    <phoneticPr fontId="2"/>
  </si>
  <si>
    <t>問屋D2</t>
    <phoneticPr fontId="2"/>
  </si>
  <si>
    <t>問屋D3</t>
    <phoneticPr fontId="2"/>
  </si>
  <si>
    <t>問屋管理CD-3</t>
    <rPh sb="0" eb="2">
      <t>トンヤ</t>
    </rPh>
    <rPh sb="2" eb="4">
      <t>カンリ</t>
    </rPh>
    <phoneticPr fontId="2"/>
  </si>
  <si>
    <t>問屋C3</t>
    <phoneticPr fontId="2"/>
  </si>
  <si>
    <t>※顧客と問屋が同じチェーン配下に混在することはない</t>
    <rPh sb="1" eb="3">
      <t>コキャク</t>
    </rPh>
    <rPh sb="4" eb="6">
      <t>トンヤ</t>
    </rPh>
    <rPh sb="7" eb="8">
      <t>オナ</t>
    </rPh>
    <rPh sb="13" eb="15">
      <t>ハイカ</t>
    </rPh>
    <rPh sb="16" eb="18">
      <t>コンザイ</t>
    </rPh>
    <phoneticPr fontId="2"/>
  </si>
  <si>
    <t>・・・</t>
    <phoneticPr fontId="2"/>
  </si>
  <si>
    <t>問屋C2</t>
    <rPh sb="0" eb="2">
      <t>トンヤ</t>
    </rPh>
    <phoneticPr fontId="2"/>
  </si>
  <si>
    <r>
      <t xml:space="preserve">問屋C2でかつ問屋管理CD-1の組合せに合致する問屋
</t>
    </r>
    <r>
      <rPr>
        <b/>
        <sz val="11"/>
        <color indexed="30"/>
        <rFont val="ＭＳ Ｐゴシック"/>
        <family val="3"/>
        <charset val="128"/>
      </rPr>
      <t>問屋C2</t>
    </r>
    <rPh sb="0" eb="2">
      <t>トンヤ</t>
    </rPh>
    <rPh sb="7" eb="9">
      <t>トンヤ</t>
    </rPh>
    <rPh sb="9" eb="11">
      <t>カンリ</t>
    </rPh>
    <rPh sb="16" eb="18">
      <t>クミアワ</t>
    </rPh>
    <rPh sb="20" eb="22">
      <t>ガッチ</t>
    </rPh>
    <rPh sb="24" eb="26">
      <t>トンヤ</t>
    </rPh>
    <phoneticPr fontId="2"/>
  </si>
  <si>
    <r>
      <t xml:space="preserve">チェーンDでかつ問屋管理CD-2の組合せに合致する問屋
</t>
    </r>
    <r>
      <rPr>
        <b/>
        <sz val="11"/>
        <color indexed="30"/>
        <rFont val="ＭＳ Ｐゴシック"/>
        <family val="3"/>
        <charset val="128"/>
      </rPr>
      <t>問屋D2</t>
    </r>
    <r>
      <rPr>
        <sz val="11"/>
        <rFont val="ＭＳ Ｐゴシック"/>
        <family val="3"/>
        <charset val="128"/>
      </rPr>
      <t xml:space="preserve">
※チェーンD配下の問屋管理CD-1, 問屋管理CD-3の問屋は対象とならない
  また、チェーンC配下の問屋管理CD-2の問屋は対象とならない</t>
    </r>
    <rPh sb="8" eb="10">
      <t>トンヤ</t>
    </rPh>
    <rPh sb="10" eb="12">
      <t>カンリ</t>
    </rPh>
    <rPh sb="17" eb="19">
      <t>クミアワ</t>
    </rPh>
    <rPh sb="21" eb="23">
      <t>ガッチ</t>
    </rPh>
    <rPh sb="25" eb="27">
      <t>トンヤ</t>
    </rPh>
    <rPh sb="39" eb="41">
      <t>ハイカ</t>
    </rPh>
    <rPh sb="61" eb="63">
      <t>トンヤ</t>
    </rPh>
    <rPh sb="64" eb="66">
      <t>タイショウ</t>
    </rPh>
    <phoneticPr fontId="2"/>
  </si>
  <si>
    <r>
      <rPr>
        <b/>
        <sz val="11"/>
        <color indexed="30"/>
        <rFont val="ＭＳ Ｐゴシック"/>
        <family val="3"/>
        <charset val="128"/>
      </rPr>
      <t>チェーンC</t>
    </r>
    <r>
      <rPr>
        <sz val="11"/>
        <rFont val="ＭＳ Ｐゴシック"/>
        <family val="3"/>
        <charset val="128"/>
      </rPr>
      <t xml:space="preserve">の配下の問屋
</t>
    </r>
    <r>
      <rPr>
        <b/>
        <sz val="11"/>
        <color indexed="30"/>
        <rFont val="ＭＳ Ｐゴシック"/>
        <family val="3"/>
        <charset val="128"/>
      </rPr>
      <t xml:space="preserve">問屋C1, 問屋C2, 問屋C3
</t>
    </r>
    <r>
      <rPr>
        <sz val="11"/>
        <rFont val="ＭＳ Ｐゴシック"/>
        <family val="3"/>
        <charset val="128"/>
      </rPr>
      <t>※問屋を含むチェーンでも控除タイプ①, ②, ③, ④は問屋管理コードを指定することは出来ない</t>
    </r>
    <rPh sb="6" eb="8">
      <t>ハイカ</t>
    </rPh>
    <rPh sb="9" eb="11">
      <t>トンヤ</t>
    </rPh>
    <rPh sb="12" eb="14">
      <t>トンヤ</t>
    </rPh>
    <rPh sb="18" eb="20">
      <t>トンヤ</t>
    </rPh>
    <rPh sb="24" eb="26">
      <t>トンヤ</t>
    </rPh>
    <rPh sb="30" eb="32">
      <t>トンヤ</t>
    </rPh>
    <rPh sb="33" eb="34">
      <t>フク</t>
    </rPh>
    <rPh sb="41" eb="43">
      <t>コウジョ</t>
    </rPh>
    <rPh sb="57" eb="59">
      <t>トンヤ</t>
    </rPh>
    <rPh sb="59" eb="61">
      <t>カンリ</t>
    </rPh>
    <rPh sb="65" eb="67">
      <t>シテイ</t>
    </rPh>
    <rPh sb="72" eb="74">
      <t>デキ</t>
    </rPh>
    <phoneticPr fontId="2"/>
  </si>
  <si>
    <t>データ種類</t>
    <rPh sb="3" eb="5">
      <t>シュルイ</t>
    </rPh>
    <phoneticPr fontId="2"/>
  </si>
  <si>
    <t>年間契約①</t>
    <phoneticPr fontId="2"/>
  </si>
  <si>
    <t>年間契約①</t>
    <phoneticPr fontId="2"/>
  </si>
  <si>
    <t>年間契約①</t>
    <phoneticPr fontId="2"/>
  </si>
  <si>
    <t>年間契約①</t>
    <phoneticPr fontId="2"/>
  </si>
  <si>
    <r>
      <rPr>
        <b/>
        <sz val="11"/>
        <color indexed="30"/>
        <rFont val="ＭＳ Ｐゴシック"/>
        <family val="3"/>
        <charset val="128"/>
      </rPr>
      <t>企業A</t>
    </r>
    <r>
      <rPr>
        <sz val="11"/>
        <rFont val="ＭＳ Ｐゴシック"/>
        <family val="3"/>
        <charset val="128"/>
      </rPr>
      <t xml:space="preserve">の配下の顧客および問屋
※ただし同じデータ種類で、チェーンA, チェーンC, 顧客B1を指定した条件が存在するため、適用される範囲は
</t>
    </r>
    <r>
      <rPr>
        <b/>
        <sz val="11"/>
        <color indexed="30"/>
        <rFont val="ＭＳ Ｐゴシック"/>
        <family val="3"/>
        <charset val="128"/>
      </rPr>
      <t>顧客B2, 顧客B3, 問屋D1, 問屋D2, 問屋D3</t>
    </r>
    <rPh sb="0" eb="2">
      <t>キギョウ</t>
    </rPh>
    <rPh sb="4" eb="6">
      <t>ハイカ</t>
    </rPh>
    <rPh sb="7" eb="9">
      <t>コキャク</t>
    </rPh>
    <rPh sb="12" eb="14">
      <t>トンヤ</t>
    </rPh>
    <rPh sb="19" eb="20">
      <t>オナ</t>
    </rPh>
    <rPh sb="24" eb="26">
      <t>シュルイ</t>
    </rPh>
    <rPh sb="42" eb="44">
      <t>コキャク</t>
    </rPh>
    <rPh sb="47" eb="49">
      <t>シテイ</t>
    </rPh>
    <rPh sb="51" eb="53">
      <t>ジョウケン</t>
    </rPh>
    <rPh sb="54" eb="56">
      <t>ソンザイ</t>
    </rPh>
    <rPh sb="61" eb="63">
      <t>テキヨウ</t>
    </rPh>
    <rPh sb="66" eb="68">
      <t>ハンイ</t>
    </rPh>
    <rPh sb="82" eb="84">
      <t>トンヤ</t>
    </rPh>
    <phoneticPr fontId="2"/>
  </si>
  <si>
    <r>
      <rPr>
        <b/>
        <sz val="11"/>
        <color indexed="30"/>
        <rFont val="ＭＳ Ｐゴシック"/>
        <family val="3"/>
        <charset val="128"/>
      </rPr>
      <t>チェーンA</t>
    </r>
    <r>
      <rPr>
        <sz val="11"/>
        <rFont val="ＭＳ Ｐゴシック"/>
        <family val="3"/>
        <charset val="128"/>
      </rPr>
      <t xml:space="preserve">の配下の顧客
※ただし同じデータ種類で、顧客A1を指定した条件が存在するため、適用される範囲は
</t>
    </r>
    <r>
      <rPr>
        <b/>
        <sz val="11"/>
        <color indexed="30"/>
        <rFont val="ＭＳ Ｐゴシック"/>
        <family val="3"/>
        <charset val="128"/>
      </rPr>
      <t>顧客A2, 顧客A3</t>
    </r>
    <rPh sb="6" eb="8">
      <t>ハイカ</t>
    </rPh>
    <rPh sb="9" eb="11">
      <t>コキャク</t>
    </rPh>
    <phoneticPr fontId="2"/>
  </si>
  <si>
    <t>問屋未収①</t>
    <phoneticPr fontId="2"/>
  </si>
  <si>
    <t>問屋未収①</t>
    <phoneticPr fontId="2"/>
  </si>
  <si>
    <t>問屋未収①</t>
    <phoneticPr fontId="2"/>
  </si>
  <si>
    <r>
      <t xml:space="preserve">チェーンCでかつ問屋管理CD-1の組合せに合致する問屋
※ただし同じデータ種類で、問屋C2を指定した条件が存在するため、適用される範囲は
</t>
    </r>
    <r>
      <rPr>
        <b/>
        <sz val="11"/>
        <color indexed="30"/>
        <rFont val="ＭＳ Ｐゴシック"/>
        <family val="3"/>
        <charset val="128"/>
      </rPr>
      <t>問屋C1</t>
    </r>
    <r>
      <rPr>
        <sz val="11"/>
        <rFont val="ＭＳ Ｐゴシック"/>
        <family val="3"/>
        <charset val="128"/>
      </rPr>
      <t xml:space="preserve">
※チェーンC配下の問屋管理CD-2の問屋は対象とならない
  また、チェーンD配下の問屋管理CD-1の問屋は対象とならない</t>
    </r>
    <rPh sb="8" eb="10">
      <t>トンヤ</t>
    </rPh>
    <rPh sb="10" eb="12">
      <t>カンリ</t>
    </rPh>
    <rPh sb="17" eb="19">
      <t>クミアワ</t>
    </rPh>
    <rPh sb="21" eb="23">
      <t>ガッチ</t>
    </rPh>
    <rPh sb="25" eb="27">
      <t>トンヤ</t>
    </rPh>
    <rPh sb="80" eb="82">
      <t>ハイカ</t>
    </rPh>
    <rPh sb="92" eb="94">
      <t>トンヤ</t>
    </rPh>
    <rPh sb="95" eb="97">
      <t>タイショウ</t>
    </rPh>
    <phoneticPr fontId="2"/>
  </si>
  <si>
    <r>
      <rPr>
        <b/>
        <sz val="11"/>
        <color indexed="30"/>
        <rFont val="ＭＳ Ｐゴシック"/>
        <family val="3"/>
        <charset val="128"/>
      </rPr>
      <t>顧客A1</t>
    </r>
    <r>
      <rPr>
        <sz val="11"/>
        <rFont val="ＭＳ Ｐゴシック"/>
        <family val="3"/>
        <charset val="128"/>
      </rPr>
      <t xml:space="preserve">
※ただし、該当する品目コードの条件がこのマスタに存在しない場合は、
同じデータ種類で、</t>
    </r>
    <r>
      <rPr>
        <b/>
        <sz val="11"/>
        <color indexed="30"/>
        <rFont val="ＭＳ Ｐゴシック"/>
        <family val="3"/>
        <charset val="128"/>
      </rPr>
      <t>チェーンA</t>
    </r>
    <r>
      <rPr>
        <sz val="11"/>
        <rFont val="ＭＳ Ｐゴシック"/>
        <family val="3"/>
        <charset val="128"/>
      </rPr>
      <t xml:space="preserve"> → </t>
    </r>
    <r>
      <rPr>
        <b/>
        <sz val="11"/>
        <color indexed="30"/>
        <rFont val="ＭＳ Ｐゴシック"/>
        <family val="3"/>
        <charset val="128"/>
      </rPr>
      <t>企業A</t>
    </r>
    <r>
      <rPr>
        <sz val="11"/>
        <rFont val="ＭＳ Ｐゴシック"/>
        <family val="3"/>
        <charset val="128"/>
      </rPr>
      <t xml:space="preserve"> の優先順で品目コードが合致する条件が適用される</t>
    </r>
    <rPh sb="10" eb="12">
      <t>ガイトウ</t>
    </rPh>
    <rPh sb="14" eb="16">
      <t>ヒンモク</t>
    </rPh>
    <rPh sb="20" eb="22">
      <t>ジョウケン</t>
    </rPh>
    <rPh sb="29" eb="31">
      <t>ソンザイ</t>
    </rPh>
    <rPh sb="34" eb="36">
      <t>バアイ</t>
    </rPh>
    <rPh sb="56" eb="58">
      <t>キギョウ</t>
    </rPh>
    <rPh sb="61" eb="63">
      <t>ユウセン</t>
    </rPh>
    <rPh sb="63" eb="64">
      <t>ジュン</t>
    </rPh>
    <rPh sb="71" eb="73">
      <t>ガッチ</t>
    </rPh>
    <rPh sb="75" eb="77">
      <t>ジョウケン</t>
    </rPh>
    <rPh sb="78" eb="80">
      <t>テキヨウ</t>
    </rPh>
    <phoneticPr fontId="2"/>
  </si>
  <si>
    <r>
      <rPr>
        <b/>
        <sz val="11"/>
        <color indexed="30"/>
        <rFont val="ＭＳ Ｐゴシック"/>
        <family val="3"/>
        <charset val="128"/>
      </rPr>
      <t>顧客B1</t>
    </r>
    <r>
      <rPr>
        <sz val="11"/>
        <rFont val="ＭＳ Ｐゴシック"/>
        <family val="3"/>
        <charset val="128"/>
      </rPr>
      <t xml:space="preserve">
※ただし、該当する品目コードの条件がこのマスタに存在しない場合は、
同じデータ種類で、</t>
    </r>
    <r>
      <rPr>
        <b/>
        <sz val="11"/>
        <color indexed="30"/>
        <rFont val="ＭＳ Ｐゴシック"/>
        <family val="3"/>
        <charset val="128"/>
      </rPr>
      <t>企業A</t>
    </r>
    <r>
      <rPr>
        <sz val="11"/>
        <rFont val="ＭＳ Ｐゴシック"/>
        <family val="3"/>
        <charset val="128"/>
      </rPr>
      <t xml:space="preserve"> の品目コードが合致する条件が適用される</t>
    </r>
    <rPh sb="10" eb="12">
      <t>ガイトウ</t>
    </rPh>
    <rPh sb="14" eb="16">
      <t>ヒンモク</t>
    </rPh>
    <rPh sb="20" eb="22">
      <t>ジョウケン</t>
    </rPh>
    <rPh sb="29" eb="31">
      <t>ソンザイ</t>
    </rPh>
    <rPh sb="34" eb="36">
      <t>バアイ</t>
    </rPh>
    <rPh sb="48" eb="50">
      <t>キギョウ</t>
    </rPh>
    <rPh sb="59" eb="61">
      <t>ガッチ</t>
    </rPh>
    <rPh sb="63" eb="65">
      <t>ジョウケン</t>
    </rPh>
    <rPh sb="66" eb="68">
      <t>テキヨウ</t>
    </rPh>
    <phoneticPr fontId="2"/>
  </si>
  <si>
    <t>控除条件が設定されている(控除タイプ①②⑤⑥)</t>
    <rPh sb="0" eb="2">
      <t>コウジョ</t>
    </rPh>
    <rPh sb="2" eb="4">
      <t>ジョウケン</t>
    </rPh>
    <rPh sb="5" eb="7">
      <t>セッテイ</t>
    </rPh>
    <rPh sb="13" eb="15">
      <t>コウジョ</t>
    </rPh>
    <phoneticPr fontId="2"/>
  </si>
  <si>
    <t>控除条件が設定されている(控除タイプ③④)</t>
    <rPh sb="0" eb="2">
      <t>コウジョ</t>
    </rPh>
    <rPh sb="2" eb="4">
      <t>ジョウケン</t>
    </rPh>
    <rPh sb="5" eb="7">
      <t>セッテイ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</si>
  <si>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</si>
  <si>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</si>
  <si>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</si>
  <si>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</si>
  <si>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</si>
  <si>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</si>
  <si>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顧客、品目コードが一致するもの</t>
    <rPh sb="0" eb="2">
      <t>コキャク</t>
    </rPh>
    <rPh sb="3" eb="5">
      <t>ヒンモク</t>
    </rPh>
    <rPh sb="9" eb="11">
      <t>イッチ</t>
    </rPh>
    <phoneticPr fontId="2"/>
  </si>
  <si>
    <t>チェーンコード、品目コードが一致するもの</t>
    <rPh sb="8" eb="10">
      <t>ヒンモク</t>
    </rPh>
    <rPh sb="14" eb="16">
      <t>イッチ</t>
    </rPh>
    <phoneticPr fontId="2"/>
  </si>
  <si>
    <t>企業コード、品目コードが一致するもの</t>
    <rPh sb="0" eb="2">
      <t>キギョウ</t>
    </rPh>
    <rPh sb="6" eb="8">
      <t>ヒンモク</t>
    </rPh>
    <rPh sb="12" eb="14">
      <t>イッチ</t>
    </rPh>
    <phoneticPr fontId="2"/>
  </si>
  <si>
    <t>1つの販売実績に対して、マスタの条件が適用される優先順は以下とします。</t>
    <rPh sb="3" eb="5">
      <t>ハンバイ</t>
    </rPh>
    <rPh sb="5" eb="7">
      <t>ジッセキ</t>
    </rPh>
    <rPh sb="8" eb="9">
      <t>タイ</t>
    </rPh>
    <rPh sb="16" eb="18">
      <t>ジョウケン</t>
    </rPh>
    <rPh sb="19" eb="21">
      <t>テキヨウ</t>
    </rPh>
    <rPh sb="24" eb="26">
      <t>ユウセン</t>
    </rPh>
    <rPh sb="26" eb="27">
      <t>ジュン</t>
    </rPh>
    <rPh sb="28" eb="30">
      <t>イカ</t>
    </rPh>
    <phoneticPr fontId="2"/>
  </si>
  <si>
    <t>例1</t>
    <rPh sb="0" eb="1">
      <t>レイ</t>
    </rPh>
    <phoneticPr fontId="2"/>
  </si>
  <si>
    <t>例2</t>
    <rPh sb="0" eb="1">
      <t>レイ</t>
    </rPh>
    <phoneticPr fontId="2"/>
  </si>
  <si>
    <t>企業、チェーン、顧客を指定して設定された各控除条件が登録された場合の、それぞれが適用される範囲（問屋未収以外の条件の場合）</t>
    <rPh sb="0" eb="2">
      <t>キギョウ</t>
    </rPh>
    <rPh sb="8" eb="10">
      <t>コキャク</t>
    </rPh>
    <rPh sb="11" eb="13">
      <t>シテイ</t>
    </rPh>
    <rPh sb="15" eb="17">
      <t>セッテイ</t>
    </rPh>
    <rPh sb="20" eb="21">
      <t>カク</t>
    </rPh>
    <rPh sb="21" eb="23">
      <t>コウジョ</t>
    </rPh>
    <rPh sb="23" eb="25">
      <t>ジョウケン</t>
    </rPh>
    <rPh sb="26" eb="28">
      <t>トウロク</t>
    </rPh>
    <rPh sb="31" eb="33">
      <t>バアイ</t>
    </rPh>
    <rPh sb="40" eb="42">
      <t>テキヨウ</t>
    </rPh>
    <rPh sb="45" eb="47">
      <t>ハンイ</t>
    </rPh>
    <rPh sb="52" eb="54">
      <t>イガイ</t>
    </rPh>
    <rPh sb="55" eb="57">
      <t>ジョウケン</t>
    </rPh>
    <phoneticPr fontId="2"/>
  </si>
  <si>
    <t>企業、チェーン、顧客を指定して設定された各控除条件が登録された場合の、それぞれが適用される範囲（問屋未収の条件の場合）</t>
    <rPh sb="0" eb="2">
      <t>キギョウ</t>
    </rPh>
    <rPh sb="8" eb="10">
      <t>コキャク</t>
    </rPh>
    <rPh sb="11" eb="13">
      <t>シテイ</t>
    </rPh>
    <rPh sb="15" eb="17">
      <t>セッテイ</t>
    </rPh>
    <rPh sb="20" eb="21">
      <t>カク</t>
    </rPh>
    <rPh sb="21" eb="23">
      <t>コウジョ</t>
    </rPh>
    <rPh sb="23" eb="25">
      <t>ジョウケン</t>
    </rPh>
    <rPh sb="26" eb="28">
      <t>トウロク</t>
    </rPh>
    <rPh sb="31" eb="33">
      <t>バアイ</t>
    </rPh>
    <rPh sb="40" eb="42">
      <t>テキヨウ</t>
    </rPh>
    <rPh sb="45" eb="47">
      <t>ハンイ</t>
    </rPh>
    <rPh sb="48" eb="50">
      <t>トンヤ</t>
    </rPh>
    <rPh sb="50" eb="52">
      <t>ミシュウ</t>
    </rPh>
    <rPh sb="53" eb="55">
      <t>ジョウケン</t>
    </rPh>
    <rPh sb="56" eb="58">
      <t>バアイ</t>
    </rPh>
    <phoneticPr fontId="2"/>
  </si>
  <si>
    <t>販売控除情報</t>
    <rPh sb="0" eb="2">
      <t>ハンバイ</t>
    </rPh>
    <rPh sb="2" eb="4">
      <t>コウジョ</t>
    </rPh>
    <rPh sb="4" eb="6">
      <t>ジョウホウ</t>
    </rPh>
    <phoneticPr fontId="2"/>
  </si>
  <si>
    <t>顧客</t>
    <rPh sb="0" eb="2">
      <t>コキャク</t>
    </rPh>
    <phoneticPr fontId="2"/>
  </si>
  <si>
    <t>拠点</t>
    <rPh sb="0" eb="2">
      <t>キョテン</t>
    </rPh>
    <phoneticPr fontId="2"/>
  </si>
  <si>
    <t>科目</t>
    <rPh sb="0" eb="2">
      <t>カモク</t>
    </rPh>
    <phoneticPr fontId="2"/>
  </si>
  <si>
    <t>控除額</t>
    <rPh sb="0" eb="2">
      <t>コウジョ</t>
    </rPh>
    <rPh sb="2" eb="3">
      <t>ガク</t>
    </rPh>
    <phoneticPr fontId="2"/>
  </si>
  <si>
    <t>税額</t>
    <rPh sb="0" eb="2">
      <t>ゼイガク</t>
    </rPh>
    <phoneticPr fontId="2"/>
  </si>
  <si>
    <t>品目</t>
    <rPh sb="0" eb="2">
      <t>ヒンモク</t>
    </rPh>
    <phoneticPr fontId="2"/>
  </si>
  <si>
    <t>1001</t>
    <phoneticPr fontId="2"/>
  </si>
  <si>
    <t>1002</t>
    <phoneticPr fontId="2"/>
  </si>
  <si>
    <t>1003</t>
  </si>
  <si>
    <t>入金時値引高</t>
  </si>
  <si>
    <t>A社</t>
  </si>
  <si>
    <t>3333</t>
  </si>
  <si>
    <t>計</t>
    <rPh sb="0" eb="1">
      <t>ケイ</t>
    </rPh>
    <phoneticPr fontId="2"/>
  </si>
  <si>
    <t>B社</t>
    <phoneticPr fontId="2"/>
  </si>
  <si>
    <t>C社</t>
    <phoneticPr fontId="2"/>
  </si>
  <si>
    <t>差額</t>
    <rPh sb="0" eb="2">
      <t>サガク</t>
    </rPh>
    <phoneticPr fontId="2"/>
  </si>
  <si>
    <t>支払金額</t>
    <rPh sb="0" eb="2">
      <t>シハライ</t>
    </rPh>
    <rPh sb="2" eb="4">
      <t>キンガク</t>
    </rPh>
    <phoneticPr fontId="2"/>
  </si>
  <si>
    <t>※正しく調整できる</t>
    <rPh sb="1" eb="2">
      <t>タダ</t>
    </rPh>
    <rPh sb="4" eb="6">
      <t>チョウセイ</t>
    </rPh>
    <phoneticPr fontId="2"/>
  </si>
  <si>
    <t>※控除額を小数第2位まで保持した場合</t>
    <rPh sb="1" eb="3">
      <t>コウジョ</t>
    </rPh>
    <rPh sb="3" eb="4">
      <t>ガク</t>
    </rPh>
    <rPh sb="5" eb="7">
      <t>ショウスウ</t>
    </rPh>
    <rPh sb="7" eb="8">
      <t>ダイ</t>
    </rPh>
    <rPh sb="9" eb="10">
      <t>イ</t>
    </rPh>
    <rPh sb="12" eb="14">
      <t>ホジ</t>
    </rPh>
    <rPh sb="16" eb="18">
      <t>バアイ</t>
    </rPh>
    <phoneticPr fontId="2"/>
  </si>
  <si>
    <t>※控除額を円単位に四捨五入した場合</t>
    <rPh sb="1" eb="3">
      <t>コウジョ</t>
    </rPh>
    <rPh sb="3" eb="4">
      <t>ガク</t>
    </rPh>
    <rPh sb="5" eb="6">
      <t>エン</t>
    </rPh>
    <rPh sb="6" eb="8">
      <t>タンイ</t>
    </rPh>
    <rPh sb="9" eb="13">
      <t>シシャゴニュウ</t>
    </rPh>
    <rPh sb="15" eb="17">
      <t>バアイ</t>
    </rPh>
    <phoneticPr fontId="2"/>
  </si>
  <si>
    <t>(控除額の差額調整分)</t>
    <rPh sb="1" eb="3">
      <t>コウジョ</t>
    </rPh>
    <rPh sb="3" eb="4">
      <t>ガク</t>
    </rPh>
    <rPh sb="5" eb="7">
      <t>サガク</t>
    </rPh>
    <rPh sb="7" eb="9">
      <t>チョウセイ</t>
    </rPh>
    <rPh sb="9" eb="10">
      <t>ブン</t>
    </rPh>
    <phoneticPr fontId="2"/>
  </si>
  <si>
    <t>(控除額)</t>
    <rPh sb="1" eb="3">
      <t>コウジョ</t>
    </rPh>
    <rPh sb="3" eb="4">
      <t>ガク</t>
    </rPh>
    <phoneticPr fontId="2"/>
  </si>
  <si>
    <t>支払差額を配賦して作成された販売控除情報</t>
    <rPh sb="0" eb="2">
      <t>シハライ</t>
    </rPh>
    <rPh sb="2" eb="4">
      <t>サガク</t>
    </rPh>
    <rPh sb="5" eb="7">
      <t>ハイフ</t>
    </rPh>
    <rPh sb="9" eb="11">
      <t>サクセイ</t>
    </rPh>
    <phoneticPr fontId="2"/>
  </si>
  <si>
    <t>１．請求額×料率（％）</t>
    <phoneticPr fontId="9"/>
  </si>
  <si>
    <t>販売実績</t>
    <rPh sb="0" eb="2">
      <t>ハンバイ</t>
    </rPh>
    <rPh sb="2" eb="4">
      <t>ジッセキ</t>
    </rPh>
    <phoneticPr fontId="2"/>
  </si>
  <si>
    <t>例 1</t>
    <rPh sb="0" eb="1">
      <t>レイ</t>
    </rPh>
    <phoneticPr fontId="2"/>
  </si>
  <si>
    <t>本</t>
    <rPh sb="0" eb="1">
      <t>ホン</t>
    </rPh>
    <phoneticPr fontId="2"/>
  </si>
  <si>
    <t>例 2</t>
    <rPh sb="0" eb="1">
      <t>レイ</t>
    </rPh>
    <phoneticPr fontId="2"/>
  </si>
  <si>
    <t>BL</t>
    <phoneticPr fontId="2"/>
  </si>
  <si>
    <t>例 3</t>
    <rPh sb="0" eb="1">
      <t>レイ</t>
    </rPh>
    <phoneticPr fontId="2"/>
  </si>
  <si>
    <t>CS</t>
    <phoneticPr fontId="2"/>
  </si>
  <si>
    <t>例 4</t>
    <rPh sb="0" eb="1">
      <t>レイ</t>
    </rPh>
    <phoneticPr fontId="2"/>
  </si>
  <si>
    <t>例 5</t>
    <rPh sb="0" eb="1">
      <t>レイ</t>
    </rPh>
    <phoneticPr fontId="2"/>
  </si>
  <si>
    <t>例 6</t>
    <rPh sb="0" eb="1">
      <t>レイ</t>
    </rPh>
    <phoneticPr fontId="2"/>
  </si>
  <si>
    <t>例 7</t>
    <rPh sb="0" eb="1">
      <t>レイ</t>
    </rPh>
    <phoneticPr fontId="2"/>
  </si>
  <si>
    <t>例 8</t>
    <rPh sb="0" eb="1">
      <t>レイ</t>
    </rPh>
    <phoneticPr fontId="2"/>
  </si>
  <si>
    <t>例 9</t>
    <rPh sb="0" eb="1">
      <t>レイ</t>
    </rPh>
    <phoneticPr fontId="2"/>
  </si>
  <si>
    <t>※単位換算は行なわれません</t>
    <rPh sb="1" eb="3">
      <t>タンイ</t>
    </rPh>
    <rPh sb="3" eb="5">
      <t>カンサン</t>
    </rPh>
    <rPh sb="6" eb="7">
      <t>オコ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</si>
  <si>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</si>
  <si>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</si>
  <si>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</si>
  <si>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1.5 円</t>
    <rPh sb="4" eb="5">
      <t>エン</t>
    </rPh>
    <phoneticPr fontId="2"/>
  </si>
  <si>
    <t>18 円</t>
    <rPh sb="3" eb="4">
      <t>エン</t>
    </rPh>
    <phoneticPr fontId="2"/>
  </si>
  <si>
    <t>36 円</t>
    <rPh sb="3" eb="4">
      <t>エン</t>
    </rPh>
    <phoneticPr fontId="2"/>
  </si>
  <si>
    <t>240 本×1.5 円 = 360 円</t>
    <phoneticPr fontId="2"/>
  </si>
  <si>
    <t>(240 本 → 20 BL)×18 円 = 360 円</t>
  </si>
  <si>
    <t>(240 本 → 10 CS)×36 円 = 360 円</t>
  </si>
  <si>
    <t>(20 BL → 240 本)×1.5 円 = 360 円</t>
    <phoneticPr fontId="2"/>
  </si>
  <si>
    <t>20 BL×18 円 = 360 円</t>
  </si>
  <si>
    <t>(20 BL → 10 CS)×36 円 = 360 円</t>
  </si>
  <si>
    <t>(10 CS → 240 本)×1.5 円 = 360 円</t>
    <phoneticPr fontId="2"/>
  </si>
  <si>
    <t>(10 CS → 20 BL)×18 円 = 360 円</t>
  </si>
  <si>
    <t>10 CS×36 円 = 360 円</t>
  </si>
  <si>
    <t>※BL入数 12、CS入数 24 の品目の場合</t>
    <phoneticPr fontId="2"/>
  </si>
  <si>
    <t>控除額</t>
    <rPh sb="0" eb="2">
      <t>コウジョ</t>
    </rPh>
    <rPh sb="2" eb="3">
      <t>ガク</t>
    </rPh>
    <phoneticPr fontId="2"/>
  </si>
  <si>
    <t>360 円</t>
    <rPh sb="4" eb="5">
      <t>エン</t>
    </rPh>
    <phoneticPr fontId="2"/>
  </si>
  <si>
    <t>税額</t>
    <rPh sb="0" eb="2">
      <t>ゼイガク</t>
    </rPh>
    <phoneticPr fontId="2"/>
  </si>
  <si>
    <t>28.8 円 → 29 円</t>
    <rPh sb="5" eb="6">
      <t>エン</t>
    </rPh>
    <rPh sb="12" eb="13">
      <t>エン</t>
    </rPh>
    <phoneticPr fontId="2"/>
  </si>
  <si>
    <t>税額</t>
    <rPh sb="0" eb="2">
      <t>ゼイガク</t>
    </rPh>
    <phoneticPr fontId="2"/>
  </si>
  <si>
    <t>（例）</t>
    <rPh sb="1" eb="2">
      <t>レイ</t>
    </rPh>
    <phoneticPr fontId="2"/>
  </si>
  <si>
    <t>販売実績</t>
    <rPh sb="0" eb="2">
      <t>ハンバイ</t>
    </rPh>
    <rPh sb="2" eb="4">
      <t>ジッセキ</t>
    </rPh>
    <phoneticPr fontId="2"/>
  </si>
  <si>
    <t>控除マスタ</t>
    <rPh sb="0" eb="2">
      <t>コウジョ</t>
    </rPh>
    <phoneticPr fontId="2"/>
  </si>
  <si>
    <t>100円</t>
    <rPh sb="3" eb="4">
      <t>エン</t>
    </rPh>
    <phoneticPr fontId="2"/>
  </si>
  <si>
    <t>12本</t>
    <rPh sb="2" eb="3">
      <t>ホン</t>
    </rPh>
    <phoneticPr fontId="2"/>
  </si>
  <si>
    <t>100円×70%×2% = 1.4円</t>
    <rPh sb="17" eb="18">
      <t>エン</t>
    </rPh>
    <phoneticPr fontId="2"/>
  </si>
  <si>
    <t>税抜基準単価</t>
    <phoneticPr fontId="2"/>
  </si>
  <si>
    <t>納品数量</t>
    <phoneticPr fontId="2"/>
  </si>
  <si>
    <t>本体金額</t>
    <phoneticPr fontId="2"/>
  </si>
  <si>
    <t>消費税率</t>
    <phoneticPr fontId="2"/>
  </si>
  <si>
    <t>店納(%)</t>
    <phoneticPr fontId="2"/>
  </si>
  <si>
    <t>料率(%)</t>
    <phoneticPr fontId="2"/>
  </si>
  <si>
    <t>100円×2% = 2.0円</t>
    <rPh sb="13" eb="14">
      <t>エン</t>
    </rPh>
    <phoneticPr fontId="2"/>
  </si>
  <si>
    <t>控除単価</t>
    <rPh sb="0" eb="2">
      <t>コウジョ</t>
    </rPh>
    <rPh sb="2" eb="4">
      <t>タンカ</t>
    </rPh>
    <phoneticPr fontId="2"/>
  </si>
  <si>
    <t>控除額</t>
    <rPh sb="0" eb="2">
      <t>コウジョ</t>
    </rPh>
    <rPh sb="2" eb="3">
      <t>ガク</t>
    </rPh>
    <phoneticPr fontId="2"/>
  </si>
  <si>
    <t>A．対象区分が「請求」の場合</t>
    <rPh sb="2" eb="4">
      <t>タイショウ</t>
    </rPh>
    <rPh sb="4" eb="6">
      <t>クブン</t>
    </rPh>
    <rPh sb="8" eb="10">
      <t>セイキュウ</t>
    </rPh>
    <rPh sb="12" eb="14">
      <t>バアイ</t>
    </rPh>
    <phoneticPr fontId="9"/>
  </si>
  <si>
    <t>B．対象区分が「店納」の場合</t>
    <rPh sb="2" eb="4">
      <t>タイショウ</t>
    </rPh>
    <rPh sb="4" eb="6">
      <t>クブン</t>
    </rPh>
    <rPh sb="8" eb="9">
      <t>ミセ</t>
    </rPh>
    <rPh sb="9" eb="10">
      <t>オサ</t>
    </rPh>
    <rPh sb="12" eb="14">
      <t>バアイ</t>
    </rPh>
    <phoneticPr fontId="9"/>
  </si>
  <si>
    <t>※円単位に端数処理</t>
    <rPh sb="1" eb="2">
      <t>エン</t>
    </rPh>
    <rPh sb="2" eb="4">
      <t>タンイ</t>
    </rPh>
    <rPh sb="5" eb="7">
      <t>ハスウ</t>
    </rPh>
    <rPh sb="7" eb="9">
      <t>ショリ</t>
    </rPh>
    <phoneticPr fontId="2"/>
  </si>
  <si>
    <t>1,200円</t>
    <rPh sb="5" eb="6">
      <t>エン</t>
    </rPh>
    <phoneticPr fontId="2"/>
  </si>
  <si>
    <t>２．販売数量×金額</t>
  </si>
  <si>
    <r>
      <t xml:space="preserve">1,200円×2% = 24.0円 → </t>
    </r>
    <r>
      <rPr>
        <b/>
        <sz val="11"/>
        <color rgb="FFFF0000"/>
        <rFont val="ＭＳ Ｐゴシック"/>
        <family val="3"/>
        <charset val="128"/>
      </rPr>
      <t>24円</t>
    </r>
    <rPh sb="16" eb="17">
      <t>エン</t>
    </rPh>
    <rPh sb="22" eb="23">
      <t>エン</t>
    </rPh>
    <phoneticPr fontId="2"/>
  </si>
  <si>
    <r>
      <t xml:space="preserve">16.8円×8% = 1.92円 → </t>
    </r>
    <r>
      <rPr>
        <b/>
        <sz val="11"/>
        <color rgb="FFFF0000"/>
        <rFont val="ＭＳ Ｐゴシック"/>
        <family val="3"/>
        <charset val="128"/>
      </rPr>
      <t>2円</t>
    </r>
    <rPh sb="15" eb="16">
      <t>エン</t>
    </rPh>
    <phoneticPr fontId="2"/>
  </si>
  <si>
    <r>
      <t xml:space="preserve">1,200円×70%×2% = 16.8円 → </t>
    </r>
    <r>
      <rPr>
        <b/>
        <sz val="11"/>
        <color rgb="FFFF0000"/>
        <rFont val="ＭＳ Ｐゴシック"/>
        <family val="3"/>
        <charset val="128"/>
      </rPr>
      <t>17円</t>
    </r>
    <rPh sb="20" eb="21">
      <t>エン</t>
    </rPh>
    <rPh sb="26" eb="27">
      <t>エン</t>
    </rPh>
    <phoneticPr fontId="2"/>
  </si>
  <si>
    <r>
      <t xml:space="preserve">16.8円×8% = 1.344円 → </t>
    </r>
    <r>
      <rPr>
        <b/>
        <sz val="11"/>
        <color rgb="FFFF0000"/>
        <rFont val="ＭＳ Ｐゴシック"/>
        <family val="3"/>
        <charset val="128"/>
      </rPr>
      <t>1円</t>
    </r>
    <rPh sb="16" eb="17">
      <t>エン</t>
    </rPh>
    <phoneticPr fontId="2"/>
  </si>
  <si>
    <t>条件単価(円)</t>
  </si>
  <si>
    <t>控除マスタの条件単価(円)</t>
    <rPh sb="0" eb="2">
      <t>コウジョ</t>
    </rPh>
    <phoneticPr fontId="2"/>
  </si>
  <si>
    <t>納品数量</t>
    <phoneticPr fontId="2"/>
  </si>
  <si>
    <t>販売実績の税抜基準単価×控除マスタの料率(%)</t>
    <phoneticPr fontId="2"/>
  </si>
  <si>
    <t>販売実績の本体金額×控除マスタの料率(%)</t>
    <phoneticPr fontId="2"/>
  </si>
  <si>
    <t>販売実績の税抜基準単価×控除マスタの店納(%)×控除マスタの料率(%)</t>
    <phoneticPr fontId="2"/>
  </si>
  <si>
    <t>販売実績の本体金額×控除マスタの店納(%)×控除マスタの料率(%)</t>
    <phoneticPr fontId="2"/>
  </si>
  <si>
    <t>算出した控除額(端数処理前)×販売実績の税率</t>
    <rPh sb="0" eb="2">
      <t>サンシュツ</t>
    </rPh>
    <rPh sb="8" eb="10">
      <t>ハスウ</t>
    </rPh>
    <rPh sb="10" eb="12">
      <t>ショリ</t>
    </rPh>
    <rPh sb="12" eb="13">
      <t>マエ</t>
    </rPh>
    <phoneticPr fontId="2"/>
  </si>
  <si>
    <t>算出した控除額(端数処理前)×販売実績の税率</t>
    <rPh sb="0" eb="2">
      <t>サンシュツ</t>
    </rPh>
    <phoneticPr fontId="2"/>
  </si>
  <si>
    <t>1.5円</t>
  </si>
  <si>
    <t>1.5円</t>
    <rPh sb="3" eb="4">
      <t>エン</t>
    </rPh>
    <phoneticPr fontId="2"/>
  </si>
  <si>
    <r>
      <t xml:space="preserve">1.5円×12本 = 18.0円 → </t>
    </r>
    <r>
      <rPr>
        <b/>
        <sz val="11"/>
        <color rgb="FFFF0000"/>
        <rFont val="ＭＳ Ｐゴシック"/>
        <family val="3"/>
        <charset val="128"/>
      </rPr>
      <t>18円</t>
    </r>
    <rPh sb="7" eb="8">
      <t>ホン</t>
    </rPh>
    <rPh sb="15" eb="16">
      <t>エン</t>
    </rPh>
    <rPh sb="21" eb="22">
      <t>エン</t>
    </rPh>
    <phoneticPr fontId="2"/>
  </si>
  <si>
    <r>
      <t xml:space="preserve">18.0円×8% = 1.44円 → </t>
    </r>
    <r>
      <rPr>
        <b/>
        <sz val="11"/>
        <color rgb="FFFF0000"/>
        <rFont val="ＭＳ Ｐゴシック"/>
        <family val="3"/>
        <charset val="128"/>
      </rPr>
      <t>1円</t>
    </r>
    <rPh sb="15" eb="16">
      <t>エン</t>
    </rPh>
    <phoneticPr fontId="2"/>
  </si>
  <si>
    <t>控除マスタの条件単価(円)×販売実績の納品数量</t>
    <phoneticPr fontId="2"/>
  </si>
  <si>
    <t>３．問屋未収(定額)</t>
  </si>
  <si>
    <t>控除マスタの補填(円)＋控除マスタの問屋M(円)</t>
    <rPh sb="0" eb="2">
      <t>コウジョ</t>
    </rPh>
    <phoneticPr fontId="2"/>
  </si>
  <si>
    <t>(控除マスタの補填(円)＋控除マスタの問屋M(円))×販売実績の納品数量</t>
    <phoneticPr fontId="2"/>
  </si>
  <si>
    <t>単位</t>
    <phoneticPr fontId="2"/>
  </si>
  <si>
    <t>補填(円)</t>
  </si>
  <si>
    <t>問屋M(円)</t>
  </si>
  <si>
    <t>問屋M(率)</t>
    <rPh sb="4" eb="5">
      <t>リツ</t>
    </rPh>
    <phoneticPr fontId="2"/>
  </si>
  <si>
    <t>5円</t>
    <rPh sb="1" eb="2">
      <t>エン</t>
    </rPh>
    <phoneticPr fontId="2"/>
  </si>
  <si>
    <t>6円</t>
    <rPh sb="1" eb="2">
      <t>エン</t>
    </rPh>
    <phoneticPr fontId="2"/>
  </si>
  <si>
    <t>8%</t>
    <phoneticPr fontId="2"/>
  </si>
  <si>
    <t>70%</t>
    <phoneticPr fontId="2"/>
  </si>
  <si>
    <t>2%</t>
    <phoneticPr fontId="2"/>
  </si>
  <si>
    <t>-</t>
    <phoneticPr fontId="2"/>
  </si>
  <si>
    <t>10%</t>
    <phoneticPr fontId="2"/>
  </si>
  <si>
    <t>60円</t>
    <rPh sb="2" eb="3">
      <t>エン</t>
    </rPh>
    <phoneticPr fontId="2"/>
  </si>
  <si>
    <t>店納(円)</t>
    <phoneticPr fontId="2"/>
  </si>
  <si>
    <t>5円＋6円 = 11円</t>
    <rPh sb="1" eb="2">
      <t>エン</t>
    </rPh>
    <rPh sb="4" eb="5">
      <t>エン</t>
    </rPh>
    <rPh sb="10" eb="11">
      <t>エン</t>
    </rPh>
    <phoneticPr fontId="2"/>
  </si>
  <si>
    <r>
      <t xml:space="preserve">11円×12本 = 132.0円 → </t>
    </r>
    <r>
      <rPr>
        <b/>
        <sz val="11"/>
        <color rgb="FFFF0000"/>
        <rFont val="ＭＳ Ｐゴシック"/>
        <family val="3"/>
        <charset val="128"/>
      </rPr>
      <t>132円</t>
    </r>
    <rPh sb="6" eb="7">
      <t>ホン</t>
    </rPh>
    <rPh sb="15" eb="16">
      <t>エン</t>
    </rPh>
    <rPh sb="22" eb="23">
      <t>エン</t>
    </rPh>
    <phoneticPr fontId="2"/>
  </si>
  <si>
    <r>
      <t xml:space="preserve">132.0円×8% = 10.56円 → </t>
    </r>
    <r>
      <rPr>
        <b/>
        <sz val="11"/>
        <color rgb="FFFF0000"/>
        <rFont val="ＭＳ Ｐゴシック"/>
        <family val="3"/>
        <charset val="128"/>
      </rPr>
      <t>11円</t>
    </r>
    <rPh sb="17" eb="18">
      <t>エン</t>
    </rPh>
    <phoneticPr fontId="2"/>
  </si>
  <si>
    <t>（例1）</t>
    <rPh sb="1" eb="2">
      <t>レイ</t>
    </rPh>
    <phoneticPr fontId="2"/>
  </si>
  <si>
    <t>（例2）</t>
    <rPh sb="1" eb="2">
      <t>レイ</t>
    </rPh>
    <phoneticPr fontId="2"/>
  </si>
  <si>
    <t>120円</t>
    <rPh sb="3" eb="4">
      <t>エン</t>
    </rPh>
    <phoneticPr fontId="2"/>
  </si>
  <si>
    <t>144円</t>
    <rPh sb="3" eb="4">
      <t>エン</t>
    </rPh>
    <phoneticPr fontId="2"/>
  </si>
  <si>
    <t>1,440円</t>
    <rPh sb="5" eb="6">
      <t>エン</t>
    </rPh>
    <phoneticPr fontId="2"/>
  </si>
  <si>
    <t>120円＋144円 = 264円</t>
    <rPh sb="3" eb="4">
      <t>エン</t>
    </rPh>
    <rPh sb="8" eb="9">
      <t>エン</t>
    </rPh>
    <rPh sb="15" eb="16">
      <t>エン</t>
    </rPh>
    <phoneticPr fontId="2"/>
  </si>
  <si>
    <r>
      <t xml:space="preserve">264円×0.5CS = 132.0円 → </t>
    </r>
    <r>
      <rPr>
        <b/>
        <sz val="11"/>
        <color rgb="FFFF0000"/>
        <rFont val="ＭＳ Ｐゴシック"/>
        <family val="3"/>
        <charset val="128"/>
      </rPr>
      <t>132円</t>
    </r>
    <rPh sb="18" eb="19">
      <t>エン</t>
    </rPh>
    <rPh sb="25" eb="26">
      <t>エン</t>
    </rPh>
    <phoneticPr fontId="2"/>
  </si>
  <si>
    <t>４．問屋未収(追加)</t>
  </si>
  <si>
    <t>問屋M修正(円)</t>
  </si>
  <si>
    <t>2円</t>
    <rPh sb="1" eb="2">
      <t>エン</t>
    </rPh>
    <phoneticPr fontId="2"/>
  </si>
  <si>
    <t>-0.2円</t>
    <rPh sb="4" eb="5">
      <t>エン</t>
    </rPh>
    <phoneticPr fontId="2"/>
  </si>
  <si>
    <t>今回条件(円)</t>
    <phoneticPr fontId="2"/>
  </si>
  <si>
    <t>問屋M修正(率)</t>
    <phoneticPr fontId="2"/>
  </si>
  <si>
    <t>48円</t>
    <rPh sb="2" eb="3">
      <t>エン</t>
    </rPh>
    <phoneticPr fontId="2"/>
  </si>
  <si>
    <t>-4.8円</t>
    <rPh sb="4" eb="5">
      <t>エン</t>
    </rPh>
    <phoneticPr fontId="2"/>
  </si>
  <si>
    <t>2円＋(-0.2円) = 1.8円</t>
    <rPh sb="1" eb="2">
      <t>エン</t>
    </rPh>
    <rPh sb="8" eb="9">
      <t>エン</t>
    </rPh>
    <rPh sb="16" eb="17">
      <t>エン</t>
    </rPh>
    <phoneticPr fontId="2"/>
  </si>
  <si>
    <t>今回条件(円)</t>
    <phoneticPr fontId="2"/>
  </si>
  <si>
    <t>問屋M修正(円)</t>
    <phoneticPr fontId="2"/>
  </si>
  <si>
    <t>控除マスタの今回条件(円)＋問屋M修正(円)</t>
    <rPh sb="0" eb="2">
      <t>コウジョ</t>
    </rPh>
    <phoneticPr fontId="2"/>
  </si>
  <si>
    <t>(控除マスタの今回条件(円)＋問屋M修正(円))×販売実績の納品数量</t>
    <phoneticPr fontId="2"/>
  </si>
  <si>
    <t>48円＋(-4.8円) = 43.2円</t>
    <rPh sb="2" eb="3">
      <t>エン</t>
    </rPh>
    <rPh sb="9" eb="10">
      <t>エン</t>
    </rPh>
    <rPh sb="18" eb="19">
      <t>エン</t>
    </rPh>
    <phoneticPr fontId="2"/>
  </si>
  <si>
    <r>
      <t xml:space="preserve">43.2円×0.5CS = 21.6円 → </t>
    </r>
    <r>
      <rPr>
        <b/>
        <sz val="11"/>
        <color rgb="FFFF0000"/>
        <rFont val="ＭＳ Ｐゴシック"/>
        <family val="3"/>
        <charset val="128"/>
      </rPr>
      <t>22円</t>
    </r>
    <rPh sb="18" eb="19">
      <t>エン</t>
    </rPh>
    <rPh sb="24" eb="25">
      <t>エン</t>
    </rPh>
    <phoneticPr fontId="2"/>
  </si>
  <si>
    <r>
      <t xml:space="preserve">21.6円×8% = 1.728円 → </t>
    </r>
    <r>
      <rPr>
        <b/>
        <sz val="11"/>
        <color rgb="FFFF0000"/>
        <rFont val="ＭＳ Ｐゴシック"/>
        <family val="3"/>
        <charset val="128"/>
      </rPr>
      <t>2円</t>
    </r>
    <rPh sb="16" eb="17">
      <t>エン</t>
    </rPh>
    <phoneticPr fontId="2"/>
  </si>
  <si>
    <t>５．定額協賛金</t>
  </si>
  <si>
    <t>６．対象数量予測協賛金</t>
  </si>
  <si>
    <t>協賛金合計(円)</t>
  </si>
  <si>
    <t>比率(%)</t>
  </si>
  <si>
    <t>予測数量(本)</t>
  </si>
  <si>
    <t>30,000円</t>
    <rPh sb="6" eb="7">
      <t>エン</t>
    </rPh>
    <phoneticPr fontId="2"/>
  </si>
  <si>
    <t>40%</t>
    <phoneticPr fontId="2"/>
  </si>
  <si>
    <t>1200本</t>
    <rPh sb="4" eb="5">
      <t>ホン</t>
    </rPh>
    <phoneticPr fontId="2"/>
  </si>
  <si>
    <t>10.0円</t>
    <rPh sb="4" eb="5">
      <t>エン</t>
    </rPh>
    <phoneticPr fontId="2"/>
  </si>
  <si>
    <t>10.0円</t>
    <phoneticPr fontId="2"/>
  </si>
  <si>
    <r>
      <t xml:space="preserve">10.0円×12本 = 120.0円 → </t>
    </r>
    <r>
      <rPr>
        <b/>
        <sz val="11"/>
        <color rgb="FFFF0000"/>
        <rFont val="ＭＳ Ｐゴシック"/>
        <family val="3"/>
        <charset val="128"/>
      </rPr>
      <t>120円</t>
    </r>
    <rPh sb="8" eb="9">
      <t>ホン</t>
    </rPh>
    <rPh sb="17" eb="18">
      <t>エン</t>
    </rPh>
    <rPh sb="24" eb="25">
      <t>エン</t>
    </rPh>
    <phoneticPr fontId="2"/>
  </si>
  <si>
    <r>
      <t xml:space="preserve">120.0円×8% = 9.6円 → </t>
    </r>
    <r>
      <rPr>
        <b/>
        <sz val="11"/>
        <color rgb="FFFF0000"/>
        <rFont val="ＭＳ Ｐゴシック"/>
        <family val="3"/>
        <charset val="128"/>
      </rPr>
      <t>10円</t>
    </r>
    <rPh sb="15" eb="16">
      <t>エン</t>
    </rPh>
    <phoneticPr fontId="2"/>
  </si>
  <si>
    <t>控除マスタの控除単価(円)</t>
    <rPh sb="0" eb="2">
      <t>コウジョ</t>
    </rPh>
    <rPh sb="6" eb="8">
      <t>コウジョ</t>
    </rPh>
    <phoneticPr fontId="2"/>
  </si>
  <si>
    <t>控除マスタの控除単価(円)×販売実績の納品数量</t>
    <phoneticPr fontId="2"/>
  </si>
  <si>
    <t>控除単価(円)</t>
    <rPh sb="0" eb="2">
      <t>コウジョ</t>
    </rPh>
    <phoneticPr fontId="2"/>
  </si>
  <si>
    <t>2.0円</t>
    <rPh sb="3" eb="4">
      <t>エン</t>
    </rPh>
    <phoneticPr fontId="2"/>
  </si>
  <si>
    <t>1.4円</t>
    <rPh sb="3" eb="4">
      <t>エン</t>
    </rPh>
    <phoneticPr fontId="2"/>
  </si>
  <si>
    <t>1.4円</t>
    <phoneticPr fontId="2"/>
  </si>
  <si>
    <r>
      <t xml:space="preserve">1.4円×12本 = 16.8円 → </t>
    </r>
    <r>
      <rPr>
        <b/>
        <sz val="11"/>
        <color rgb="FFFF0000"/>
        <rFont val="ＭＳ Ｐゴシック"/>
        <family val="3"/>
        <charset val="128"/>
      </rPr>
      <t>17円</t>
    </r>
    <rPh sb="7" eb="8">
      <t>ホン</t>
    </rPh>
    <rPh sb="15" eb="16">
      <t>エン</t>
    </rPh>
    <rPh sb="21" eb="22">
      <t>エン</t>
    </rPh>
    <phoneticPr fontId="2"/>
  </si>
  <si>
    <t>条件単価(円)</t>
    <phoneticPr fontId="2"/>
  </si>
  <si>
    <t>対象率(%)</t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</si>
  <si>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</si>
  <si>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</si>
  <si>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⑤ 支払</t>
    <rPh sb="2" eb="4">
      <t>シハライ</t>
    </rPh>
    <phoneticPr fontId="2"/>
  </si>
  <si>
    <t>年契約</t>
  </si>
  <si>
    <t>年契約</t>
    <rPh sb="0" eb="1">
      <t>ネン</t>
    </rPh>
    <rPh sb="1" eb="3">
      <t>ケイヤク</t>
    </rPh>
    <phoneticPr fontId="2"/>
  </si>
  <si>
    <t>3333</t>
    <phoneticPr fontId="2"/>
  </si>
  <si>
    <t>C社</t>
    <phoneticPr fontId="2"/>
  </si>
  <si>
    <t>⑥支払時消込GL連携</t>
    <rPh sb="1" eb="3">
      <t>シハライ</t>
    </rPh>
    <rPh sb="3" eb="4">
      <t>ジ</t>
    </rPh>
    <rPh sb="4" eb="6">
      <t>ケシコミ</t>
    </rPh>
    <rPh sb="8" eb="10">
      <t>レンケイ</t>
    </rPh>
    <phoneticPr fontId="2"/>
  </si>
  <si>
    <t>① 控除計算（5月）</t>
    <rPh sb="2" eb="4">
      <t>コウジョ</t>
    </rPh>
    <rPh sb="4" eb="6">
      <t>ケイサン</t>
    </rPh>
    <rPh sb="8" eb="9">
      <t>ガツ</t>
    </rPh>
    <phoneticPr fontId="2"/>
  </si>
  <si>
    <t>② GL計上（5月分）</t>
    <rPh sb="4" eb="6">
      <t>ケイジョウ</t>
    </rPh>
    <rPh sb="8" eb="9">
      <t>ガツ</t>
    </rPh>
    <rPh sb="9" eb="10">
      <t>ブン</t>
    </rPh>
    <phoneticPr fontId="2"/>
  </si>
  <si>
    <t>③ 控除計算（6月）</t>
    <rPh sb="2" eb="4">
      <t>コウジョ</t>
    </rPh>
    <rPh sb="4" eb="6">
      <t>ケイサン</t>
    </rPh>
    <rPh sb="8" eb="9">
      <t>ガツ</t>
    </rPh>
    <phoneticPr fontId="2"/>
  </si>
  <si>
    <t>④ GL計上（6月分）</t>
    <rPh sb="4" eb="6">
      <t>ケイジョウ</t>
    </rPh>
    <rPh sb="8" eb="9">
      <t>ガツ</t>
    </rPh>
    <rPh sb="9" eb="10">
      <t>ブン</t>
    </rPh>
    <phoneticPr fontId="2"/>
  </si>
  <si>
    <t>※②＋③より-1円多く調整しすぎてしまう</t>
    <rPh sb="8" eb="9">
      <t>エン</t>
    </rPh>
    <rPh sb="9" eb="10">
      <t>オオ</t>
    </rPh>
    <rPh sb="11" eb="13">
      <t>チョウセイ</t>
    </rPh>
    <phoneticPr fontId="2"/>
  </si>
  <si>
    <t>GLの残高の誤差が発生する。</t>
    <rPh sb="3" eb="5">
      <t>ザンダカ</t>
    </rPh>
    <rPh sb="6" eb="8">
      <t>ゴサ</t>
    </rPh>
    <rPh sb="9" eb="11">
      <t>ハッセイ</t>
    </rPh>
    <phoneticPr fontId="2"/>
  </si>
  <si>
    <r>
      <t>顧客、</t>
    </r>
    <r>
      <rPr>
        <sz val="11"/>
        <color rgb="FFFF00FF"/>
        <rFont val="ＭＳ Ｐゴシック"/>
        <family val="3"/>
        <charset val="128"/>
      </rPr>
      <t>商品区分</t>
    </r>
    <r>
      <rPr>
        <sz val="11"/>
        <rFont val="ＭＳ Ｐゴシック"/>
        <family val="3"/>
        <charset val="128"/>
      </rPr>
      <t>が一致するもの</t>
    </r>
    <rPh sb="0" eb="2">
      <t>コキャク</t>
    </rPh>
    <rPh sb="3" eb="5">
      <t>ショウヒン</t>
    </rPh>
    <rPh sb="5" eb="7">
      <t>クブン</t>
    </rPh>
    <rPh sb="8" eb="10">
      <t>イッチ</t>
    </rPh>
    <phoneticPr fontId="2"/>
  </si>
  <si>
    <r>
      <t>チェーンコード、</t>
    </r>
    <r>
      <rPr>
        <sz val="11"/>
        <color rgb="FFFF00FF"/>
        <rFont val="ＭＳ Ｐゴシック"/>
        <family val="3"/>
        <charset val="128"/>
      </rPr>
      <t>商品区分</t>
    </r>
    <r>
      <rPr>
        <sz val="11"/>
        <rFont val="ＭＳ Ｐゴシック"/>
        <family val="3"/>
        <charset val="128"/>
      </rPr>
      <t>が一致するもの</t>
    </r>
    <rPh sb="8" eb="10">
      <t>ショウヒン</t>
    </rPh>
    <rPh sb="10" eb="12">
      <t>クブン</t>
    </rPh>
    <rPh sb="13" eb="15">
      <t>イッチ</t>
    </rPh>
    <phoneticPr fontId="2"/>
  </si>
  <si>
    <r>
      <t>企業コード、</t>
    </r>
    <r>
      <rPr>
        <sz val="11"/>
        <color rgb="FFFF00FF"/>
        <rFont val="ＭＳ Ｐゴシック"/>
        <family val="3"/>
        <charset val="128"/>
      </rPr>
      <t>商品区分</t>
    </r>
    <r>
      <rPr>
        <sz val="11"/>
        <rFont val="ＭＳ Ｐゴシック"/>
        <family val="3"/>
        <charset val="128"/>
      </rPr>
      <t>が一致するもの</t>
    </r>
    <rPh sb="6" eb="8">
      <t>ショウヒン</t>
    </rPh>
    <rPh sb="8" eb="10">
      <t>クブン</t>
    </rPh>
    <rPh sb="11" eb="13">
      <t>イッチ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</si>
</sst>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4" x14ac:knownFonts="1"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3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41">
    <xf numFmtId="0" fontId="0" fillId="0" borderId="0" xfId="0"/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0" fillId="0" borderId="0" xfId="0" applyBorder="1" applyAlignment="1">
      <alignment horizontal="center" vertical="top"/>
    </xf>
    <xf numFmtId="49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9" xfId="0" applyNumberFormat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22" xfId="0" applyNumberFormat="1" applyBorder="1" applyAlignment="1">
      <alignment vertical="top"/>
    </xf>
    <xf numFmtId="49" fontId="0" fillId="0" borderId="0" xfId="0" applyNumberFormat="1" applyFill="1" applyAlignment="1">
      <alignment vertical="top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22" xfId="0" applyNumberFormat="1" applyFont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NumberFormat="1"/>
    <xf numFmtId="49" fontId="0" fillId="0" borderId="11" xfId="0" applyNumberFormat="1" applyBorder="1"/>
    <xf numFmtId="0" fontId="0" fillId="2" borderId="11" xfId="0" applyNumberFormat="1" applyFill="1" applyBorder="1"/>
    <xf numFmtId="0" fontId="0" fillId="0" borderId="11" xfId="0" applyNumberFormat="1" applyBorder="1"/>
    <xf numFmtId="177" fontId="0" fillId="0" borderId="0" xfId="0" applyNumberFormat="1"/>
    <xf numFmtId="177" fontId="0" fillId="2" borderId="11" xfId="0" applyNumberFormat="1" applyFill="1" applyBorder="1"/>
    <xf numFmtId="177" fontId="0" fillId="0" borderId="11" xfId="0" applyNumberFormat="1" applyBorder="1"/>
    <xf numFmtId="0" fontId="0" fillId="2" borderId="12" xfId="0" applyNumberFormat="1" applyFill="1" applyBorder="1"/>
    <xf numFmtId="177" fontId="0" fillId="2" borderId="12" xfId="0" applyNumberFormat="1" applyFill="1" applyBorder="1"/>
    <xf numFmtId="0" fontId="0" fillId="0" borderId="13" xfId="0" applyNumberFormat="1" applyBorder="1"/>
    <xf numFmtId="49" fontId="0" fillId="0" borderId="14" xfId="0" applyNumberFormat="1" applyBorder="1"/>
    <xf numFmtId="0" fontId="0" fillId="0" borderId="14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0" fontId="0" fillId="0" borderId="16" xfId="0" applyNumberFormat="1" applyBorder="1"/>
    <xf numFmtId="177" fontId="0" fillId="0" borderId="17" xfId="0" applyNumberFormat="1" applyBorder="1"/>
    <xf numFmtId="0" fontId="0" fillId="0" borderId="18" xfId="0" applyNumberFormat="1" applyBorder="1"/>
    <xf numFmtId="49" fontId="0" fillId="0" borderId="19" xfId="0" applyNumberFormat="1" applyBorder="1"/>
    <xf numFmtId="0" fontId="0" fillId="0" borderId="19" xfId="0" applyNumberFormat="1" applyBorder="1"/>
    <xf numFmtId="177" fontId="0" fillId="0" borderId="19" xfId="0" applyNumberFormat="1" applyBorder="1"/>
    <xf numFmtId="177" fontId="0" fillId="0" borderId="20" xfId="0" applyNumberFormat="1" applyBorder="1"/>
    <xf numFmtId="0" fontId="6" fillId="0" borderId="0" xfId="0" applyNumberFormat="1" applyFont="1" applyFill="1" applyBorder="1"/>
    <xf numFmtId="0" fontId="7" fillId="0" borderId="0" xfId="0" applyNumberFormat="1" applyFont="1"/>
    <xf numFmtId="176" fontId="0" fillId="0" borderId="14" xfId="0" applyNumberFormat="1" applyBorder="1"/>
    <xf numFmtId="176" fontId="0" fillId="0" borderId="15" xfId="0" applyNumberFormat="1" applyBorder="1"/>
    <xf numFmtId="176" fontId="0" fillId="0" borderId="11" xfId="0" applyNumberFormat="1" applyBorder="1"/>
    <xf numFmtId="176" fontId="0" fillId="0" borderId="17" xfId="0" applyNumberFormat="1" applyBorder="1"/>
    <xf numFmtId="176" fontId="0" fillId="0" borderId="19" xfId="0" applyNumberFormat="1" applyBorder="1"/>
    <xf numFmtId="176" fontId="0" fillId="0" borderId="20" xfId="0" applyNumberFormat="1" applyBorder="1"/>
    <xf numFmtId="176" fontId="0" fillId="3" borderId="11" xfId="0" applyNumberFormat="1" applyFill="1" applyBorder="1"/>
    <xf numFmtId="176" fontId="0" fillId="0" borderId="23" xfId="0" applyNumberFormat="1" applyBorder="1"/>
    <xf numFmtId="176" fontId="0" fillId="0" borderId="24" xfId="0" applyNumberFormat="1" applyBorder="1"/>
    <xf numFmtId="49" fontId="0" fillId="0" borderId="0" xfId="0" applyNumberFormat="1"/>
    <xf numFmtId="0" fontId="0" fillId="0" borderId="11" xfId="0" applyNumberFormat="1" applyBorder="1" applyAlignment="1">
      <alignment horizontal="right"/>
    </xf>
    <xf numFmtId="49" fontId="0" fillId="0" borderId="0" xfId="0" applyNumberFormat="1" applyBorder="1"/>
    <xf numFmtId="49" fontId="0" fillId="0" borderId="21" xfId="0" applyNumberFormat="1" applyBorder="1"/>
    <xf numFmtId="49" fontId="0" fillId="2" borderId="11" xfId="0" applyNumberFormat="1" applyFill="1" applyBorder="1"/>
    <xf numFmtId="49" fontId="0" fillId="0" borderId="11" xfId="0" applyNumberFormat="1" applyBorder="1" applyAlignment="1">
      <alignment horizontal="right"/>
    </xf>
    <xf numFmtId="0" fontId="0" fillId="0" borderId="21" xfId="0" applyNumberFormat="1" applyBorder="1"/>
    <xf numFmtId="49" fontId="0" fillId="0" borderId="21" xfId="0" applyNumberFormat="1" applyBorder="1" applyAlignment="1">
      <alignment horizontal="right"/>
    </xf>
    <xf numFmtId="49" fontId="0" fillId="8" borderId="3" xfId="0" applyNumberFormat="1" applyFill="1" applyBorder="1"/>
    <xf numFmtId="49" fontId="0" fillId="8" borderId="2" xfId="0" applyNumberFormat="1" applyFill="1" applyBorder="1"/>
    <xf numFmtId="49" fontId="6" fillId="0" borderId="0" xfId="0" applyNumberFormat="1" applyFont="1"/>
    <xf numFmtId="49" fontId="3" fillId="0" borderId="0" xfId="0" applyNumberFormat="1" applyFont="1"/>
    <xf numFmtId="49" fontId="0" fillId="0" borderId="0" xfId="0" applyNumberFormat="1" applyFont="1"/>
    <xf numFmtId="49" fontId="10" fillId="0" borderId="0" xfId="1" applyNumberFormat="1" applyFont="1" applyFill="1" applyAlignment="1">
      <alignment horizontal="left" vertical="top"/>
    </xf>
    <xf numFmtId="49" fontId="11" fillId="0" borderId="0" xfId="1" applyNumberFormat="1" applyFont="1" applyFill="1" applyAlignment="1">
      <alignment horizontal="left" vertical="top"/>
    </xf>
    <xf numFmtId="49" fontId="11" fillId="2" borderId="3" xfId="1" applyNumberFormat="1" applyFont="1" applyFill="1" applyBorder="1" applyAlignment="1">
      <alignment horizontal="left" vertical="top"/>
    </xf>
    <xf numFmtId="49" fontId="11" fillId="2" borderId="2" xfId="1" applyNumberFormat="1" applyFont="1" applyFill="1" applyBorder="1" applyAlignment="1">
      <alignment horizontal="left" vertical="top"/>
    </xf>
    <xf numFmtId="49" fontId="11" fillId="0" borderId="3" xfId="1" applyNumberFormat="1" applyFont="1" applyFill="1" applyBorder="1" applyAlignment="1">
      <alignment horizontal="left" vertical="top"/>
    </xf>
    <xf numFmtId="49" fontId="11" fillId="0" borderId="11" xfId="1" applyNumberFormat="1" applyFont="1" applyFill="1" applyBorder="1" applyAlignment="1">
      <alignment horizontal="right" vertical="top"/>
    </xf>
    <xf numFmtId="49" fontId="11" fillId="0" borderId="0" xfId="1" applyNumberFormat="1" applyFont="1" applyFill="1" applyAlignment="1">
      <alignment horizontal="right" vertical="top"/>
    </xf>
    <xf numFmtId="49" fontId="11" fillId="0" borderId="0" xfId="1" applyNumberFormat="1" applyFont="1" applyFill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right" vertical="top"/>
    </xf>
    <xf numFmtId="49" fontId="11" fillId="8" borderId="11" xfId="1" applyNumberFormat="1" applyFont="1" applyFill="1" applyBorder="1" applyAlignment="1">
      <alignment horizontal="right" vertical="top"/>
    </xf>
    <xf numFmtId="49" fontId="11" fillId="3" borderId="11" xfId="1" applyNumberFormat="1" applyFont="1" applyFill="1" applyBorder="1" applyAlignment="1">
      <alignment horizontal="right" vertical="top"/>
    </xf>
    <xf numFmtId="49" fontId="11" fillId="0" borderId="11" xfId="1" applyNumberFormat="1" applyFont="1" applyFill="1" applyBorder="1" applyAlignment="1">
      <alignment horizontal="left" vertical="top"/>
    </xf>
    <xf numFmtId="49" fontId="0" fillId="3" borderId="11" xfId="0" applyNumberFormat="1" applyFill="1" applyBorder="1" applyAlignment="1">
      <alignment horizontal="right"/>
    </xf>
    <xf numFmtId="0" fontId="0" fillId="0" borderId="30" xfId="0" applyNumberFormat="1" applyBorder="1"/>
    <xf numFmtId="49" fontId="0" fillId="0" borderId="31" xfId="0" applyNumberFormat="1" applyBorder="1"/>
    <xf numFmtId="0" fontId="0" fillId="0" borderId="31" xfId="0" applyNumberFormat="1" applyBorder="1"/>
    <xf numFmtId="177" fontId="0" fillId="0" borderId="32" xfId="0" applyNumberFormat="1" applyBorder="1"/>
    <xf numFmtId="177" fontId="0" fillId="0" borderId="31" xfId="0" applyNumberFormat="1" applyBorder="1"/>
    <xf numFmtId="177" fontId="12" fillId="0" borderId="0" xfId="0" applyNumberFormat="1" applyFont="1"/>
    <xf numFmtId="0" fontId="12" fillId="0" borderId="0" xfId="0" applyNumberFormat="1" applyFont="1"/>
    <xf numFmtId="49" fontId="0" fillId="5" borderId="11" xfId="0" applyNumberFormat="1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2" xfId="0" applyBorder="1" applyAlignment="1">
      <alignment vertical="top"/>
    </xf>
    <xf numFmtId="49" fontId="0" fillId="9" borderId="3" xfId="0" applyNumberFormat="1" applyFill="1" applyBorder="1" applyAlignment="1">
      <alignment horizontal="center" vertical="top"/>
    </xf>
    <xf numFmtId="0" fontId="0" fillId="9" borderId="2" xfId="0" applyFill="1" applyBorder="1" applyAlignment="1">
      <alignment horizontal="center" vertical="top"/>
    </xf>
    <xf numFmtId="49" fontId="0" fillId="9" borderId="23" xfId="0" applyNumberFormat="1" applyFill="1" applyBorder="1" applyAlignment="1">
      <alignment horizontal="center" vertical="top"/>
    </xf>
    <xf numFmtId="0" fontId="0" fillId="9" borderId="24" xfId="0" applyFill="1" applyBorder="1" applyAlignment="1">
      <alignment horizontal="center" vertical="top"/>
    </xf>
    <xf numFmtId="49" fontId="0" fillId="8" borderId="11" xfId="0" applyNumberFormat="1" applyFill="1" applyBorder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49" fontId="0" fillId="0" borderId="11" xfId="0" applyNumberFormat="1" applyBorder="1" applyAlignment="1">
      <alignment horizontal="center" vertical="top"/>
    </xf>
    <xf numFmtId="49" fontId="0" fillId="0" borderId="11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9" fontId="0" fillId="9" borderId="11" xfId="0" applyNumberFormat="1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49" fontId="0" fillId="7" borderId="11" xfId="0" applyNumberFormat="1" applyFill="1" applyBorder="1" applyAlignment="1">
      <alignment horizontal="center" vertical="top"/>
    </xf>
    <xf numFmtId="0" fontId="0" fillId="7" borderId="11" xfId="0" applyFill="1" applyBorder="1" applyAlignment="1">
      <alignment horizontal="center" vertical="top"/>
    </xf>
    <xf numFmtId="49" fontId="0" fillId="9" borderId="28" xfId="0" applyNumberFormat="1" applyFill="1" applyBorder="1" applyAlignment="1">
      <alignment horizontal="center" vertical="top"/>
    </xf>
    <xf numFmtId="0" fontId="0" fillId="9" borderId="29" xfId="0" applyFill="1" applyBorder="1" applyAlignment="1">
      <alignment horizontal="center" vertical="top"/>
    </xf>
    <xf numFmtId="49" fontId="0" fillId="2" borderId="12" xfId="0" applyNumberFormat="1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49" fontId="0" fillId="2" borderId="11" xfId="0" applyNumberForma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49" fontId="0" fillId="6" borderId="11" xfId="0" applyNumberFormat="1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49" fontId="0" fillId="8" borderId="3" xfId="0" applyNumberFormat="1" applyFill="1" applyBorder="1" applyAlignment="1">
      <alignment horizontal="center" vertical="top"/>
    </xf>
    <xf numFmtId="0" fontId="0" fillId="8" borderId="2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49" fontId="0" fillId="8" borderId="21" xfId="0" applyNumberFormat="1" applyFill="1" applyBorder="1" applyAlignment="1">
      <alignment horizontal="center" vertical="top"/>
    </xf>
    <xf numFmtId="49" fontId="0" fillId="3" borderId="3" xfId="0" applyNumberForma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2" borderId="25" xfId="0" applyNumberFormat="1" applyFill="1" applyBorder="1" applyAlignment="1">
      <alignment horizontal="center" vertical="top"/>
    </xf>
    <xf numFmtId="0" fontId="0" fillId="2" borderId="26" xfId="0" applyFill="1" applyBorder="1" applyAlignment="1">
      <alignment horizontal="center" vertical="top"/>
    </xf>
    <xf numFmtId="49" fontId="0" fillId="2" borderId="2" xfId="0" applyNumberFormat="1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49" fontId="0" fillId="6" borderId="23" xfId="0" applyNumberFormat="1" applyFill="1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49" fontId="0" fillId="6" borderId="27" xfId="0" applyNumberFormat="1" applyFill="1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49" fontId="0" fillId="7" borderId="2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49" fontId="0" fillId="7" borderId="23" xfId="0" applyNumberFormat="1" applyFill="1" applyBorder="1" applyAlignment="1">
      <alignment horizontal="center" vertical="top"/>
    </xf>
    <xf numFmtId="0" fontId="0" fillId="7" borderId="24" xfId="0" applyFill="1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49" fontId="0" fillId="3" borderId="28" xfId="0" applyNumberFormat="1" applyFont="1" applyFill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49" fontId="0" fillId="8" borderId="28" xfId="0" applyNumberFormat="1" applyFill="1" applyBorder="1" applyAlignment="1">
      <alignment horizontal="center" vertical="top"/>
    </xf>
    <xf numFmtId="0" fontId="0" fillId="8" borderId="29" xfId="0" applyFill="1" applyBorder="1" applyAlignment="1">
      <alignment horizontal="center" vertical="top"/>
    </xf>
  </cellXfs>
  <cellStyles count="4">
    <cellStyle name="桁区切り 2" xfId="2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colors>
    <mruColors>
      <color rgb="FFFF00FF"/>
      <color rgb="FFFFCCFF"/>
      <color rgb="FFCCE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154781</xdr:colOff>
      <xdr:row>59</xdr:row>
      <xdr:rowOff>35718</xdr:rowOff>
    </xdr:from>
    <xdr:to>
      <xdr:col>11</xdr:col>
      <xdr:colOff>500062</xdr:colOff>
      <xdr:row>63</xdr:row>
      <xdr:rowOff>71437</xdr:rowOff>
    </xdr:to>
    <xdr:sp macro="" textlink="">
      <xdr:nvSpPr>
        <xdr:cNvPr id="2" name="角丸四角形吹き出し 1"/>
        <xdr:cNvSpPr/>
      </xdr:nvSpPr>
      <xdr:spPr bwMode="auto">
        <a:xfrm>
          <a:off x="5155406" y="9870281"/>
          <a:ext cx="2416969" cy="702469"/>
        </a:xfrm>
        <a:prstGeom prst="wedgeRoundRectCallout">
          <a:avLst>
            <a:gd name="adj1" fmla="val -57286"/>
            <a:gd name="adj2" fmla="val 55721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条件アップロード時に未入力の場合、</a:t>
          </a:r>
          <a:endParaRPr kumimoji="1" lang="en-US" altLang="ja-JP" sz="1100"/>
        </a:p>
        <a:p>
          <a:pPr algn="l"/>
          <a:r>
            <a:rPr kumimoji="1" lang="ja-JP" altLang="en-US" sz="1100"/>
            <a:t>店納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と問屋</a:t>
          </a:r>
          <a:r>
            <a:rPr kumimoji="1" lang="en-US" altLang="ja-JP" sz="1100"/>
            <a:t>M(</a:t>
          </a:r>
          <a:r>
            <a:rPr kumimoji="1" lang="ja-JP" altLang="en-US" sz="1100"/>
            <a:t>率</a:t>
          </a:r>
          <a:r>
            <a:rPr kumimoji="1" lang="en-US" altLang="ja-JP" sz="1100"/>
            <a:t>)</a:t>
          </a:r>
          <a:r>
            <a:rPr kumimoji="1" lang="ja-JP" altLang="en-US" sz="1100"/>
            <a:t>から算出し、</a:t>
          </a:r>
          <a:endParaRPr kumimoji="1" lang="en-US" altLang="ja-JP" sz="1100"/>
        </a:p>
        <a:p>
          <a:pPr algn="l"/>
          <a:r>
            <a:rPr kumimoji="1" lang="ja-JP" altLang="en-US" sz="1100"/>
            <a:t>マスタには常に金額を保持する</a:t>
          </a:r>
        </a:p>
      </xdr:txBody>
    </xdr:sp>
    <xdr:clientData/>
  </xdr:twoCellAnchor>
  <xdr:twoCellAnchor>
    <xdr:from>
      <xdr:col>8</xdr:col>
      <xdr:colOff>414338</xdr:colOff>
      <xdr:row>53</xdr:row>
      <xdr:rowOff>69056</xdr:rowOff>
    </xdr:from>
    <xdr:to>
      <xdr:col>11</xdr:col>
      <xdr:colOff>511968</xdr:colOff>
      <xdr:row>55</xdr:row>
      <xdr:rowOff>-1</xdr:rowOff>
    </xdr:to>
    <xdr:sp macro="" textlink="">
      <xdr:nvSpPr>
        <xdr:cNvPr id="3" name="角丸四角形吹き出し 2"/>
        <xdr:cNvSpPr/>
      </xdr:nvSpPr>
      <xdr:spPr bwMode="auto">
        <a:xfrm>
          <a:off x="5414963" y="8903494"/>
          <a:ext cx="2169318" cy="264318"/>
        </a:xfrm>
        <a:prstGeom prst="wedgeRoundRectCallout">
          <a:avLst>
            <a:gd name="adj1" fmla="val -33854"/>
            <a:gd name="adj2" fmla="val 121594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控除マスタの単位に換算したもの</a:t>
          </a:r>
        </a:p>
      </xdr:txBody>
    </xdr:sp>
    <xdr:clientData/>
  </xdr:twoCellAnchor>
  <xdr:twoCellAnchor>
    <xdr:from>
      <xdr:col>8</xdr:col>
      <xdr:colOff>154781</xdr:colOff>
      <xdr:row>71</xdr:row>
      <xdr:rowOff>35718</xdr:rowOff>
    </xdr:from>
    <xdr:to>
      <xdr:col>11</xdr:col>
      <xdr:colOff>500062</xdr:colOff>
      <xdr:row>75</xdr:row>
      <xdr:rowOff>71437</xdr:rowOff>
    </xdr:to>
    <xdr:sp macro="" textlink="">
      <xdr:nvSpPr>
        <xdr:cNvPr id="4" name="角丸四角形吹き出し 3"/>
        <xdr:cNvSpPr/>
      </xdr:nvSpPr>
      <xdr:spPr bwMode="auto">
        <a:xfrm>
          <a:off x="5155406" y="9870281"/>
          <a:ext cx="2416969" cy="702469"/>
        </a:xfrm>
        <a:prstGeom prst="wedgeRoundRectCallout">
          <a:avLst>
            <a:gd name="adj1" fmla="val -57286"/>
            <a:gd name="adj2" fmla="val 55721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条件アップロード時に未入力の場合、</a:t>
          </a:r>
          <a:endParaRPr kumimoji="1" lang="en-US" altLang="ja-JP" sz="1100"/>
        </a:p>
        <a:p>
          <a:pPr algn="l"/>
          <a:r>
            <a:rPr kumimoji="1" lang="ja-JP" altLang="en-US" sz="1100"/>
            <a:t>店納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と問屋</a:t>
          </a:r>
          <a:r>
            <a:rPr kumimoji="1" lang="en-US" altLang="ja-JP" sz="1100"/>
            <a:t>M(</a:t>
          </a:r>
          <a:r>
            <a:rPr kumimoji="1" lang="ja-JP" altLang="en-US" sz="1100"/>
            <a:t>率</a:t>
          </a:r>
          <a:r>
            <a:rPr kumimoji="1" lang="en-US" altLang="ja-JP" sz="1100"/>
            <a:t>)</a:t>
          </a:r>
          <a:r>
            <a:rPr kumimoji="1" lang="ja-JP" altLang="en-US" sz="1100"/>
            <a:t>から算出し、</a:t>
          </a:r>
          <a:endParaRPr kumimoji="1" lang="en-US" altLang="ja-JP" sz="1100"/>
        </a:p>
        <a:p>
          <a:pPr algn="l"/>
          <a:r>
            <a:rPr kumimoji="1" lang="ja-JP" altLang="en-US" sz="1100"/>
            <a:t>マスタには常に金額を保持する</a:t>
          </a:r>
        </a:p>
      </xdr:txBody>
    </xdr:sp>
    <xdr:clientData/>
  </xdr:twoCellAnchor>
  <xdr:twoCellAnchor>
    <xdr:from>
      <xdr:col>4</xdr:col>
      <xdr:colOff>535782</xdr:colOff>
      <xdr:row>80</xdr:row>
      <xdr:rowOff>71436</xdr:rowOff>
    </xdr:from>
    <xdr:to>
      <xdr:col>7</xdr:col>
      <xdr:colOff>582084</xdr:colOff>
      <xdr:row>82</xdr:row>
      <xdr:rowOff>2379</xdr:rowOff>
    </xdr:to>
    <xdr:sp macro="" textlink="">
      <xdr:nvSpPr>
        <xdr:cNvPr id="6" name="角丸四角形吹き出し 5"/>
        <xdr:cNvSpPr/>
      </xdr:nvSpPr>
      <xdr:spPr bwMode="auto">
        <a:xfrm>
          <a:off x="2483115" y="13618103"/>
          <a:ext cx="2078302" cy="269609"/>
        </a:xfrm>
        <a:prstGeom prst="wedgeRoundRectCallout">
          <a:avLst>
            <a:gd name="adj1" fmla="val -36598"/>
            <a:gd name="adj2" fmla="val -90118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控除マスタの単位に換算したもの</a:t>
          </a:r>
        </a:p>
      </xdr:txBody>
    </xdr:sp>
    <xdr:clientData/>
  </xdr:twoCellAnchor>
  <xdr:twoCellAnchor>
    <xdr:from>
      <xdr:col>8</xdr:col>
      <xdr:colOff>154781</xdr:colOff>
      <xdr:row>91</xdr:row>
      <xdr:rowOff>35718</xdr:rowOff>
    </xdr:from>
    <xdr:to>
      <xdr:col>12</xdr:col>
      <xdr:colOff>83344</xdr:colOff>
      <xdr:row>95</xdr:row>
      <xdr:rowOff>71437</xdr:rowOff>
    </xdr:to>
    <xdr:sp macro="" textlink="">
      <xdr:nvSpPr>
        <xdr:cNvPr id="8" name="角丸四角形吹き出し 7"/>
        <xdr:cNvSpPr/>
      </xdr:nvSpPr>
      <xdr:spPr bwMode="auto">
        <a:xfrm>
          <a:off x="5155406" y="15204281"/>
          <a:ext cx="2690813" cy="702469"/>
        </a:xfrm>
        <a:prstGeom prst="wedgeRoundRectCallout">
          <a:avLst>
            <a:gd name="adj1" fmla="val -57286"/>
            <a:gd name="adj2" fmla="val 28602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条件アップロード時に未入力の場合、</a:t>
          </a:r>
          <a:endParaRPr kumimoji="1" lang="en-US" altLang="ja-JP" sz="1100"/>
        </a:p>
        <a:p>
          <a:pPr algn="l"/>
          <a:r>
            <a:rPr kumimoji="1" lang="ja-JP" altLang="en-US" sz="1100"/>
            <a:t>今回条件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と問屋</a:t>
          </a:r>
          <a:r>
            <a:rPr kumimoji="1" lang="en-US" altLang="ja-JP" sz="1100"/>
            <a:t>M</a:t>
          </a:r>
          <a:r>
            <a:rPr kumimoji="1" lang="ja-JP" altLang="en-US" sz="1100"/>
            <a:t>修正</a:t>
          </a:r>
          <a:r>
            <a:rPr kumimoji="1" lang="en-US" altLang="ja-JP" sz="1100"/>
            <a:t>(</a:t>
          </a:r>
          <a:r>
            <a:rPr kumimoji="1" lang="ja-JP" altLang="en-US" sz="1100"/>
            <a:t>率</a:t>
          </a:r>
          <a:r>
            <a:rPr kumimoji="1" lang="en-US" altLang="ja-JP" sz="1100"/>
            <a:t>)</a:t>
          </a:r>
          <a:r>
            <a:rPr kumimoji="1" lang="ja-JP" altLang="en-US" sz="1100"/>
            <a:t>から算出し、</a:t>
          </a:r>
          <a:endParaRPr kumimoji="1" lang="en-US" altLang="ja-JP" sz="1100"/>
        </a:p>
        <a:p>
          <a:pPr algn="l"/>
          <a:r>
            <a:rPr kumimoji="1" lang="ja-JP" altLang="en-US" sz="1100"/>
            <a:t>マスタには常に金額を保持している</a:t>
          </a:r>
        </a:p>
      </xdr:txBody>
    </xdr:sp>
    <xdr:clientData/>
  </xdr:twoCellAnchor>
  <xdr:twoCellAnchor>
    <xdr:from>
      <xdr:col>8</xdr:col>
      <xdr:colOff>414338</xdr:colOff>
      <xdr:row>85</xdr:row>
      <xdr:rowOff>69056</xdr:rowOff>
    </xdr:from>
    <xdr:to>
      <xdr:col>11</xdr:col>
      <xdr:colOff>511968</xdr:colOff>
      <xdr:row>87</xdr:row>
      <xdr:rowOff>-1</xdr:rowOff>
    </xdr:to>
    <xdr:sp macro="" textlink="">
      <xdr:nvSpPr>
        <xdr:cNvPr id="9" name="角丸四角形吹き出し 8"/>
        <xdr:cNvSpPr/>
      </xdr:nvSpPr>
      <xdr:spPr bwMode="auto">
        <a:xfrm>
          <a:off x="5414963" y="8903494"/>
          <a:ext cx="2169318" cy="264318"/>
        </a:xfrm>
        <a:prstGeom prst="wedgeRoundRectCallout">
          <a:avLst>
            <a:gd name="adj1" fmla="val -33854"/>
            <a:gd name="adj2" fmla="val 121594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控除マスタの単位に換算したもの</a:t>
          </a:r>
        </a:p>
      </xdr:txBody>
    </xdr:sp>
    <xdr:clientData/>
  </xdr:twoCellAnchor>
  <xdr:twoCellAnchor>
    <xdr:from>
      <xdr:col>4</xdr:col>
      <xdr:colOff>535782</xdr:colOff>
      <xdr:row>110</xdr:row>
      <xdr:rowOff>71436</xdr:rowOff>
    </xdr:from>
    <xdr:to>
      <xdr:col>7</xdr:col>
      <xdr:colOff>582084</xdr:colOff>
      <xdr:row>112</xdr:row>
      <xdr:rowOff>2379</xdr:rowOff>
    </xdr:to>
    <xdr:sp macro="" textlink="">
      <xdr:nvSpPr>
        <xdr:cNvPr id="11" name="角丸四角形吹き出し 10"/>
        <xdr:cNvSpPr/>
      </xdr:nvSpPr>
      <xdr:spPr bwMode="auto">
        <a:xfrm>
          <a:off x="2483115" y="18698103"/>
          <a:ext cx="2078302" cy="269609"/>
        </a:xfrm>
        <a:prstGeom prst="wedgeRoundRectCallout">
          <a:avLst>
            <a:gd name="adj1" fmla="val -36598"/>
            <a:gd name="adj2" fmla="val -90118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控除マスタの単位に換算したもの</a:t>
          </a:r>
        </a:p>
      </xdr:txBody>
    </xdr:sp>
    <xdr:clientData/>
  </xdr:twoCellAnchor>
  <xdr:twoCellAnchor>
    <xdr:from>
      <xdr:col>8</xdr:col>
      <xdr:colOff>154781</xdr:colOff>
      <xdr:row>102</xdr:row>
      <xdr:rowOff>35718</xdr:rowOff>
    </xdr:from>
    <xdr:to>
      <xdr:col>12</xdr:col>
      <xdr:colOff>83344</xdr:colOff>
      <xdr:row>106</xdr:row>
      <xdr:rowOff>71437</xdr:rowOff>
    </xdr:to>
    <xdr:sp macro="" textlink="">
      <xdr:nvSpPr>
        <xdr:cNvPr id="12" name="角丸四角形吹き出し 11"/>
        <xdr:cNvSpPr/>
      </xdr:nvSpPr>
      <xdr:spPr bwMode="auto">
        <a:xfrm>
          <a:off x="5155406" y="15204281"/>
          <a:ext cx="2690813" cy="702469"/>
        </a:xfrm>
        <a:prstGeom prst="wedgeRoundRectCallout">
          <a:avLst>
            <a:gd name="adj1" fmla="val -57286"/>
            <a:gd name="adj2" fmla="val 28602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条件アップロード時に未入力の場合、</a:t>
          </a:r>
          <a:endParaRPr kumimoji="1" lang="en-US" altLang="ja-JP" sz="1100"/>
        </a:p>
        <a:p>
          <a:pPr algn="l"/>
          <a:r>
            <a:rPr kumimoji="1" lang="ja-JP" altLang="en-US" sz="1100"/>
            <a:t>今回条件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と問屋</a:t>
          </a:r>
          <a:r>
            <a:rPr kumimoji="1" lang="en-US" altLang="ja-JP" sz="1100"/>
            <a:t>M</a:t>
          </a:r>
          <a:r>
            <a:rPr kumimoji="1" lang="ja-JP" altLang="en-US" sz="1100"/>
            <a:t>修正</a:t>
          </a:r>
          <a:r>
            <a:rPr kumimoji="1" lang="en-US" altLang="ja-JP" sz="1100"/>
            <a:t>(</a:t>
          </a:r>
          <a:r>
            <a:rPr kumimoji="1" lang="ja-JP" altLang="en-US" sz="1100"/>
            <a:t>率</a:t>
          </a:r>
          <a:r>
            <a:rPr kumimoji="1" lang="en-US" altLang="ja-JP" sz="1100"/>
            <a:t>)</a:t>
          </a:r>
          <a:r>
            <a:rPr kumimoji="1" lang="ja-JP" altLang="en-US" sz="1100"/>
            <a:t>から算出し、</a:t>
          </a:r>
          <a:endParaRPr kumimoji="1" lang="en-US" altLang="ja-JP" sz="1100"/>
        </a:p>
        <a:p>
          <a:pPr algn="l"/>
          <a:r>
            <a:rPr kumimoji="1" lang="ja-JP" altLang="en-US" sz="1100"/>
            <a:t>マスタには常に金額を保持している</a:t>
          </a:r>
        </a:p>
      </xdr:txBody>
    </xdr:sp>
    <xdr:clientData/>
  </xdr:twoCellAnchor>
  <xdr:twoCellAnchor>
    <xdr:from>
      <xdr:col>8</xdr:col>
      <xdr:colOff>154781</xdr:colOff>
      <xdr:row>121</xdr:row>
      <xdr:rowOff>35718</xdr:rowOff>
    </xdr:from>
    <xdr:to>
      <xdr:col>12</xdr:col>
      <xdr:colOff>83344</xdr:colOff>
      <xdr:row>125</xdr:row>
      <xdr:rowOff>71437</xdr:rowOff>
    </xdr:to>
    <xdr:sp macro="" textlink="">
      <xdr:nvSpPr>
        <xdr:cNvPr id="14" name="角丸四角形吹き出し 13"/>
        <xdr:cNvSpPr/>
      </xdr:nvSpPr>
      <xdr:spPr bwMode="auto">
        <a:xfrm>
          <a:off x="5155406" y="20204906"/>
          <a:ext cx="2690813" cy="702469"/>
        </a:xfrm>
        <a:prstGeom prst="wedgeRoundRectCallout">
          <a:avLst>
            <a:gd name="adj1" fmla="val -56401"/>
            <a:gd name="adj2" fmla="val 55721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</a:t>
          </a:r>
          <a:endParaRPr kumimoji="1" lang="en-US" altLang="ja-JP" sz="1100"/>
        </a:p>
        <a:p>
          <a:pPr algn="l"/>
          <a:r>
            <a:rPr kumimoji="1" lang="ja-JP" altLang="en-US" sz="1100"/>
            <a:t>協賛金合計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、比率</a:t>
          </a:r>
          <a:r>
            <a:rPr kumimoji="1" lang="en-US" altLang="ja-JP" sz="1100"/>
            <a:t>(%)</a:t>
          </a:r>
          <a:r>
            <a:rPr kumimoji="1" lang="ja-JP" altLang="en-US" sz="1100"/>
            <a:t>、予測数量</a:t>
          </a:r>
          <a:r>
            <a:rPr kumimoji="1" lang="en-US" altLang="ja-JP" sz="1100"/>
            <a:t>(</a:t>
          </a:r>
          <a:r>
            <a:rPr kumimoji="1" lang="ja-JP" altLang="en-US" sz="1100"/>
            <a:t>本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から算出し、マスタに金額を保持している</a:t>
          </a:r>
        </a:p>
      </xdr:txBody>
    </xdr:sp>
    <xdr:clientData/>
  </xdr:twoCellAnchor>
  <xdr:twoCellAnchor>
    <xdr:from>
      <xdr:col>8</xdr:col>
      <xdr:colOff>154781</xdr:colOff>
      <xdr:row>138</xdr:row>
      <xdr:rowOff>35718</xdr:rowOff>
    </xdr:from>
    <xdr:to>
      <xdr:col>12</xdr:col>
      <xdr:colOff>83344</xdr:colOff>
      <xdr:row>142</xdr:row>
      <xdr:rowOff>71437</xdr:rowOff>
    </xdr:to>
    <xdr:sp macro="" textlink="">
      <xdr:nvSpPr>
        <xdr:cNvPr id="15" name="角丸四角形吹き出し 14"/>
        <xdr:cNvSpPr/>
      </xdr:nvSpPr>
      <xdr:spPr bwMode="auto">
        <a:xfrm>
          <a:off x="5322094" y="23038593"/>
          <a:ext cx="2690813" cy="702469"/>
        </a:xfrm>
        <a:prstGeom prst="wedgeRoundRectCallout">
          <a:avLst>
            <a:gd name="adj1" fmla="val -56401"/>
            <a:gd name="adj2" fmla="val 31992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条件アップロード時に</a:t>
          </a:r>
          <a:endParaRPr kumimoji="1" lang="en-US" altLang="ja-JP" sz="1100"/>
        </a:p>
        <a:p>
          <a:pPr algn="l"/>
          <a:r>
            <a:rPr kumimoji="1" lang="ja-JP" altLang="en-US" sz="1100"/>
            <a:t>条件単価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、対象率</a:t>
          </a:r>
          <a:r>
            <a:rPr kumimoji="1" lang="en-US" altLang="ja-JP" sz="1100"/>
            <a:t>(%)</a:t>
          </a:r>
        </a:p>
        <a:p>
          <a:pPr algn="l"/>
          <a:r>
            <a:rPr kumimoji="1" lang="ja-JP" altLang="en-US" sz="1100"/>
            <a:t>から算出し、マスタに金額を保持している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488157</xdr:colOff>
      <xdr:row>11</xdr:row>
      <xdr:rowOff>119063</xdr:rowOff>
    </xdr:from>
    <xdr:to>
      <xdr:col>6</xdr:col>
      <xdr:colOff>238125</xdr:colOff>
      <xdr:row>13</xdr:row>
      <xdr:rowOff>83344</xdr:rowOff>
    </xdr:to>
    <xdr:sp macro="" textlink="">
      <xdr:nvSpPr>
        <xdr:cNvPr id="2" name="下矢印 1"/>
        <xdr:cNvSpPr/>
      </xdr:nvSpPr>
      <xdr:spPr bwMode="auto">
        <a:xfrm>
          <a:off x="3031332" y="2024063"/>
          <a:ext cx="435768" cy="307181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5</xdr:col>
      <xdr:colOff>488157</xdr:colOff>
      <xdr:row>47</xdr:row>
      <xdr:rowOff>119063</xdr:rowOff>
    </xdr:from>
    <xdr:to>
      <xdr:col>6</xdr:col>
      <xdr:colOff>238125</xdr:colOff>
      <xdr:row>49</xdr:row>
      <xdr:rowOff>83344</xdr:rowOff>
    </xdr:to>
    <xdr:sp macro="" textlink="">
      <xdr:nvSpPr>
        <xdr:cNvPr id="3" name="下矢印 2"/>
        <xdr:cNvSpPr/>
      </xdr:nvSpPr>
      <xdr:spPr bwMode="auto">
        <a:xfrm>
          <a:off x="3031332" y="6357938"/>
          <a:ext cx="435768" cy="307181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14</xdr:col>
      <xdr:colOff>488157</xdr:colOff>
      <xdr:row>11</xdr:row>
      <xdr:rowOff>119063</xdr:rowOff>
    </xdr:from>
    <xdr:to>
      <xdr:col>15</xdr:col>
      <xdr:colOff>238125</xdr:colOff>
      <xdr:row>13</xdr:row>
      <xdr:rowOff>83344</xdr:rowOff>
    </xdr:to>
    <xdr:sp macro="" textlink="">
      <xdr:nvSpPr>
        <xdr:cNvPr id="5" name="下矢印 4"/>
        <xdr:cNvSpPr/>
      </xdr:nvSpPr>
      <xdr:spPr bwMode="auto">
        <a:xfrm>
          <a:off x="9155907" y="2024063"/>
          <a:ext cx="435768" cy="307181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14</xdr:col>
      <xdr:colOff>488157</xdr:colOff>
      <xdr:row>47</xdr:row>
      <xdr:rowOff>119063</xdr:rowOff>
    </xdr:from>
    <xdr:to>
      <xdr:col>15</xdr:col>
      <xdr:colOff>238125</xdr:colOff>
      <xdr:row>49</xdr:row>
      <xdr:rowOff>83344</xdr:rowOff>
    </xdr:to>
    <xdr:sp macro="" textlink="">
      <xdr:nvSpPr>
        <xdr:cNvPr id="6" name="下矢印 5"/>
        <xdr:cNvSpPr/>
      </xdr:nvSpPr>
      <xdr:spPr bwMode="auto">
        <a:xfrm>
          <a:off x="9155907" y="6357938"/>
          <a:ext cx="435768" cy="307181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12</xdr:col>
      <xdr:colOff>581025</xdr:colOff>
      <xdr:row>34</xdr:row>
      <xdr:rowOff>104775</xdr:rowOff>
    </xdr:from>
    <xdr:to>
      <xdr:col>15</xdr:col>
      <xdr:colOff>962025</xdr:colOff>
      <xdr:row>37</xdr:row>
      <xdr:rowOff>123825</xdr:rowOff>
    </xdr:to>
    <xdr:cxnSp macro="">
      <xdr:nvCxnSpPr>
        <xdr:cNvPr id="9" name="直線コネクタ 11"/>
        <xdr:cNvCxnSpPr>
          <a:cxnSpLocks noChangeShapeType="1"/>
        </xdr:cNvCxnSpPr>
      </xdr:nvCxnSpPr>
      <xdr:spPr bwMode="auto">
        <a:xfrm flipH="1">
          <a:off x="7877175" y="3905250"/>
          <a:ext cx="2438400" cy="54292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581025</xdr:colOff>
      <xdr:row>34</xdr:row>
      <xdr:rowOff>95250</xdr:rowOff>
    </xdr:from>
    <xdr:to>
      <xdr:col>6</xdr:col>
      <xdr:colOff>962025</xdr:colOff>
      <xdr:row>37</xdr:row>
      <xdr:rowOff>104775</xdr:rowOff>
    </xdr:to>
    <xdr:cxnSp macro="">
      <xdr:nvCxnSpPr>
        <xdr:cNvPr id="11" name="直線コネクタ 17"/>
        <xdr:cNvCxnSpPr>
          <a:cxnSpLocks noChangeShapeType="1"/>
        </xdr:cNvCxnSpPr>
      </xdr:nvCxnSpPr>
      <xdr:spPr bwMode="auto">
        <a:xfrm flipH="1">
          <a:off x="1752600" y="3895725"/>
          <a:ext cx="2438400" cy="53340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488157</xdr:colOff>
      <xdr:row>25</xdr:row>
      <xdr:rowOff>119063</xdr:rowOff>
    </xdr:from>
    <xdr:to>
      <xdr:col>6</xdr:col>
      <xdr:colOff>238125</xdr:colOff>
      <xdr:row>27</xdr:row>
      <xdr:rowOff>83344</xdr:rowOff>
    </xdr:to>
    <xdr:sp macro="" textlink="">
      <xdr:nvSpPr>
        <xdr:cNvPr id="12" name="下矢印 11"/>
        <xdr:cNvSpPr/>
      </xdr:nvSpPr>
      <xdr:spPr bwMode="auto">
        <a:xfrm>
          <a:off x="3048001" y="2143126"/>
          <a:ext cx="440530" cy="297656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14</xdr:col>
      <xdr:colOff>488157</xdr:colOff>
      <xdr:row>25</xdr:row>
      <xdr:rowOff>119063</xdr:rowOff>
    </xdr:from>
    <xdr:to>
      <xdr:col>15</xdr:col>
      <xdr:colOff>238125</xdr:colOff>
      <xdr:row>27</xdr:row>
      <xdr:rowOff>83344</xdr:rowOff>
    </xdr:to>
    <xdr:sp macro="" textlink="">
      <xdr:nvSpPr>
        <xdr:cNvPr id="13" name="下矢印 12"/>
        <xdr:cNvSpPr/>
      </xdr:nvSpPr>
      <xdr:spPr bwMode="auto">
        <a:xfrm>
          <a:off x="9203532" y="2143126"/>
          <a:ext cx="440531" cy="297656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5</xdr:col>
      <xdr:colOff>654843</xdr:colOff>
      <xdr:row>57</xdr:row>
      <xdr:rowOff>11907</xdr:rowOff>
    </xdr:from>
    <xdr:to>
      <xdr:col>6</xdr:col>
      <xdr:colOff>404811</xdr:colOff>
      <xdr:row>58</xdr:row>
      <xdr:rowOff>142876</xdr:rowOff>
    </xdr:to>
    <xdr:sp macro="" textlink="">
      <xdr:nvSpPr>
        <xdr:cNvPr id="14" name="下矢印 13"/>
        <xdr:cNvSpPr/>
      </xdr:nvSpPr>
      <xdr:spPr bwMode="auto">
        <a:xfrm>
          <a:off x="3214687" y="9465470"/>
          <a:ext cx="440530" cy="297656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15</xdr:col>
      <xdr:colOff>0</xdr:colOff>
      <xdr:row>57</xdr:row>
      <xdr:rowOff>107156</xdr:rowOff>
    </xdr:from>
    <xdr:to>
      <xdr:col>15</xdr:col>
      <xdr:colOff>440531</xdr:colOff>
      <xdr:row>59</xdr:row>
      <xdr:rowOff>71437</xdr:rowOff>
    </xdr:to>
    <xdr:sp macro="" textlink="">
      <xdr:nvSpPr>
        <xdr:cNvPr id="15" name="下矢印 14"/>
        <xdr:cNvSpPr/>
      </xdr:nvSpPr>
      <xdr:spPr bwMode="auto">
        <a:xfrm>
          <a:off x="9548813" y="9560719"/>
          <a:ext cx="440531" cy="297656"/>
        </a:xfrm>
        <a:prstGeom prst="downArrow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15</xdr:col>
      <xdr:colOff>500061</xdr:colOff>
      <xdr:row>55</xdr:row>
      <xdr:rowOff>142875</xdr:rowOff>
    </xdr:to>
    <xdr:sp macro="" textlink="">
      <xdr:nvSpPr>
        <xdr:cNvPr id="4" name="角丸四角形吹き出し 3"/>
        <xdr:cNvSpPr/>
      </xdr:nvSpPr>
      <xdr:spPr bwMode="auto">
        <a:xfrm>
          <a:off x="2345531" y="2845594"/>
          <a:ext cx="3929061" cy="476250"/>
        </a:xfrm>
        <a:prstGeom prst="wedgeRoundRectCallout">
          <a:avLst>
            <a:gd name="adj1" fmla="val -21136"/>
            <a:gd name="adj2" fmla="val 82500"/>
            <a:gd name="adj3" fmla="val 16667"/>
          </a:avLst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問屋管理コードが指定される条件は、控除タイプが③</a:t>
          </a:r>
          <a:r>
            <a:rPr kumimoji="1" lang="en-US" altLang="ja-JP" sz="1100"/>
            <a:t>, ④</a:t>
          </a:r>
          <a:r>
            <a:rPr kumimoji="1" lang="ja-JP" altLang="en-US" sz="1100"/>
            <a:t>のみ</a:t>
          </a:r>
        </a:p>
        <a:p>
          <a:pPr algn="l"/>
          <a:r>
            <a:rPr kumimoji="1" lang="ja-JP" altLang="en-US" sz="1100"/>
            <a:t>　またこの場合、企業コードを指定した条件設定はできない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7"/>
  <sheetViews>
    <sheetView tabSelected="1" zoomScale="80" zoomScaleNormal="80" workbookViewId="0"/>
  </sheetViews>
  <sheetFormatPr defaultRowHeight="13.5" x14ac:dyDescent="0.15"/>
  <cols>
    <col min="1" max="2" width="2.625" style="66" customWidth="1"/>
    <col min="3" max="3" width="5.625" style="66" customWidth="1"/>
    <col min="4" max="4" width="14.625" style="66" bestFit="1" customWidth="1"/>
    <col min="5" max="5" width="9" style="66"/>
    <col min="6" max="6" width="2.625" style="66" customWidth="1"/>
    <col min="7" max="7" width="15" style="66" bestFit="1" customWidth="1"/>
    <col min="8" max="16384" width="9" style="66"/>
  </cols>
  <sheetData>
    <row r="2" spans="2:10" s="68" customFormat="1" x14ac:dyDescent="0.15">
      <c r="B2" s="67" t="s">
        <v>103</v>
      </c>
    </row>
    <row r="3" spans="2:10" s="68" customFormat="1" x14ac:dyDescent="0.15">
      <c r="C3" s="68" t="s">
        <v>154</v>
      </c>
    </row>
    <row r="4" spans="2:10" s="68" customFormat="1" x14ac:dyDescent="0.15"/>
    <row r="5" spans="2:10" s="68" customFormat="1" x14ac:dyDescent="0.15">
      <c r="D5" s="68" t="s">
        <v>152</v>
      </c>
      <c r="E5" s="68" t="s">
        <v>166</v>
      </c>
    </row>
    <row r="6" spans="2:10" s="68" customFormat="1" x14ac:dyDescent="0.15">
      <c r="D6" s="68" t="s">
        <v>153</v>
      </c>
      <c r="E6" s="68" t="s">
        <v>167</v>
      </c>
      <c r="J6" s="68" t="s">
        <v>156</v>
      </c>
    </row>
    <row r="7" spans="2:10" s="68" customFormat="1" x14ac:dyDescent="0.15">
      <c r="D7" s="68" t="s">
        <v>138</v>
      </c>
      <c r="E7" s="68" t="s">
        <v>171</v>
      </c>
      <c r="J7" s="68" t="s">
        <v>156</v>
      </c>
    </row>
    <row r="8" spans="2:10" s="68" customFormat="1" x14ac:dyDescent="0.15"/>
    <row r="9" spans="2:10" s="68" customFormat="1" x14ac:dyDescent="0.15">
      <c r="C9" s="68" t="s">
        <v>139</v>
      </c>
      <c r="D9" s="69" t="s">
        <v>140</v>
      </c>
      <c r="E9" s="70"/>
      <c r="G9" s="69" t="s">
        <v>141</v>
      </c>
      <c r="H9" s="70"/>
    </row>
    <row r="10" spans="2:10" s="68" customFormat="1" x14ac:dyDescent="0.15">
      <c r="D10" s="71" t="s">
        <v>145</v>
      </c>
      <c r="E10" s="72" t="s">
        <v>142</v>
      </c>
      <c r="G10" s="71" t="s">
        <v>149</v>
      </c>
      <c r="H10" s="72" t="s">
        <v>189</v>
      </c>
    </row>
    <row r="11" spans="2:10" s="68" customFormat="1" x14ac:dyDescent="0.15">
      <c r="D11" s="71" t="s">
        <v>165</v>
      </c>
      <c r="E11" s="72" t="s">
        <v>143</v>
      </c>
      <c r="G11" s="71" t="s">
        <v>150</v>
      </c>
      <c r="H11" s="72" t="s">
        <v>188</v>
      </c>
    </row>
    <row r="12" spans="2:10" s="68" customFormat="1" x14ac:dyDescent="0.15">
      <c r="D12" s="71" t="s">
        <v>147</v>
      </c>
      <c r="E12" s="72" t="s">
        <v>157</v>
      </c>
      <c r="I12" s="73"/>
    </row>
    <row r="13" spans="2:10" s="68" customFormat="1" x14ac:dyDescent="0.15">
      <c r="D13" s="71" t="s">
        <v>148</v>
      </c>
      <c r="E13" s="72" t="s">
        <v>186</v>
      </c>
      <c r="I13" s="73"/>
    </row>
    <row r="14" spans="2:10" s="68" customFormat="1" x14ac:dyDescent="0.15"/>
    <row r="15" spans="2:10" s="68" customFormat="1" x14ac:dyDescent="0.15">
      <c r="D15" s="68" t="s">
        <v>152</v>
      </c>
      <c r="E15" s="68" t="s">
        <v>151</v>
      </c>
    </row>
    <row r="16" spans="2:10" s="68" customFormat="1" x14ac:dyDescent="0.15">
      <c r="D16" s="68" t="s">
        <v>153</v>
      </c>
      <c r="E16" s="68" t="s">
        <v>159</v>
      </c>
      <c r="I16" s="68" t="s">
        <v>156</v>
      </c>
    </row>
    <row r="17" spans="3:9" s="68" customFormat="1" x14ac:dyDescent="0.15">
      <c r="D17" s="68" t="s">
        <v>138</v>
      </c>
      <c r="E17" s="68" t="s">
        <v>160</v>
      </c>
      <c r="I17" s="68" t="s">
        <v>156</v>
      </c>
    </row>
    <row r="18" spans="3:9" s="68" customFormat="1" x14ac:dyDescent="0.15"/>
    <row r="19" spans="3:9" s="68" customFormat="1" x14ac:dyDescent="0.15"/>
    <row r="20" spans="3:9" s="68" customFormat="1" x14ac:dyDescent="0.15">
      <c r="C20" s="68" t="s">
        <v>155</v>
      </c>
    </row>
    <row r="21" spans="3:9" s="68" customFormat="1" x14ac:dyDescent="0.15"/>
    <row r="22" spans="3:9" s="68" customFormat="1" x14ac:dyDescent="0.15">
      <c r="D22" s="68" t="s">
        <v>152</v>
      </c>
      <c r="E22" s="68" t="s">
        <v>168</v>
      </c>
    </row>
    <row r="23" spans="3:9" s="68" customFormat="1" x14ac:dyDescent="0.15">
      <c r="D23" s="68" t="s">
        <v>153</v>
      </c>
      <c r="E23" s="68" t="s">
        <v>169</v>
      </c>
    </row>
    <row r="24" spans="3:9" s="68" customFormat="1" x14ac:dyDescent="0.15">
      <c r="D24" s="68" t="s">
        <v>138</v>
      </c>
      <c r="E24" s="68" t="s">
        <v>170</v>
      </c>
    </row>
    <row r="25" spans="3:9" s="68" customFormat="1" x14ac:dyDescent="0.15"/>
    <row r="26" spans="3:9" s="68" customFormat="1" x14ac:dyDescent="0.15">
      <c r="C26" s="68" t="s">
        <v>139</v>
      </c>
      <c r="D26" s="69" t="s">
        <v>140</v>
      </c>
      <c r="E26" s="70"/>
      <c r="G26" s="69" t="s">
        <v>141</v>
      </c>
      <c r="H26" s="70"/>
    </row>
    <row r="27" spans="3:9" s="68" customFormat="1" x14ac:dyDescent="0.15">
      <c r="D27" s="71" t="s">
        <v>145</v>
      </c>
      <c r="E27" s="72" t="s">
        <v>142</v>
      </c>
      <c r="G27" s="71" t="s">
        <v>149</v>
      </c>
      <c r="H27" s="72" t="s">
        <v>187</v>
      </c>
    </row>
    <row r="28" spans="3:9" s="68" customFormat="1" x14ac:dyDescent="0.15">
      <c r="D28" s="71" t="s">
        <v>146</v>
      </c>
      <c r="E28" s="72" t="s">
        <v>143</v>
      </c>
      <c r="G28" s="71" t="s">
        <v>150</v>
      </c>
      <c r="H28" s="72" t="s">
        <v>188</v>
      </c>
    </row>
    <row r="29" spans="3:9" s="68" customFormat="1" x14ac:dyDescent="0.15">
      <c r="D29" s="71" t="s">
        <v>147</v>
      </c>
      <c r="E29" s="72" t="s">
        <v>157</v>
      </c>
      <c r="I29" s="73"/>
    </row>
    <row r="30" spans="3:9" s="68" customFormat="1" x14ac:dyDescent="0.15">
      <c r="D30" s="71" t="s">
        <v>148</v>
      </c>
      <c r="E30" s="72" t="s">
        <v>186</v>
      </c>
      <c r="I30" s="73"/>
    </row>
    <row r="31" spans="3:9" s="68" customFormat="1" x14ac:dyDescent="0.15"/>
    <row r="32" spans="3:9" s="68" customFormat="1" x14ac:dyDescent="0.15">
      <c r="D32" s="68" t="s">
        <v>152</v>
      </c>
      <c r="E32" s="68" t="s">
        <v>144</v>
      </c>
    </row>
    <row r="33" spans="2:10" s="68" customFormat="1" x14ac:dyDescent="0.15">
      <c r="D33" s="68" t="s">
        <v>153</v>
      </c>
      <c r="E33" s="68" t="s">
        <v>161</v>
      </c>
      <c r="I33" s="68" t="s">
        <v>156</v>
      </c>
    </row>
    <row r="34" spans="2:10" s="68" customFormat="1" x14ac:dyDescent="0.15">
      <c r="D34" s="68" t="s">
        <v>138</v>
      </c>
      <c r="E34" s="68" t="s">
        <v>162</v>
      </c>
      <c r="I34" s="68" t="s">
        <v>156</v>
      </c>
    </row>
    <row r="35" spans="2:10" s="68" customFormat="1" x14ac:dyDescent="0.15"/>
    <row r="37" spans="2:10" x14ac:dyDescent="0.15">
      <c r="B37" s="65" t="s">
        <v>158</v>
      </c>
    </row>
    <row r="39" spans="2:10" x14ac:dyDescent="0.15">
      <c r="D39" s="68" t="s">
        <v>152</v>
      </c>
      <c r="E39" s="68" t="s">
        <v>164</v>
      </c>
    </row>
    <row r="40" spans="2:10" x14ac:dyDescent="0.15">
      <c r="D40" s="68" t="s">
        <v>153</v>
      </c>
      <c r="E40" s="68" t="s">
        <v>176</v>
      </c>
      <c r="J40" s="68" t="s">
        <v>156</v>
      </c>
    </row>
    <row r="41" spans="2:10" x14ac:dyDescent="0.15">
      <c r="D41" s="68" t="s">
        <v>138</v>
      </c>
      <c r="E41" s="68" t="s">
        <v>171</v>
      </c>
      <c r="J41" s="68" t="s">
        <v>156</v>
      </c>
    </row>
    <row r="43" spans="2:10" s="68" customFormat="1" x14ac:dyDescent="0.15">
      <c r="C43" s="68" t="s">
        <v>139</v>
      </c>
      <c r="D43" s="69" t="s">
        <v>140</v>
      </c>
      <c r="E43" s="70"/>
      <c r="G43" s="69" t="s">
        <v>141</v>
      </c>
      <c r="H43" s="70"/>
    </row>
    <row r="44" spans="2:10" s="68" customFormat="1" x14ac:dyDescent="0.15">
      <c r="D44" s="71" t="s">
        <v>145</v>
      </c>
      <c r="E44" s="72" t="s">
        <v>142</v>
      </c>
      <c r="G44" s="71" t="s">
        <v>163</v>
      </c>
      <c r="H44" s="72" t="s">
        <v>173</v>
      </c>
    </row>
    <row r="45" spans="2:10" s="68" customFormat="1" x14ac:dyDescent="0.15">
      <c r="D45" s="71" t="s">
        <v>146</v>
      </c>
      <c r="E45" s="72" t="s">
        <v>143</v>
      </c>
    </row>
    <row r="46" spans="2:10" s="68" customFormat="1" x14ac:dyDescent="0.15">
      <c r="D46" s="71" t="s">
        <v>147</v>
      </c>
      <c r="E46" s="72" t="s">
        <v>157</v>
      </c>
      <c r="I46" s="73"/>
    </row>
    <row r="47" spans="2:10" s="68" customFormat="1" x14ac:dyDescent="0.15">
      <c r="D47" s="71" t="s">
        <v>148</v>
      </c>
      <c r="E47" s="72" t="s">
        <v>186</v>
      </c>
      <c r="I47" s="73"/>
    </row>
    <row r="48" spans="2:10" s="68" customFormat="1" x14ac:dyDescent="0.15"/>
    <row r="49" spans="2:12" s="68" customFormat="1" x14ac:dyDescent="0.15">
      <c r="D49" s="68" t="s">
        <v>152</v>
      </c>
      <c r="E49" s="68" t="s">
        <v>172</v>
      </c>
    </row>
    <row r="50" spans="2:12" s="68" customFormat="1" x14ac:dyDescent="0.15">
      <c r="D50" s="68" t="s">
        <v>153</v>
      </c>
      <c r="E50" s="68" t="s">
        <v>174</v>
      </c>
      <c r="I50" s="68" t="s">
        <v>156</v>
      </c>
    </row>
    <row r="51" spans="2:12" s="68" customFormat="1" x14ac:dyDescent="0.15">
      <c r="D51" s="68" t="s">
        <v>138</v>
      </c>
      <c r="E51" s="68" t="s">
        <v>175</v>
      </c>
      <c r="I51" s="68" t="s">
        <v>156</v>
      </c>
    </row>
    <row r="54" spans="2:12" x14ac:dyDescent="0.15">
      <c r="B54" s="65" t="s">
        <v>177</v>
      </c>
    </row>
    <row r="56" spans="2:12" x14ac:dyDescent="0.15">
      <c r="D56" s="68" t="s">
        <v>152</v>
      </c>
      <c r="E56" s="68" t="s">
        <v>178</v>
      </c>
    </row>
    <row r="57" spans="2:12" x14ac:dyDescent="0.15">
      <c r="D57" s="68" t="s">
        <v>153</v>
      </c>
      <c r="E57" s="68" t="s">
        <v>179</v>
      </c>
      <c r="L57" s="68" t="s">
        <v>156</v>
      </c>
    </row>
    <row r="58" spans="2:12" x14ac:dyDescent="0.15">
      <c r="D58" s="68" t="s">
        <v>138</v>
      </c>
      <c r="E58" s="68" t="s">
        <v>171</v>
      </c>
      <c r="L58" s="68" t="s">
        <v>156</v>
      </c>
    </row>
    <row r="60" spans="2:12" s="68" customFormat="1" x14ac:dyDescent="0.15">
      <c r="C60" s="68" t="s">
        <v>196</v>
      </c>
      <c r="D60" s="69" t="s">
        <v>140</v>
      </c>
      <c r="E60" s="70"/>
      <c r="G60" s="69" t="s">
        <v>141</v>
      </c>
      <c r="H60" s="70"/>
    </row>
    <row r="61" spans="2:12" s="68" customFormat="1" x14ac:dyDescent="0.15">
      <c r="D61" s="71" t="s">
        <v>145</v>
      </c>
      <c r="E61" s="72" t="s">
        <v>142</v>
      </c>
      <c r="G61" s="71" t="s">
        <v>180</v>
      </c>
      <c r="H61" s="77" t="s">
        <v>106</v>
      </c>
    </row>
    <row r="62" spans="2:12" s="68" customFormat="1" x14ac:dyDescent="0.15">
      <c r="D62" s="71" t="s">
        <v>146</v>
      </c>
      <c r="E62" s="77" t="s">
        <v>143</v>
      </c>
      <c r="G62" s="71" t="s">
        <v>181</v>
      </c>
      <c r="H62" s="72" t="s">
        <v>184</v>
      </c>
    </row>
    <row r="63" spans="2:12" s="68" customFormat="1" x14ac:dyDescent="0.15">
      <c r="D63" s="71" t="s">
        <v>147</v>
      </c>
      <c r="E63" s="72" t="s">
        <v>157</v>
      </c>
      <c r="G63" s="71" t="s">
        <v>192</v>
      </c>
      <c r="H63" s="72" t="s">
        <v>191</v>
      </c>
      <c r="I63" s="73"/>
    </row>
    <row r="64" spans="2:12" s="68" customFormat="1" x14ac:dyDescent="0.15">
      <c r="D64" s="71" t="s">
        <v>148</v>
      </c>
      <c r="E64" s="72" t="s">
        <v>186</v>
      </c>
      <c r="G64" s="71" t="s">
        <v>182</v>
      </c>
      <c r="H64" s="76" t="s">
        <v>185</v>
      </c>
    </row>
    <row r="65" spans="3:9" s="68" customFormat="1" x14ac:dyDescent="0.15">
      <c r="D65" s="74"/>
      <c r="E65" s="75"/>
      <c r="G65" s="71" t="s">
        <v>183</v>
      </c>
      <c r="H65" s="72" t="s">
        <v>190</v>
      </c>
      <c r="I65" s="73"/>
    </row>
    <row r="66" spans="3:9" s="68" customFormat="1" x14ac:dyDescent="0.15"/>
    <row r="67" spans="3:9" s="68" customFormat="1" x14ac:dyDescent="0.15">
      <c r="D67" s="68" t="s">
        <v>152</v>
      </c>
      <c r="E67" s="68" t="s">
        <v>193</v>
      </c>
    </row>
    <row r="68" spans="3:9" s="68" customFormat="1" x14ac:dyDescent="0.15">
      <c r="D68" s="68" t="s">
        <v>153</v>
      </c>
      <c r="E68" s="68" t="s">
        <v>194</v>
      </c>
      <c r="I68" s="68" t="s">
        <v>156</v>
      </c>
    </row>
    <row r="69" spans="3:9" s="68" customFormat="1" x14ac:dyDescent="0.15">
      <c r="D69" s="68" t="s">
        <v>138</v>
      </c>
      <c r="E69" s="68" t="s">
        <v>195</v>
      </c>
      <c r="I69" s="68" t="s">
        <v>156</v>
      </c>
    </row>
    <row r="72" spans="3:9" s="68" customFormat="1" x14ac:dyDescent="0.15">
      <c r="C72" s="68" t="s">
        <v>197</v>
      </c>
      <c r="D72" s="69" t="s">
        <v>140</v>
      </c>
      <c r="E72" s="70"/>
      <c r="G72" s="69" t="s">
        <v>141</v>
      </c>
      <c r="H72" s="70"/>
    </row>
    <row r="73" spans="3:9" s="68" customFormat="1" x14ac:dyDescent="0.15">
      <c r="D73" s="71" t="s">
        <v>145</v>
      </c>
      <c r="E73" s="72" t="s">
        <v>142</v>
      </c>
      <c r="G73" s="71" t="s">
        <v>180</v>
      </c>
      <c r="H73" s="77" t="s">
        <v>110</v>
      </c>
    </row>
    <row r="74" spans="3:9" s="68" customFormat="1" x14ac:dyDescent="0.15">
      <c r="D74" s="71" t="s">
        <v>146</v>
      </c>
      <c r="E74" s="77" t="s">
        <v>143</v>
      </c>
      <c r="G74" s="71" t="s">
        <v>181</v>
      </c>
      <c r="H74" s="72" t="s">
        <v>198</v>
      </c>
    </row>
    <row r="75" spans="3:9" s="68" customFormat="1" x14ac:dyDescent="0.15">
      <c r="D75" s="71" t="s">
        <v>147</v>
      </c>
      <c r="E75" s="72" t="s">
        <v>157</v>
      </c>
      <c r="G75" s="71" t="s">
        <v>192</v>
      </c>
      <c r="H75" s="72" t="s">
        <v>200</v>
      </c>
      <c r="I75" s="73"/>
    </row>
    <row r="76" spans="3:9" s="68" customFormat="1" x14ac:dyDescent="0.15">
      <c r="D76" s="71" t="s">
        <v>148</v>
      </c>
      <c r="E76" s="72" t="s">
        <v>186</v>
      </c>
      <c r="G76" s="71" t="s">
        <v>182</v>
      </c>
      <c r="H76" s="76" t="s">
        <v>199</v>
      </c>
    </row>
    <row r="77" spans="3:9" s="68" customFormat="1" x14ac:dyDescent="0.15">
      <c r="D77" s="74"/>
      <c r="E77" s="75"/>
      <c r="G77" s="71" t="s">
        <v>183</v>
      </c>
      <c r="H77" s="72" t="s">
        <v>190</v>
      </c>
      <c r="I77" s="73"/>
    </row>
    <row r="78" spans="3:9" s="68" customFormat="1" x14ac:dyDescent="0.15"/>
    <row r="79" spans="3:9" s="68" customFormat="1" x14ac:dyDescent="0.15">
      <c r="D79" s="68" t="s">
        <v>152</v>
      </c>
      <c r="E79" s="68" t="s">
        <v>201</v>
      </c>
    </row>
    <row r="80" spans="3:9" s="68" customFormat="1" x14ac:dyDescent="0.15">
      <c r="D80" s="68" t="s">
        <v>153</v>
      </c>
      <c r="E80" s="68" t="s">
        <v>202</v>
      </c>
      <c r="I80" s="68" t="s">
        <v>156</v>
      </c>
    </row>
    <row r="81" spans="2:12" s="68" customFormat="1" x14ac:dyDescent="0.15"/>
    <row r="82" spans="2:12" s="68" customFormat="1" x14ac:dyDescent="0.15"/>
    <row r="83" spans="2:12" s="68" customFormat="1" x14ac:dyDescent="0.15">
      <c r="D83" s="68" t="s">
        <v>138</v>
      </c>
      <c r="E83" s="68" t="s">
        <v>195</v>
      </c>
      <c r="I83" s="68" t="s">
        <v>156</v>
      </c>
    </row>
    <row r="86" spans="2:12" x14ac:dyDescent="0.15">
      <c r="B86" s="65" t="s">
        <v>203</v>
      </c>
    </row>
    <row r="88" spans="2:12" x14ac:dyDescent="0.15">
      <c r="D88" s="68" t="s">
        <v>152</v>
      </c>
      <c r="E88" s="68" t="s">
        <v>214</v>
      </c>
    </row>
    <row r="89" spans="2:12" x14ac:dyDescent="0.15">
      <c r="D89" s="68" t="s">
        <v>153</v>
      </c>
      <c r="E89" s="68" t="s">
        <v>215</v>
      </c>
      <c r="L89" s="68" t="s">
        <v>156</v>
      </c>
    </row>
    <row r="90" spans="2:12" x14ac:dyDescent="0.15">
      <c r="D90" s="68" t="s">
        <v>138</v>
      </c>
      <c r="E90" s="68" t="s">
        <v>171</v>
      </c>
      <c r="L90" s="68" t="s">
        <v>156</v>
      </c>
    </row>
    <row r="92" spans="2:12" s="68" customFormat="1" x14ac:dyDescent="0.15">
      <c r="C92" s="68" t="s">
        <v>196</v>
      </c>
      <c r="D92" s="69" t="s">
        <v>140</v>
      </c>
      <c r="E92" s="70"/>
      <c r="G92" s="69" t="s">
        <v>141</v>
      </c>
      <c r="H92" s="70"/>
    </row>
    <row r="93" spans="2:12" s="68" customFormat="1" x14ac:dyDescent="0.15">
      <c r="D93" s="71" t="s">
        <v>145</v>
      </c>
      <c r="E93" s="72" t="s">
        <v>142</v>
      </c>
      <c r="G93" s="71" t="s">
        <v>180</v>
      </c>
      <c r="H93" s="77" t="s">
        <v>106</v>
      </c>
    </row>
    <row r="94" spans="2:12" s="68" customFormat="1" x14ac:dyDescent="0.15">
      <c r="D94" s="71" t="s">
        <v>146</v>
      </c>
      <c r="E94" s="77" t="s">
        <v>143</v>
      </c>
      <c r="G94" s="71" t="s">
        <v>212</v>
      </c>
      <c r="H94" s="72" t="s">
        <v>205</v>
      </c>
    </row>
    <row r="95" spans="2:12" s="68" customFormat="1" x14ac:dyDescent="0.15">
      <c r="D95" s="71" t="s">
        <v>147</v>
      </c>
      <c r="E95" s="72" t="s">
        <v>157</v>
      </c>
      <c r="G95" s="71" t="s">
        <v>213</v>
      </c>
      <c r="H95" s="76" t="s">
        <v>206</v>
      </c>
      <c r="I95" s="73"/>
    </row>
    <row r="96" spans="2:12" s="68" customFormat="1" x14ac:dyDescent="0.15">
      <c r="D96" s="71" t="s">
        <v>148</v>
      </c>
      <c r="E96" s="72" t="s">
        <v>186</v>
      </c>
      <c r="G96" s="71" t="s">
        <v>208</v>
      </c>
      <c r="H96" s="72" t="s">
        <v>190</v>
      </c>
    </row>
    <row r="97" spans="3:9" s="68" customFormat="1" x14ac:dyDescent="0.15">
      <c r="D97" s="74"/>
      <c r="E97" s="75"/>
      <c r="I97" s="73"/>
    </row>
    <row r="98" spans="3:9" s="68" customFormat="1" x14ac:dyDescent="0.15">
      <c r="D98" s="68" t="s">
        <v>152</v>
      </c>
      <c r="E98" s="68" t="s">
        <v>211</v>
      </c>
    </row>
    <row r="99" spans="3:9" s="68" customFormat="1" x14ac:dyDescent="0.15">
      <c r="D99" s="68" t="s">
        <v>153</v>
      </c>
      <c r="E99" s="68" t="s">
        <v>194</v>
      </c>
      <c r="I99" s="68" t="s">
        <v>156</v>
      </c>
    </row>
    <row r="100" spans="3:9" s="68" customFormat="1" x14ac:dyDescent="0.15">
      <c r="D100" s="68" t="s">
        <v>138</v>
      </c>
      <c r="E100" s="68" t="s">
        <v>195</v>
      </c>
      <c r="I100" s="68" t="s">
        <v>156</v>
      </c>
    </row>
    <row r="103" spans="3:9" s="68" customFormat="1" x14ac:dyDescent="0.15">
      <c r="C103" s="68" t="s">
        <v>197</v>
      </c>
      <c r="D103" s="69" t="s">
        <v>140</v>
      </c>
      <c r="E103" s="70"/>
      <c r="G103" s="69" t="s">
        <v>141</v>
      </c>
      <c r="H103" s="70"/>
    </row>
    <row r="104" spans="3:9" s="68" customFormat="1" x14ac:dyDescent="0.15">
      <c r="D104" s="71" t="s">
        <v>145</v>
      </c>
      <c r="E104" s="72" t="s">
        <v>142</v>
      </c>
      <c r="G104" s="71" t="s">
        <v>180</v>
      </c>
      <c r="H104" s="77" t="s">
        <v>110</v>
      </c>
    </row>
    <row r="105" spans="3:9" s="68" customFormat="1" x14ac:dyDescent="0.15">
      <c r="D105" s="71" t="s">
        <v>146</v>
      </c>
      <c r="E105" s="77" t="s">
        <v>143</v>
      </c>
      <c r="G105" s="71" t="s">
        <v>207</v>
      </c>
      <c r="H105" s="72" t="s">
        <v>209</v>
      </c>
    </row>
    <row r="106" spans="3:9" s="68" customFormat="1" x14ac:dyDescent="0.15">
      <c r="D106" s="71" t="s">
        <v>147</v>
      </c>
      <c r="E106" s="72" t="s">
        <v>157</v>
      </c>
      <c r="G106" s="71" t="s">
        <v>204</v>
      </c>
      <c r="H106" s="76" t="s">
        <v>210</v>
      </c>
      <c r="I106" s="73"/>
    </row>
    <row r="107" spans="3:9" s="68" customFormat="1" x14ac:dyDescent="0.15">
      <c r="D107" s="71" t="s">
        <v>148</v>
      </c>
      <c r="E107" s="72" t="s">
        <v>186</v>
      </c>
      <c r="G107" s="71" t="s">
        <v>208</v>
      </c>
      <c r="H107" s="72" t="s">
        <v>190</v>
      </c>
    </row>
    <row r="108" spans="3:9" s="68" customFormat="1" x14ac:dyDescent="0.15">
      <c r="D108" s="74"/>
      <c r="E108" s="75"/>
      <c r="I108" s="73"/>
    </row>
    <row r="109" spans="3:9" s="68" customFormat="1" x14ac:dyDescent="0.15">
      <c r="D109" s="68" t="s">
        <v>152</v>
      </c>
      <c r="E109" s="68" t="s">
        <v>216</v>
      </c>
    </row>
    <row r="110" spans="3:9" s="68" customFormat="1" x14ac:dyDescent="0.15">
      <c r="D110" s="68" t="s">
        <v>153</v>
      </c>
      <c r="E110" s="68" t="s">
        <v>217</v>
      </c>
      <c r="I110" s="68" t="s">
        <v>156</v>
      </c>
    </row>
    <row r="111" spans="3:9" s="68" customFormat="1" x14ac:dyDescent="0.15"/>
    <row r="112" spans="3:9" s="68" customFormat="1" x14ac:dyDescent="0.15"/>
    <row r="113" spans="2:12" s="68" customFormat="1" x14ac:dyDescent="0.15">
      <c r="D113" s="68" t="s">
        <v>138</v>
      </c>
      <c r="E113" s="68" t="s">
        <v>218</v>
      </c>
      <c r="I113" s="68" t="s">
        <v>156</v>
      </c>
    </row>
    <row r="116" spans="2:12" x14ac:dyDescent="0.15">
      <c r="B116" s="65" t="s">
        <v>219</v>
      </c>
    </row>
    <row r="118" spans="2:12" x14ac:dyDescent="0.15">
      <c r="D118" s="68" t="s">
        <v>152</v>
      </c>
      <c r="E118" s="68" t="s">
        <v>164</v>
      </c>
    </row>
    <row r="119" spans="2:12" x14ac:dyDescent="0.15">
      <c r="D119" s="68" t="s">
        <v>153</v>
      </c>
      <c r="E119" s="68" t="s">
        <v>176</v>
      </c>
      <c r="J119" s="68" t="s">
        <v>156</v>
      </c>
      <c r="L119" s="68" t="s">
        <v>156</v>
      </c>
    </row>
    <row r="120" spans="2:12" x14ac:dyDescent="0.15">
      <c r="D120" s="68" t="s">
        <v>138</v>
      </c>
      <c r="E120" s="68" t="s">
        <v>171</v>
      </c>
      <c r="J120" s="68" t="s">
        <v>156</v>
      </c>
      <c r="L120" s="68" t="s">
        <v>156</v>
      </c>
    </row>
    <row r="122" spans="2:12" s="68" customFormat="1" x14ac:dyDescent="0.15">
      <c r="C122" s="68" t="s">
        <v>139</v>
      </c>
      <c r="D122" s="69" t="s">
        <v>140</v>
      </c>
      <c r="E122" s="70"/>
      <c r="G122" s="69" t="s">
        <v>141</v>
      </c>
      <c r="H122" s="70"/>
    </row>
    <row r="123" spans="2:12" s="68" customFormat="1" x14ac:dyDescent="0.15">
      <c r="D123" s="71" t="s">
        <v>145</v>
      </c>
      <c r="E123" s="72" t="s">
        <v>142</v>
      </c>
      <c r="G123" s="78" t="s">
        <v>221</v>
      </c>
      <c r="H123" s="72" t="s">
        <v>224</v>
      </c>
    </row>
    <row r="124" spans="2:12" s="68" customFormat="1" x14ac:dyDescent="0.15">
      <c r="D124" s="71" t="s">
        <v>146</v>
      </c>
      <c r="E124" s="72" t="s">
        <v>143</v>
      </c>
      <c r="G124" s="78" t="s">
        <v>222</v>
      </c>
      <c r="H124" s="72" t="s">
        <v>225</v>
      </c>
    </row>
    <row r="125" spans="2:12" s="68" customFormat="1" x14ac:dyDescent="0.15">
      <c r="D125" s="71" t="s">
        <v>147</v>
      </c>
      <c r="E125" s="72" t="s">
        <v>157</v>
      </c>
      <c r="G125" s="78" t="s">
        <v>223</v>
      </c>
      <c r="H125" s="72" t="s">
        <v>226</v>
      </c>
      <c r="I125" s="73"/>
    </row>
    <row r="126" spans="2:12" s="68" customFormat="1" x14ac:dyDescent="0.15">
      <c r="D126" s="71" t="s">
        <v>148</v>
      </c>
      <c r="E126" s="72" t="s">
        <v>186</v>
      </c>
      <c r="G126" s="78" t="s">
        <v>163</v>
      </c>
      <c r="H126" s="76" t="s">
        <v>227</v>
      </c>
    </row>
    <row r="127" spans="2:12" s="68" customFormat="1" x14ac:dyDescent="0.15">
      <c r="I127" s="73"/>
    </row>
    <row r="128" spans="2:12" s="68" customFormat="1" x14ac:dyDescent="0.15">
      <c r="D128" s="68" t="s">
        <v>152</v>
      </c>
      <c r="E128" s="68" t="s">
        <v>228</v>
      </c>
    </row>
    <row r="129" spans="2:12" s="68" customFormat="1" x14ac:dyDescent="0.15">
      <c r="D129" s="68" t="s">
        <v>153</v>
      </c>
      <c r="E129" s="68" t="s">
        <v>229</v>
      </c>
      <c r="I129" s="68" t="s">
        <v>156</v>
      </c>
    </row>
    <row r="130" spans="2:12" s="68" customFormat="1" x14ac:dyDescent="0.15">
      <c r="D130" s="68" t="s">
        <v>138</v>
      </c>
      <c r="E130" s="68" t="s">
        <v>230</v>
      </c>
      <c r="I130" s="68" t="s">
        <v>156</v>
      </c>
    </row>
    <row r="133" spans="2:12" x14ac:dyDescent="0.15">
      <c r="B133" s="65" t="s">
        <v>220</v>
      </c>
    </row>
    <row r="135" spans="2:12" x14ac:dyDescent="0.15">
      <c r="D135" s="68" t="s">
        <v>152</v>
      </c>
      <c r="E135" s="68" t="s">
        <v>231</v>
      </c>
    </row>
    <row r="136" spans="2:12" x14ac:dyDescent="0.15">
      <c r="D136" s="68" t="s">
        <v>153</v>
      </c>
      <c r="E136" s="68" t="s">
        <v>232</v>
      </c>
      <c r="J136" s="68" t="s">
        <v>156</v>
      </c>
      <c r="L136" s="68" t="s">
        <v>156</v>
      </c>
    </row>
    <row r="137" spans="2:12" x14ac:dyDescent="0.15">
      <c r="D137" s="68" t="s">
        <v>138</v>
      </c>
      <c r="E137" s="68" t="s">
        <v>171</v>
      </c>
      <c r="J137" s="68" t="s">
        <v>156</v>
      </c>
      <c r="L137" s="68" t="s">
        <v>156</v>
      </c>
    </row>
    <row r="139" spans="2:12" s="68" customFormat="1" x14ac:dyDescent="0.15">
      <c r="C139" s="68" t="s">
        <v>139</v>
      </c>
      <c r="D139" s="69" t="s">
        <v>140</v>
      </c>
      <c r="E139" s="70"/>
      <c r="G139" s="69" t="s">
        <v>141</v>
      </c>
      <c r="H139" s="70"/>
    </row>
    <row r="140" spans="2:12" s="68" customFormat="1" x14ac:dyDescent="0.15">
      <c r="D140" s="71" t="s">
        <v>145</v>
      </c>
      <c r="E140" s="72" t="s">
        <v>142</v>
      </c>
      <c r="G140" s="78" t="s">
        <v>238</v>
      </c>
      <c r="H140" s="72" t="s">
        <v>234</v>
      </c>
    </row>
    <row r="141" spans="2:12" s="68" customFormat="1" x14ac:dyDescent="0.15">
      <c r="D141" s="71" t="s">
        <v>146</v>
      </c>
      <c r="E141" s="72" t="s">
        <v>143</v>
      </c>
      <c r="G141" s="78" t="s">
        <v>239</v>
      </c>
      <c r="H141" s="72" t="s">
        <v>187</v>
      </c>
    </row>
    <row r="142" spans="2:12" s="68" customFormat="1" x14ac:dyDescent="0.15">
      <c r="D142" s="71" t="s">
        <v>147</v>
      </c>
      <c r="E142" s="72" t="s">
        <v>157</v>
      </c>
      <c r="G142" s="78" t="s">
        <v>233</v>
      </c>
      <c r="H142" s="76" t="s">
        <v>235</v>
      </c>
      <c r="I142" s="73"/>
    </row>
    <row r="143" spans="2:12" s="68" customFormat="1" x14ac:dyDescent="0.15">
      <c r="D143" s="71" t="s">
        <v>148</v>
      </c>
      <c r="E143" s="72" t="s">
        <v>186</v>
      </c>
    </row>
    <row r="144" spans="2:12" s="68" customFormat="1" x14ac:dyDescent="0.15">
      <c r="I144" s="73"/>
    </row>
    <row r="145" spans="4:9" s="68" customFormat="1" x14ac:dyDescent="0.15">
      <c r="D145" s="68" t="s">
        <v>152</v>
      </c>
      <c r="E145" s="68" t="s">
        <v>236</v>
      </c>
    </row>
    <row r="146" spans="4:9" s="68" customFormat="1" x14ac:dyDescent="0.15">
      <c r="D146" s="68" t="s">
        <v>153</v>
      </c>
      <c r="E146" s="68" t="s">
        <v>237</v>
      </c>
      <c r="I146" s="68" t="s">
        <v>156</v>
      </c>
    </row>
    <row r="147" spans="4:9" s="68" customFormat="1" x14ac:dyDescent="0.15">
      <c r="D147" s="68" t="s">
        <v>138</v>
      </c>
      <c r="E147" s="68" t="s">
        <v>162</v>
      </c>
      <c r="I147" s="68" t="s">
        <v>156</v>
      </c>
    </row>
  </sheetData>
  <phoneticPr fontId="2"/>
  <pageMargins left="0.7" right="0.7" top="0.75" bottom="0.75" header="0.3" footer="0.3"/>
  <ignoredErrors>
    <ignoredError sqref="A1:D107 E1:H107 E108:H14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7"/>
  <sheetViews>
    <sheetView zoomScale="80" zoomScaleNormal="80" zoomScaleSheetLayoutView="80" workbookViewId="0"/>
  </sheetViews>
  <sheetFormatPr defaultRowHeight="13.5" x14ac:dyDescent="0.15"/>
  <cols>
    <col min="1" max="1" width="2.625" style="54" customWidth="1"/>
    <col min="2" max="3" width="4.625" style="54" customWidth="1"/>
    <col min="4" max="5" width="6.625" style="54" customWidth="1"/>
    <col min="6" max="6" width="4.625" style="54" customWidth="1"/>
    <col min="7" max="8" width="6.625" style="54" customWidth="1"/>
    <col min="9" max="9" width="4.625" style="54" customWidth="1"/>
    <col min="10" max="10" width="30" style="54" bestFit="1" customWidth="1"/>
    <col min="11" max="11" width="4.625" style="54" customWidth="1"/>
    <col min="12" max="12" width="9" style="54"/>
    <col min="13" max="13" width="15.75" style="54" bestFit="1" customWidth="1"/>
    <col min="14" max="14" width="4.625" style="54" customWidth="1"/>
    <col min="15" max="16384" width="9" style="54"/>
  </cols>
  <sheetData>
    <row r="2" spans="2:15" x14ac:dyDescent="0.15">
      <c r="D2" s="62" t="s">
        <v>104</v>
      </c>
      <c r="E2" s="63"/>
      <c r="G2" s="62" t="s">
        <v>11</v>
      </c>
      <c r="H2" s="63"/>
    </row>
    <row r="3" spans="2:15" s="56" customFormat="1" x14ac:dyDescent="0.15">
      <c r="D3" s="57"/>
      <c r="E3" s="57"/>
      <c r="G3" s="57"/>
      <c r="H3" s="57"/>
    </row>
    <row r="4" spans="2:15" x14ac:dyDescent="0.15">
      <c r="D4" s="58" t="s">
        <v>118</v>
      </c>
      <c r="E4" s="58" t="s">
        <v>119</v>
      </c>
      <c r="G4" s="58" t="s">
        <v>119</v>
      </c>
      <c r="H4" s="58" t="s">
        <v>120</v>
      </c>
      <c r="L4" s="54" t="s">
        <v>134</v>
      </c>
      <c r="M4" s="54" t="s">
        <v>136</v>
      </c>
    </row>
    <row r="5" spans="2:15" x14ac:dyDescent="0.15">
      <c r="B5" s="54" t="s">
        <v>105</v>
      </c>
      <c r="D5" s="25">
        <v>240</v>
      </c>
      <c r="E5" s="79" t="s">
        <v>106</v>
      </c>
      <c r="G5" s="79" t="s">
        <v>106</v>
      </c>
      <c r="H5" s="55" t="s">
        <v>121</v>
      </c>
      <c r="J5" s="54" t="s">
        <v>124</v>
      </c>
      <c r="L5" s="54" t="s">
        <v>135</v>
      </c>
      <c r="M5" s="54" t="s">
        <v>137</v>
      </c>
      <c r="O5" s="54" t="s">
        <v>117</v>
      </c>
    </row>
    <row r="6" spans="2:15" x14ac:dyDescent="0.15">
      <c r="B6" s="54" t="s">
        <v>107</v>
      </c>
      <c r="D6" s="25">
        <v>240</v>
      </c>
      <c r="E6" s="59" t="s">
        <v>106</v>
      </c>
      <c r="G6" s="59" t="s">
        <v>108</v>
      </c>
      <c r="H6" s="55" t="s">
        <v>122</v>
      </c>
      <c r="J6" s="54" t="s">
        <v>125</v>
      </c>
      <c r="L6" s="54" t="s">
        <v>135</v>
      </c>
      <c r="M6" s="54" t="s">
        <v>137</v>
      </c>
    </row>
    <row r="7" spans="2:15" x14ac:dyDescent="0.15">
      <c r="B7" s="54" t="s">
        <v>109</v>
      </c>
      <c r="D7" s="25">
        <v>240</v>
      </c>
      <c r="E7" s="59" t="s">
        <v>106</v>
      </c>
      <c r="G7" s="59" t="s">
        <v>110</v>
      </c>
      <c r="H7" s="55" t="s">
        <v>123</v>
      </c>
      <c r="J7" s="54" t="s">
        <v>126</v>
      </c>
      <c r="L7" s="54" t="s">
        <v>135</v>
      </c>
      <c r="M7" s="54" t="s">
        <v>137</v>
      </c>
    </row>
    <row r="8" spans="2:15" s="56" customFormat="1" x14ac:dyDescent="0.15">
      <c r="D8" s="60"/>
      <c r="E8" s="61"/>
      <c r="G8" s="61"/>
      <c r="H8" s="60"/>
    </row>
    <row r="9" spans="2:15" x14ac:dyDescent="0.15">
      <c r="B9" s="54" t="s">
        <v>111</v>
      </c>
      <c r="D9" s="25">
        <v>20</v>
      </c>
      <c r="E9" s="59" t="s">
        <v>108</v>
      </c>
      <c r="G9" s="59" t="s">
        <v>106</v>
      </c>
      <c r="H9" s="55" t="s">
        <v>121</v>
      </c>
      <c r="J9" s="54" t="s">
        <v>127</v>
      </c>
      <c r="L9" s="54" t="s">
        <v>135</v>
      </c>
      <c r="M9" s="54" t="s">
        <v>137</v>
      </c>
    </row>
    <row r="10" spans="2:15" x14ac:dyDescent="0.15">
      <c r="B10" s="54" t="s">
        <v>112</v>
      </c>
      <c r="D10" s="25">
        <v>20</v>
      </c>
      <c r="E10" s="79" t="s">
        <v>108</v>
      </c>
      <c r="G10" s="79" t="s">
        <v>108</v>
      </c>
      <c r="H10" s="55" t="s">
        <v>122</v>
      </c>
      <c r="J10" s="54" t="s">
        <v>128</v>
      </c>
      <c r="L10" s="54" t="s">
        <v>135</v>
      </c>
      <c r="M10" s="54" t="s">
        <v>137</v>
      </c>
      <c r="O10" s="54" t="s">
        <v>117</v>
      </c>
    </row>
    <row r="11" spans="2:15" x14ac:dyDescent="0.15">
      <c r="B11" s="54" t="s">
        <v>113</v>
      </c>
      <c r="D11" s="25">
        <v>20</v>
      </c>
      <c r="E11" s="59" t="s">
        <v>108</v>
      </c>
      <c r="G11" s="59" t="s">
        <v>110</v>
      </c>
      <c r="H11" s="55" t="s">
        <v>123</v>
      </c>
      <c r="J11" s="54" t="s">
        <v>129</v>
      </c>
      <c r="L11" s="54" t="s">
        <v>135</v>
      </c>
      <c r="M11" s="54" t="s">
        <v>137</v>
      </c>
    </row>
    <row r="12" spans="2:15" s="56" customFormat="1" x14ac:dyDescent="0.15">
      <c r="D12" s="60"/>
      <c r="E12" s="61"/>
      <c r="G12" s="61"/>
      <c r="H12" s="60"/>
    </row>
    <row r="13" spans="2:15" x14ac:dyDescent="0.15">
      <c r="B13" s="54" t="s">
        <v>114</v>
      </c>
      <c r="D13" s="25">
        <v>10</v>
      </c>
      <c r="E13" s="59" t="s">
        <v>110</v>
      </c>
      <c r="G13" s="59" t="s">
        <v>106</v>
      </c>
      <c r="H13" s="55" t="s">
        <v>121</v>
      </c>
      <c r="J13" s="54" t="s">
        <v>130</v>
      </c>
      <c r="L13" s="54" t="s">
        <v>135</v>
      </c>
      <c r="M13" s="54" t="s">
        <v>137</v>
      </c>
    </row>
    <row r="14" spans="2:15" x14ac:dyDescent="0.15">
      <c r="B14" s="54" t="s">
        <v>115</v>
      </c>
      <c r="D14" s="25">
        <v>10</v>
      </c>
      <c r="E14" s="59" t="s">
        <v>110</v>
      </c>
      <c r="G14" s="59" t="s">
        <v>108</v>
      </c>
      <c r="H14" s="55" t="s">
        <v>122</v>
      </c>
      <c r="J14" s="54" t="s">
        <v>131</v>
      </c>
      <c r="L14" s="54" t="s">
        <v>135</v>
      </c>
      <c r="M14" s="54" t="s">
        <v>137</v>
      </c>
    </row>
    <row r="15" spans="2:15" x14ac:dyDescent="0.15">
      <c r="B15" s="54" t="s">
        <v>116</v>
      </c>
      <c r="D15" s="25">
        <v>10</v>
      </c>
      <c r="E15" s="79" t="s">
        <v>110</v>
      </c>
      <c r="G15" s="79" t="s">
        <v>110</v>
      </c>
      <c r="H15" s="55" t="s">
        <v>123</v>
      </c>
      <c r="J15" s="54" t="s">
        <v>132</v>
      </c>
      <c r="L15" s="54" t="s">
        <v>135</v>
      </c>
      <c r="M15" s="54" t="s">
        <v>137</v>
      </c>
      <c r="O15" s="54" t="s">
        <v>117</v>
      </c>
    </row>
    <row r="17" spans="2:2" x14ac:dyDescent="0.15">
      <c r="B17" s="64" t="s">
        <v>133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1:T64"/>
  <sheetViews>
    <sheetView zoomScale="80" zoomScaleNormal="80" zoomScaleSheetLayoutView="80" workbookViewId="0"/>
  </sheetViews>
  <sheetFormatPr defaultRowHeight="13.5" x14ac:dyDescent="0.15"/>
  <cols>
    <col min="1" max="1" width="2.625" style="22" customWidth="1"/>
    <col min="2" max="2" width="9" style="22"/>
    <col min="3" max="3" width="3.75" style="22" bestFit="1" customWidth="1"/>
    <col min="4" max="4" width="9" style="22" customWidth="1"/>
    <col min="5" max="6" width="9" style="22"/>
    <col min="7" max="7" width="13.625" style="22" bestFit="1" customWidth="1"/>
    <col min="8" max="8" width="10.875" style="26" customWidth="1"/>
    <col min="9" max="9" width="9" style="26"/>
    <col min="10" max="11" width="9" style="22"/>
    <col min="12" max="12" width="3.75" style="22" bestFit="1" customWidth="1"/>
    <col min="13" max="15" width="9" style="22"/>
    <col min="16" max="16" width="13.625" style="22" bestFit="1" customWidth="1"/>
    <col min="17" max="16384" width="9" style="22"/>
  </cols>
  <sheetData>
    <row r="1" spans="2:18" x14ac:dyDescent="0.15">
      <c r="Q1" s="26"/>
      <c r="R1" s="26"/>
    </row>
    <row r="2" spans="2:18" x14ac:dyDescent="0.15">
      <c r="B2" s="22" t="s">
        <v>248</v>
      </c>
      <c r="Q2" s="26"/>
      <c r="R2" s="26"/>
    </row>
    <row r="3" spans="2:18" x14ac:dyDescent="0.15">
      <c r="D3" s="44" t="s">
        <v>98</v>
      </c>
      <c r="M3" s="44" t="s">
        <v>99</v>
      </c>
      <c r="Q3" s="26"/>
      <c r="R3" s="26"/>
    </row>
    <row r="4" spans="2:18" x14ac:dyDescent="0.15">
      <c r="D4" s="22" t="s">
        <v>79</v>
      </c>
      <c r="M4" s="22" t="s">
        <v>79</v>
      </c>
      <c r="Q4" s="26"/>
      <c r="R4" s="26"/>
    </row>
    <row r="5" spans="2:18" x14ac:dyDescent="0.15">
      <c r="D5" s="22" t="s">
        <v>240</v>
      </c>
      <c r="Q5" s="26"/>
      <c r="R5" s="26"/>
    </row>
    <row r="6" spans="2:18" ht="14.25" thickBot="1" x14ac:dyDescent="0.2">
      <c r="D6" s="29" t="s">
        <v>80</v>
      </c>
      <c r="E6" s="29" t="s">
        <v>81</v>
      </c>
      <c r="F6" s="29" t="s">
        <v>85</v>
      </c>
      <c r="G6" s="29" t="s">
        <v>82</v>
      </c>
      <c r="H6" s="30" t="s">
        <v>83</v>
      </c>
      <c r="I6" s="30" t="s">
        <v>84</v>
      </c>
      <c r="M6" s="29" t="s">
        <v>80</v>
      </c>
      <c r="N6" s="29" t="s">
        <v>81</v>
      </c>
      <c r="O6" s="29" t="s">
        <v>85</v>
      </c>
      <c r="P6" s="29" t="s">
        <v>82</v>
      </c>
      <c r="Q6" s="30" t="s">
        <v>83</v>
      </c>
      <c r="R6" s="30" t="s">
        <v>84</v>
      </c>
    </row>
    <row r="7" spans="2:18" x14ac:dyDescent="0.15">
      <c r="C7" s="22">
        <v>1</v>
      </c>
      <c r="D7" s="31" t="s">
        <v>90</v>
      </c>
      <c r="E7" s="32" t="s">
        <v>91</v>
      </c>
      <c r="F7" s="33" t="s">
        <v>86</v>
      </c>
      <c r="G7" s="33" t="s">
        <v>244</v>
      </c>
      <c r="H7" s="34">
        <v>200.2</v>
      </c>
      <c r="I7" s="35">
        <v>16.02</v>
      </c>
      <c r="L7" s="22">
        <v>1</v>
      </c>
      <c r="M7" s="31" t="s">
        <v>90</v>
      </c>
      <c r="N7" s="32" t="s">
        <v>91</v>
      </c>
      <c r="O7" s="33" t="s">
        <v>86</v>
      </c>
      <c r="P7" s="33" t="s">
        <v>89</v>
      </c>
      <c r="Q7" s="45">
        <v>200</v>
      </c>
      <c r="R7" s="46">
        <f>Q7*0.08</f>
        <v>16</v>
      </c>
    </row>
    <row r="8" spans="2:18" x14ac:dyDescent="0.15">
      <c r="C8" s="22">
        <v>2</v>
      </c>
      <c r="D8" s="36" t="s">
        <v>93</v>
      </c>
      <c r="E8" s="23" t="s">
        <v>91</v>
      </c>
      <c r="F8" s="25" t="s">
        <v>87</v>
      </c>
      <c r="G8" s="25" t="s">
        <v>244</v>
      </c>
      <c r="H8" s="28">
        <v>500.5</v>
      </c>
      <c r="I8" s="37">
        <v>40.04</v>
      </c>
      <c r="L8" s="22">
        <v>2</v>
      </c>
      <c r="M8" s="36" t="s">
        <v>93</v>
      </c>
      <c r="N8" s="23" t="s">
        <v>91</v>
      </c>
      <c r="O8" s="25" t="s">
        <v>87</v>
      </c>
      <c r="P8" s="25" t="s">
        <v>89</v>
      </c>
      <c r="Q8" s="47">
        <v>501</v>
      </c>
      <c r="R8" s="48">
        <v>40</v>
      </c>
    </row>
    <row r="9" spans="2:18" ht="14.25" thickBot="1" x14ac:dyDescent="0.2">
      <c r="C9" s="22">
        <v>3</v>
      </c>
      <c r="D9" s="38" t="s">
        <v>94</v>
      </c>
      <c r="E9" s="39" t="s">
        <v>91</v>
      </c>
      <c r="F9" s="40" t="s">
        <v>88</v>
      </c>
      <c r="G9" s="40" t="s">
        <v>244</v>
      </c>
      <c r="H9" s="41">
        <v>600.6</v>
      </c>
      <c r="I9" s="42">
        <v>48.05</v>
      </c>
      <c r="L9" s="22">
        <v>3</v>
      </c>
      <c r="M9" s="38" t="s">
        <v>94</v>
      </c>
      <c r="N9" s="39" t="s">
        <v>91</v>
      </c>
      <c r="O9" s="40" t="s">
        <v>88</v>
      </c>
      <c r="P9" s="40" t="s">
        <v>89</v>
      </c>
      <c r="Q9" s="49">
        <v>601</v>
      </c>
      <c r="R9" s="50">
        <v>48</v>
      </c>
    </row>
    <row r="10" spans="2:18" x14ac:dyDescent="0.15">
      <c r="Q10" s="26"/>
      <c r="R10" s="26"/>
    </row>
    <row r="11" spans="2:18" x14ac:dyDescent="0.15">
      <c r="C11" s="22" t="s">
        <v>92</v>
      </c>
      <c r="D11" s="25"/>
      <c r="E11" s="23" t="s">
        <v>91</v>
      </c>
      <c r="F11" s="25"/>
      <c r="G11" s="25" t="s">
        <v>244</v>
      </c>
      <c r="H11" s="28">
        <f>SUM(H7:H9)</f>
        <v>1301.3000000000002</v>
      </c>
      <c r="I11" s="28">
        <f>SUM(I7:I9)</f>
        <v>104.11</v>
      </c>
      <c r="L11" s="22" t="s">
        <v>92</v>
      </c>
      <c r="M11" s="25"/>
      <c r="N11" s="23" t="s">
        <v>91</v>
      </c>
      <c r="O11" s="25"/>
      <c r="P11" s="25" t="s">
        <v>89</v>
      </c>
      <c r="Q11" s="47">
        <f>SUM(Q7:Q9)</f>
        <v>1302</v>
      </c>
      <c r="R11" s="47">
        <f>SUM(R7:R9)</f>
        <v>104</v>
      </c>
    </row>
    <row r="12" spans="2:18" x14ac:dyDescent="0.15">
      <c r="Q12" s="26"/>
      <c r="R12" s="26"/>
    </row>
    <row r="13" spans="2:18" x14ac:dyDescent="0.15">
      <c r="B13" s="22" t="s">
        <v>249</v>
      </c>
      <c r="Q13" s="26"/>
      <c r="R13" s="26"/>
    </row>
    <row r="14" spans="2:18" x14ac:dyDescent="0.15">
      <c r="D14" s="22" t="s">
        <v>101</v>
      </c>
      <c r="M14" s="22" t="s">
        <v>101</v>
      </c>
      <c r="Q14" s="26"/>
      <c r="R14" s="26"/>
    </row>
    <row r="15" spans="2:18" x14ac:dyDescent="0.15">
      <c r="D15" s="24" t="s">
        <v>80</v>
      </c>
      <c r="E15" s="24" t="s">
        <v>81</v>
      </c>
      <c r="F15" s="24" t="s">
        <v>85</v>
      </c>
      <c r="G15" s="24" t="s">
        <v>82</v>
      </c>
      <c r="H15" s="27" t="s">
        <v>83</v>
      </c>
      <c r="I15" s="27" t="s">
        <v>84</v>
      </c>
      <c r="M15" s="24" t="s">
        <v>80</v>
      </c>
      <c r="N15" s="24" t="s">
        <v>81</v>
      </c>
      <c r="O15" s="24" t="s">
        <v>85</v>
      </c>
      <c r="P15" s="24" t="s">
        <v>82</v>
      </c>
      <c r="Q15" s="27" t="s">
        <v>83</v>
      </c>
      <c r="R15" s="27" t="s">
        <v>84</v>
      </c>
    </row>
    <row r="16" spans="2:18" x14ac:dyDescent="0.15">
      <c r="D16" s="25"/>
      <c r="E16" s="23" t="s">
        <v>91</v>
      </c>
      <c r="F16" s="25"/>
      <c r="G16" s="25" t="s">
        <v>244</v>
      </c>
      <c r="H16" s="51">
        <v>1301</v>
      </c>
      <c r="I16" s="51">
        <v>104</v>
      </c>
      <c r="M16" s="25"/>
      <c r="N16" s="23" t="s">
        <v>91</v>
      </c>
      <c r="O16" s="25"/>
      <c r="P16" s="25" t="s">
        <v>89</v>
      </c>
      <c r="Q16" s="51">
        <v>1302</v>
      </c>
      <c r="R16" s="51">
        <v>104</v>
      </c>
    </row>
    <row r="17" spans="2:18" x14ac:dyDescent="0.15">
      <c r="Q17" s="26"/>
      <c r="R17" s="26"/>
    </row>
    <row r="18" spans="2:18" x14ac:dyDescent="0.15">
      <c r="B18" s="22" t="s">
        <v>250</v>
      </c>
      <c r="Q18" s="26"/>
      <c r="R18" s="26"/>
    </row>
    <row r="19" spans="2:18" x14ac:dyDescent="0.15">
      <c r="D19" s="22" t="s">
        <v>241</v>
      </c>
      <c r="Q19" s="26"/>
      <c r="R19" s="26"/>
    </row>
    <row r="20" spans="2:18" ht="14.25" thickBot="1" x14ac:dyDescent="0.2">
      <c r="D20" s="29" t="s">
        <v>80</v>
      </c>
      <c r="E20" s="29" t="s">
        <v>81</v>
      </c>
      <c r="F20" s="29" t="s">
        <v>85</v>
      </c>
      <c r="G20" s="29" t="s">
        <v>82</v>
      </c>
      <c r="H20" s="30" t="s">
        <v>83</v>
      </c>
      <c r="I20" s="30" t="s">
        <v>84</v>
      </c>
      <c r="M20" s="29" t="s">
        <v>80</v>
      </c>
      <c r="N20" s="29" t="s">
        <v>81</v>
      </c>
      <c r="O20" s="29" t="s">
        <v>85</v>
      </c>
      <c r="P20" s="29" t="s">
        <v>82</v>
      </c>
      <c r="Q20" s="30" t="s">
        <v>83</v>
      </c>
      <c r="R20" s="30" t="s">
        <v>84</v>
      </c>
    </row>
    <row r="21" spans="2:18" x14ac:dyDescent="0.15">
      <c r="C21" s="22">
        <v>1</v>
      </c>
      <c r="D21" s="31" t="s">
        <v>90</v>
      </c>
      <c r="E21" s="32" t="s">
        <v>91</v>
      </c>
      <c r="F21" s="33" t="s">
        <v>86</v>
      </c>
      <c r="G21" s="33" t="s">
        <v>244</v>
      </c>
      <c r="H21" s="34">
        <v>100.5</v>
      </c>
      <c r="I21" s="35">
        <v>8.0399999999999991</v>
      </c>
      <c r="L21" s="22">
        <v>1</v>
      </c>
      <c r="M21" s="31" t="s">
        <v>90</v>
      </c>
      <c r="N21" s="32" t="s">
        <v>91</v>
      </c>
      <c r="O21" s="33" t="s">
        <v>86</v>
      </c>
      <c r="P21" s="33" t="s">
        <v>89</v>
      </c>
      <c r="Q21" s="45">
        <v>101</v>
      </c>
      <c r="R21" s="46">
        <f>Q21*0.08</f>
        <v>8.08</v>
      </c>
    </row>
    <row r="22" spans="2:18" x14ac:dyDescent="0.15">
      <c r="C22" s="22">
        <v>2</v>
      </c>
      <c r="D22" s="36" t="s">
        <v>93</v>
      </c>
      <c r="E22" s="23" t="s">
        <v>91</v>
      </c>
      <c r="F22" s="25" t="s">
        <v>87</v>
      </c>
      <c r="G22" s="25" t="s">
        <v>244</v>
      </c>
      <c r="H22" s="28">
        <v>200.5</v>
      </c>
      <c r="I22" s="37">
        <v>16.04</v>
      </c>
      <c r="L22" s="22">
        <v>2</v>
      </c>
      <c r="M22" s="36" t="s">
        <v>93</v>
      </c>
      <c r="N22" s="23" t="s">
        <v>91</v>
      </c>
      <c r="O22" s="25" t="s">
        <v>87</v>
      </c>
      <c r="P22" s="25" t="s">
        <v>89</v>
      </c>
      <c r="Q22" s="47">
        <v>201</v>
      </c>
      <c r="R22" s="48">
        <v>16</v>
      </c>
    </row>
    <row r="23" spans="2:18" ht="14.25" thickBot="1" x14ac:dyDescent="0.2">
      <c r="C23" s="22">
        <v>3</v>
      </c>
      <c r="D23" s="38" t="s">
        <v>94</v>
      </c>
      <c r="E23" s="39" t="s">
        <v>91</v>
      </c>
      <c r="F23" s="40" t="s">
        <v>88</v>
      </c>
      <c r="G23" s="40" t="s">
        <v>244</v>
      </c>
      <c r="H23" s="41">
        <v>300.39999999999998</v>
      </c>
      <c r="I23" s="42">
        <v>24.3</v>
      </c>
      <c r="L23" s="22">
        <v>3</v>
      </c>
      <c r="M23" s="38" t="s">
        <v>94</v>
      </c>
      <c r="N23" s="39" t="s">
        <v>91</v>
      </c>
      <c r="O23" s="40" t="s">
        <v>88</v>
      </c>
      <c r="P23" s="40" t="s">
        <v>89</v>
      </c>
      <c r="Q23" s="49">
        <v>300</v>
      </c>
      <c r="R23" s="50">
        <v>24</v>
      </c>
    </row>
    <row r="24" spans="2:18" x14ac:dyDescent="0.15">
      <c r="Q24" s="26"/>
      <c r="R24" s="26"/>
    </row>
    <row r="25" spans="2:18" x14ac:dyDescent="0.15">
      <c r="C25" s="22" t="s">
        <v>92</v>
      </c>
      <c r="D25" s="25"/>
      <c r="E25" s="23" t="s">
        <v>91</v>
      </c>
      <c r="F25" s="25"/>
      <c r="G25" s="25" t="s">
        <v>244</v>
      </c>
      <c r="H25" s="28">
        <f>SUM(H21:H23)</f>
        <v>601.4</v>
      </c>
      <c r="I25" s="28">
        <f>SUM(I21:I23)</f>
        <v>48.379999999999995</v>
      </c>
      <c r="L25" s="22" t="s">
        <v>92</v>
      </c>
      <c r="M25" s="25"/>
      <c r="N25" s="23" t="s">
        <v>91</v>
      </c>
      <c r="O25" s="25"/>
      <c r="P25" s="25" t="s">
        <v>89</v>
      </c>
      <c r="Q25" s="47">
        <f>SUM(Q21:Q23)</f>
        <v>602</v>
      </c>
      <c r="R25" s="47">
        <f>SUM(R21:R23)</f>
        <v>48.08</v>
      </c>
    </row>
    <row r="26" spans="2:18" x14ac:dyDescent="0.15">
      <c r="Q26" s="26"/>
      <c r="R26" s="26"/>
    </row>
    <row r="27" spans="2:18" x14ac:dyDescent="0.15">
      <c r="B27" s="22" t="s">
        <v>251</v>
      </c>
      <c r="Q27" s="26"/>
      <c r="R27" s="26"/>
    </row>
    <row r="28" spans="2:18" x14ac:dyDescent="0.15">
      <c r="D28" s="22" t="s">
        <v>101</v>
      </c>
      <c r="M28" s="22" t="s">
        <v>101</v>
      </c>
      <c r="Q28" s="26"/>
      <c r="R28" s="26"/>
    </row>
    <row r="29" spans="2:18" x14ac:dyDescent="0.15">
      <c r="D29" s="24" t="s">
        <v>80</v>
      </c>
      <c r="E29" s="24" t="s">
        <v>81</v>
      </c>
      <c r="F29" s="24" t="s">
        <v>85</v>
      </c>
      <c r="G29" s="24" t="s">
        <v>82</v>
      </c>
      <c r="H29" s="27" t="s">
        <v>83</v>
      </c>
      <c r="I29" s="27" t="s">
        <v>84</v>
      </c>
      <c r="M29" s="24" t="s">
        <v>80</v>
      </c>
      <c r="N29" s="24" t="s">
        <v>81</v>
      </c>
      <c r="O29" s="24" t="s">
        <v>85</v>
      </c>
      <c r="P29" s="24" t="s">
        <v>82</v>
      </c>
      <c r="Q29" s="27" t="s">
        <v>83</v>
      </c>
      <c r="R29" s="27" t="s">
        <v>84</v>
      </c>
    </row>
    <row r="30" spans="2:18" x14ac:dyDescent="0.15">
      <c r="D30" s="25"/>
      <c r="E30" s="23" t="s">
        <v>91</v>
      </c>
      <c r="F30" s="25"/>
      <c r="G30" s="25" t="s">
        <v>244</v>
      </c>
      <c r="H30" s="51">
        <v>601</v>
      </c>
      <c r="I30" s="51">
        <v>48</v>
      </c>
      <c r="M30" s="25"/>
      <c r="N30" s="23" t="s">
        <v>91</v>
      </c>
      <c r="O30" s="25"/>
      <c r="P30" s="25" t="s">
        <v>89</v>
      </c>
      <c r="Q30" s="51">
        <v>602</v>
      </c>
      <c r="R30" s="51">
        <v>48</v>
      </c>
    </row>
    <row r="31" spans="2:18" x14ac:dyDescent="0.15">
      <c r="Q31" s="26"/>
      <c r="R31" s="26"/>
    </row>
    <row r="32" spans="2:18" x14ac:dyDescent="0.15">
      <c r="Q32" s="26"/>
      <c r="R32" s="26"/>
    </row>
    <row r="33" spans="2:20" x14ac:dyDescent="0.15">
      <c r="Q33" s="26"/>
      <c r="R33" s="26"/>
    </row>
    <row r="34" spans="2:20" ht="14.25" thickBot="1" x14ac:dyDescent="0.2">
      <c r="B34" s="22" t="s">
        <v>242</v>
      </c>
      <c r="D34" s="22" t="s">
        <v>96</v>
      </c>
      <c r="H34" s="30" t="s">
        <v>83</v>
      </c>
      <c r="I34" s="30" t="s">
        <v>84</v>
      </c>
      <c r="M34" s="22" t="s">
        <v>96</v>
      </c>
      <c r="Q34" s="30" t="s">
        <v>83</v>
      </c>
      <c r="R34" s="30" t="s">
        <v>84</v>
      </c>
    </row>
    <row r="35" spans="2:20" ht="14.25" thickBot="1" x14ac:dyDescent="0.2">
      <c r="H35" s="52">
        <v>1900</v>
      </c>
      <c r="I35" s="53">
        <v>152</v>
      </c>
      <c r="Q35" s="52">
        <v>1900</v>
      </c>
      <c r="R35" s="53">
        <v>152</v>
      </c>
    </row>
    <row r="36" spans="2:20" x14ac:dyDescent="0.15">
      <c r="Q36" s="26"/>
      <c r="R36" s="26"/>
    </row>
    <row r="37" spans="2:20" x14ac:dyDescent="0.15">
      <c r="Q37" s="26"/>
      <c r="R37" s="26"/>
    </row>
    <row r="38" spans="2:20" x14ac:dyDescent="0.15">
      <c r="D38" s="22" t="s">
        <v>95</v>
      </c>
      <c r="H38" s="27" t="s">
        <v>83</v>
      </c>
      <c r="I38" s="27" t="s">
        <v>84</v>
      </c>
      <c r="M38" s="22" t="s">
        <v>95</v>
      </c>
      <c r="Q38" s="27" t="s">
        <v>83</v>
      </c>
      <c r="R38" s="27" t="s">
        <v>84</v>
      </c>
    </row>
    <row r="39" spans="2:20" x14ac:dyDescent="0.15">
      <c r="H39" s="28">
        <f>H35-(H11+H25)</f>
        <v>-2.7000000000002728</v>
      </c>
      <c r="I39" s="28">
        <f>I35-(I11+I25)</f>
        <v>-0.49000000000000909</v>
      </c>
      <c r="Q39" s="47">
        <f>Q35-(Q11+Q30)</f>
        <v>-4</v>
      </c>
      <c r="R39" s="47">
        <f>R35-(R11+R30)</f>
        <v>0</v>
      </c>
    </row>
    <row r="40" spans="2:20" x14ac:dyDescent="0.15">
      <c r="Q40" s="26"/>
      <c r="R40" s="26"/>
    </row>
    <row r="41" spans="2:20" x14ac:dyDescent="0.15">
      <c r="D41" s="22" t="s">
        <v>102</v>
      </c>
      <c r="M41" s="22" t="s">
        <v>102</v>
      </c>
      <c r="Q41" s="26"/>
      <c r="R41" s="26"/>
    </row>
    <row r="42" spans="2:20" ht="14.25" thickBot="1" x14ac:dyDescent="0.2">
      <c r="D42" s="29" t="s">
        <v>80</v>
      </c>
      <c r="E42" s="29" t="s">
        <v>81</v>
      </c>
      <c r="F42" s="29" t="s">
        <v>85</v>
      </c>
      <c r="G42" s="29" t="s">
        <v>82</v>
      </c>
      <c r="H42" s="30" t="s">
        <v>83</v>
      </c>
      <c r="I42" s="30" t="s">
        <v>84</v>
      </c>
      <c r="M42" s="29" t="s">
        <v>80</v>
      </c>
      <c r="N42" s="29" t="s">
        <v>81</v>
      </c>
      <c r="O42" s="29" t="s">
        <v>85</v>
      </c>
      <c r="P42" s="29" t="s">
        <v>82</v>
      </c>
      <c r="Q42" s="30" t="s">
        <v>83</v>
      </c>
      <c r="R42" s="30" t="s">
        <v>84</v>
      </c>
    </row>
    <row r="43" spans="2:20" x14ac:dyDescent="0.15">
      <c r="C43" s="22">
        <v>1</v>
      </c>
      <c r="D43" s="31" t="s">
        <v>90</v>
      </c>
      <c r="E43" s="32" t="s">
        <v>91</v>
      </c>
      <c r="F43" s="33" t="s">
        <v>86</v>
      </c>
      <c r="G43" s="33" t="s">
        <v>244</v>
      </c>
      <c r="H43" s="34">
        <f>H39*K43</f>
        <v>-0.42670415725026645</v>
      </c>
      <c r="I43" s="35">
        <f>I39*K43</f>
        <v>-7.7438902612079002E-2</v>
      </c>
      <c r="J43" s="85">
        <f>H7+H21</f>
        <v>300.7</v>
      </c>
      <c r="K43" s="86">
        <f>J43/J46</f>
        <v>0.15803857675934196</v>
      </c>
      <c r="L43" s="22">
        <v>1</v>
      </c>
      <c r="M43" s="31" t="s">
        <v>90</v>
      </c>
      <c r="N43" s="32" t="s">
        <v>91</v>
      </c>
      <c r="O43" s="33" t="s">
        <v>86</v>
      </c>
      <c r="P43" s="33" t="s">
        <v>89</v>
      </c>
      <c r="Q43" s="34">
        <v>-1</v>
      </c>
      <c r="R43" s="35">
        <f>R39*T43</f>
        <v>0</v>
      </c>
      <c r="S43" s="85">
        <f>Q7+Q21</f>
        <v>301</v>
      </c>
      <c r="T43" s="86">
        <f>S43/S46</f>
        <v>0.15808823529411764</v>
      </c>
    </row>
    <row r="44" spans="2:20" x14ac:dyDescent="0.15">
      <c r="C44" s="22">
        <v>2</v>
      </c>
      <c r="D44" s="36" t="s">
        <v>93</v>
      </c>
      <c r="E44" s="23" t="s">
        <v>91</v>
      </c>
      <c r="F44" s="25" t="s">
        <v>87</v>
      </c>
      <c r="G44" s="25" t="s">
        <v>244</v>
      </c>
      <c r="H44" s="28">
        <f>H39*K44</f>
        <v>-0.99474431071645097</v>
      </c>
      <c r="I44" s="37">
        <f>I39*K44</f>
        <v>-0.18052767120408178</v>
      </c>
      <c r="J44" s="85">
        <f>H8+H22</f>
        <v>701</v>
      </c>
      <c r="K44" s="86">
        <f>J44/J46</f>
        <v>0.36842381878383351</v>
      </c>
      <c r="L44" s="22">
        <v>2</v>
      </c>
      <c r="M44" s="36" t="s">
        <v>93</v>
      </c>
      <c r="N44" s="23" t="s">
        <v>91</v>
      </c>
      <c r="O44" s="25" t="s">
        <v>87</v>
      </c>
      <c r="P44" s="25" t="s">
        <v>89</v>
      </c>
      <c r="Q44" s="28">
        <v>-1</v>
      </c>
      <c r="R44" s="37">
        <f>R39*T44</f>
        <v>0</v>
      </c>
      <c r="S44" s="85">
        <f>Q8+Q22</f>
        <v>702</v>
      </c>
      <c r="T44" s="86">
        <f>S44/S46</f>
        <v>0.36869747899159666</v>
      </c>
    </row>
    <row r="45" spans="2:20" ht="14.25" thickBot="1" x14ac:dyDescent="0.2">
      <c r="C45" s="22">
        <v>3</v>
      </c>
      <c r="D45" s="38" t="s">
        <v>94</v>
      </c>
      <c r="E45" s="81" t="s">
        <v>245</v>
      </c>
      <c r="F45" s="82" t="s">
        <v>88</v>
      </c>
      <c r="G45" s="40" t="s">
        <v>244</v>
      </c>
      <c r="H45" s="84">
        <f>H39*K45</f>
        <v>-1.2785515320335554</v>
      </c>
      <c r="I45" s="83">
        <f>I39*K45</f>
        <v>-0.23203342618384831</v>
      </c>
      <c r="J45" s="85">
        <f>H9+H23</f>
        <v>901</v>
      </c>
      <c r="K45" s="86">
        <f>J45/J46</f>
        <v>0.47353760445682452</v>
      </c>
      <c r="L45" s="22">
        <v>3</v>
      </c>
      <c r="M45" s="80" t="s">
        <v>246</v>
      </c>
      <c r="N45" s="81" t="s">
        <v>245</v>
      </c>
      <c r="O45" s="82" t="s">
        <v>88</v>
      </c>
      <c r="P45" s="82" t="s">
        <v>89</v>
      </c>
      <c r="Q45" s="84">
        <v>-2</v>
      </c>
      <c r="R45" s="83">
        <f>R39*T45</f>
        <v>0</v>
      </c>
      <c r="S45" s="85">
        <f>Q9+Q23</f>
        <v>901</v>
      </c>
      <c r="T45" s="86">
        <f>S45/S46</f>
        <v>0.4732142857142857</v>
      </c>
    </row>
    <row r="46" spans="2:20" x14ac:dyDescent="0.15">
      <c r="J46" s="85">
        <f>J43+J44+J45</f>
        <v>1902.7</v>
      </c>
      <c r="K46" s="86">
        <f>J46/J46</f>
        <v>1</v>
      </c>
      <c r="S46" s="85">
        <f>S43+S44+S45</f>
        <v>1904</v>
      </c>
      <c r="T46" s="86">
        <f>S46/S46</f>
        <v>1</v>
      </c>
    </row>
    <row r="47" spans="2:20" x14ac:dyDescent="0.15">
      <c r="C47" s="22" t="s">
        <v>92</v>
      </c>
      <c r="D47" s="25"/>
      <c r="E47" s="23" t="s">
        <v>91</v>
      </c>
      <c r="F47" s="25"/>
      <c r="G47" s="25"/>
      <c r="H47" s="28">
        <f>SUM(H43:H45)</f>
        <v>-2.7000000000002728</v>
      </c>
      <c r="I47" s="28">
        <f>SUM(I43:I45)</f>
        <v>-0.49000000000000909</v>
      </c>
      <c r="J47" s="86"/>
      <c r="K47" s="86"/>
      <c r="L47" s="22" t="s">
        <v>92</v>
      </c>
      <c r="M47" s="25"/>
      <c r="N47" s="23" t="s">
        <v>91</v>
      </c>
      <c r="O47" s="25"/>
      <c r="P47" s="25" t="s">
        <v>89</v>
      </c>
      <c r="Q47" s="28">
        <f>SUM(Q43:Q45)</f>
        <v>-4</v>
      </c>
      <c r="R47" s="28">
        <f>SUM(R43:R45)</f>
        <v>0</v>
      </c>
      <c r="S47" s="86"/>
      <c r="T47" s="86"/>
    </row>
    <row r="48" spans="2:20" x14ac:dyDescent="0.15">
      <c r="Q48" s="26"/>
      <c r="R48" s="26"/>
    </row>
    <row r="49" spans="2:20" x14ac:dyDescent="0.15">
      <c r="Q49" s="26"/>
      <c r="R49" s="26"/>
    </row>
    <row r="50" spans="2:20" x14ac:dyDescent="0.15">
      <c r="M50" s="22" t="s">
        <v>100</v>
      </c>
      <c r="Q50" s="26"/>
      <c r="R50" s="26"/>
    </row>
    <row r="51" spans="2:20" x14ac:dyDescent="0.15">
      <c r="B51" s="22" t="s">
        <v>247</v>
      </c>
      <c r="Q51" s="26"/>
      <c r="R51" s="26"/>
    </row>
    <row r="52" spans="2:20" ht="14.25" thickBot="1" x14ac:dyDescent="0.2">
      <c r="D52" s="29" t="s">
        <v>80</v>
      </c>
      <c r="E52" s="29" t="s">
        <v>81</v>
      </c>
      <c r="F52" s="29" t="s">
        <v>85</v>
      </c>
      <c r="G52" s="29" t="s">
        <v>82</v>
      </c>
      <c r="H52" s="30" t="s">
        <v>83</v>
      </c>
      <c r="I52" s="30" t="s">
        <v>84</v>
      </c>
      <c r="M52" s="29" t="s">
        <v>80</v>
      </c>
      <c r="N52" s="29" t="s">
        <v>81</v>
      </c>
      <c r="O52" s="29" t="s">
        <v>85</v>
      </c>
      <c r="P52" s="29" t="s">
        <v>82</v>
      </c>
      <c r="Q52" s="30" t="s">
        <v>83</v>
      </c>
      <c r="R52" s="30" t="s">
        <v>84</v>
      </c>
    </row>
    <row r="53" spans="2:20" x14ac:dyDescent="0.15">
      <c r="C53" s="22">
        <v>1</v>
      </c>
      <c r="D53" s="31" t="s">
        <v>90</v>
      </c>
      <c r="E53" s="32" t="s">
        <v>91</v>
      </c>
      <c r="F53" s="33" t="s">
        <v>86</v>
      </c>
      <c r="G53" s="33" t="s">
        <v>244</v>
      </c>
      <c r="H53" s="34">
        <f t="shared" ref="H53:I55" si="0">(H7+H21)*-1</f>
        <v>-300.7</v>
      </c>
      <c r="I53" s="35">
        <f t="shared" si="0"/>
        <v>-24.06</v>
      </c>
      <c r="L53" s="22">
        <v>1</v>
      </c>
      <c r="M53" s="31" t="s">
        <v>90</v>
      </c>
      <c r="N53" s="32" t="s">
        <v>91</v>
      </c>
      <c r="O53" s="33" t="s">
        <v>86</v>
      </c>
      <c r="P53" s="33" t="s">
        <v>244</v>
      </c>
      <c r="Q53" s="34">
        <f t="shared" ref="Q53:R55" si="1">(Q7+Q21)*-1</f>
        <v>-301</v>
      </c>
      <c r="R53" s="35">
        <f t="shared" si="1"/>
        <v>-24.08</v>
      </c>
    </row>
    <row r="54" spans="2:20" x14ac:dyDescent="0.15">
      <c r="C54" s="22">
        <v>2</v>
      </c>
      <c r="D54" s="36" t="s">
        <v>93</v>
      </c>
      <c r="E54" s="23" t="s">
        <v>91</v>
      </c>
      <c r="F54" s="25" t="s">
        <v>87</v>
      </c>
      <c r="G54" s="25" t="s">
        <v>244</v>
      </c>
      <c r="H54" s="28">
        <f t="shared" si="0"/>
        <v>-701</v>
      </c>
      <c r="I54" s="37">
        <f t="shared" si="0"/>
        <v>-56.08</v>
      </c>
      <c r="L54" s="22">
        <v>2</v>
      </c>
      <c r="M54" s="36" t="s">
        <v>93</v>
      </c>
      <c r="N54" s="23" t="s">
        <v>91</v>
      </c>
      <c r="O54" s="25" t="s">
        <v>87</v>
      </c>
      <c r="P54" s="25" t="s">
        <v>244</v>
      </c>
      <c r="Q54" s="28">
        <f t="shared" si="1"/>
        <v>-702</v>
      </c>
      <c r="R54" s="37">
        <f t="shared" si="1"/>
        <v>-56</v>
      </c>
    </row>
    <row r="55" spans="2:20" ht="14.25" thickBot="1" x14ac:dyDescent="0.2">
      <c r="C55" s="22">
        <v>3</v>
      </c>
      <c r="D55" s="38" t="s">
        <v>94</v>
      </c>
      <c r="E55" s="39" t="s">
        <v>91</v>
      </c>
      <c r="F55" s="40" t="s">
        <v>88</v>
      </c>
      <c r="G55" s="40" t="s">
        <v>244</v>
      </c>
      <c r="H55" s="41">
        <f t="shared" si="0"/>
        <v>-901</v>
      </c>
      <c r="I55" s="42">
        <f t="shared" si="0"/>
        <v>-72.349999999999994</v>
      </c>
      <c r="L55" s="22">
        <v>3</v>
      </c>
      <c r="M55" s="38" t="s">
        <v>94</v>
      </c>
      <c r="N55" s="39" t="s">
        <v>91</v>
      </c>
      <c r="O55" s="40" t="s">
        <v>88</v>
      </c>
      <c r="P55" s="40" t="s">
        <v>244</v>
      </c>
      <c r="Q55" s="41">
        <f t="shared" si="1"/>
        <v>-901</v>
      </c>
      <c r="R55" s="42">
        <f t="shared" si="1"/>
        <v>-72</v>
      </c>
    </row>
    <row r="56" spans="2:20" x14ac:dyDescent="0.15">
      <c r="J56" s="85">
        <f>J53+J54+J55</f>
        <v>0</v>
      </c>
      <c r="K56" s="86" t="e">
        <f>J56/J56</f>
        <v>#DIV/0!</v>
      </c>
      <c r="S56" s="85">
        <f>S53+S54+S55</f>
        <v>0</v>
      </c>
      <c r="T56" s="86" t="e">
        <f>S56/S56</f>
        <v>#DIV/0!</v>
      </c>
    </row>
    <row r="57" spans="2:20" x14ac:dyDescent="0.15">
      <c r="C57" s="22" t="s">
        <v>92</v>
      </c>
      <c r="D57" s="25"/>
      <c r="E57" s="23" t="s">
        <v>91</v>
      </c>
      <c r="F57" s="25"/>
      <c r="G57" s="25"/>
      <c r="H57" s="28">
        <f>SUM(H53:H55)</f>
        <v>-1902.7</v>
      </c>
      <c r="I57" s="28">
        <f>SUM(I53:I55)</f>
        <v>-152.49</v>
      </c>
      <c r="J57" s="86"/>
      <c r="K57" s="86"/>
      <c r="L57" s="22" t="s">
        <v>92</v>
      </c>
      <c r="M57" s="25"/>
      <c r="N57" s="23" t="s">
        <v>91</v>
      </c>
      <c r="O57" s="25"/>
      <c r="P57" s="25" t="s">
        <v>89</v>
      </c>
      <c r="Q57" s="28">
        <f>SUM(Q53:Q55)</f>
        <v>-1904</v>
      </c>
      <c r="R57" s="28">
        <f>SUM(R53:R55)</f>
        <v>-152.07999999999998</v>
      </c>
      <c r="S57" s="86"/>
      <c r="T57" s="86"/>
    </row>
    <row r="58" spans="2:20" x14ac:dyDescent="0.15">
      <c r="Q58" s="26"/>
      <c r="R58" s="26"/>
    </row>
    <row r="59" spans="2:20" x14ac:dyDescent="0.15">
      <c r="Q59" s="26"/>
      <c r="R59" s="26"/>
    </row>
    <row r="60" spans="2:20" x14ac:dyDescent="0.15">
      <c r="D60" s="24" t="s">
        <v>80</v>
      </c>
      <c r="E60" s="24" t="s">
        <v>81</v>
      </c>
      <c r="F60" s="24" t="s">
        <v>85</v>
      </c>
      <c r="G60" s="24" t="s">
        <v>82</v>
      </c>
      <c r="H60" s="27" t="s">
        <v>83</v>
      </c>
      <c r="I60" s="27" t="s">
        <v>84</v>
      </c>
      <c r="M60" s="24" t="s">
        <v>80</v>
      </c>
      <c r="N60" s="24" t="s">
        <v>81</v>
      </c>
      <c r="O60" s="24" t="s">
        <v>85</v>
      </c>
      <c r="P60" s="24" t="s">
        <v>82</v>
      </c>
      <c r="Q60" s="27" t="s">
        <v>83</v>
      </c>
      <c r="R60" s="27" t="s">
        <v>84</v>
      </c>
    </row>
    <row r="61" spans="2:20" x14ac:dyDescent="0.15">
      <c r="D61" s="25"/>
      <c r="E61" s="23" t="s">
        <v>91</v>
      </c>
      <c r="F61" s="25"/>
      <c r="G61" s="25" t="s">
        <v>243</v>
      </c>
      <c r="H61" s="51">
        <v>-1903</v>
      </c>
      <c r="I61" s="51">
        <v>-152</v>
      </c>
      <c r="M61" s="25"/>
      <c r="N61" s="23" t="s">
        <v>91</v>
      </c>
      <c r="O61" s="25"/>
      <c r="P61" s="25" t="s">
        <v>89</v>
      </c>
      <c r="Q61" s="51">
        <v>-1904</v>
      </c>
      <c r="R61" s="51">
        <v>-152</v>
      </c>
    </row>
    <row r="63" spans="2:20" x14ac:dyDescent="0.15">
      <c r="G63" s="43" t="s">
        <v>252</v>
      </c>
      <c r="P63" s="43" t="s">
        <v>97</v>
      </c>
    </row>
    <row r="64" spans="2:20" x14ac:dyDescent="0.15">
      <c r="G64" s="43" t="s">
        <v>253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86" fitToHeight="0" orientation="landscape" r:id="rId1"/>
  <ignoredErrors>
    <ignoredError sqref="E7:S8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2:AF61"/>
  <sheetViews>
    <sheetView zoomScale="80" zoomScaleNormal="80" zoomScaleSheetLayoutView="80" workbookViewId="0"/>
  </sheetViews>
  <sheetFormatPr defaultRowHeight="13.5" x14ac:dyDescent="0.15"/>
  <cols>
    <col min="1" max="1" width="2.625" style="1" customWidth="1"/>
    <col min="2" max="9" width="4.625" style="1" customWidth="1"/>
    <col min="10" max="11" width="6.625" style="1" customWidth="1"/>
    <col min="12" max="13" width="4.625" style="1" customWidth="1"/>
    <col min="14" max="21" width="6.625" style="1" customWidth="1"/>
    <col min="22" max="22" width="4.625" style="1" customWidth="1"/>
    <col min="23" max="29" width="6.625" style="1" customWidth="1"/>
    <col min="30" max="16384" width="9" style="1"/>
  </cols>
  <sheetData>
    <row r="2" spans="2:21" ht="17.25" x14ac:dyDescent="0.15">
      <c r="B2" s="10" t="s">
        <v>29</v>
      </c>
    </row>
    <row r="3" spans="2:21" s="19" customFormat="1" ht="14.25" customHeight="1" x14ac:dyDescent="0.15">
      <c r="B3" s="9"/>
    </row>
    <row r="4" spans="2:21" s="19" customFormat="1" ht="14.25" customHeight="1" x14ac:dyDescent="0.15">
      <c r="B4" s="19" t="s">
        <v>74</v>
      </c>
    </row>
    <row r="5" spans="2:21" s="19" customFormat="1" ht="14.25" customHeight="1" x14ac:dyDescent="0.15">
      <c r="B5" s="9"/>
    </row>
    <row r="6" spans="2:21" s="19" customFormat="1" ht="14.25" customHeight="1" x14ac:dyDescent="0.15">
      <c r="B6" s="19" t="s">
        <v>65</v>
      </c>
      <c r="C6" s="19" t="s">
        <v>71</v>
      </c>
    </row>
    <row r="7" spans="2:21" s="19" customFormat="1" ht="14.25" customHeight="1" x14ac:dyDescent="0.15">
      <c r="B7" s="19" t="s">
        <v>66</v>
      </c>
      <c r="C7" s="19" t="s">
        <v>254</v>
      </c>
    </row>
    <row r="8" spans="2:21" s="19" customFormat="1" ht="14.25" customHeight="1" x14ac:dyDescent="0.15">
      <c r="B8" s="19" t="s">
        <v>67</v>
      </c>
      <c r="C8" s="19" t="s">
        <v>72</v>
      </c>
    </row>
    <row r="9" spans="2:21" s="19" customFormat="1" ht="14.25" customHeight="1" x14ac:dyDescent="0.15">
      <c r="B9" s="19" t="s">
        <v>68</v>
      </c>
      <c r="C9" s="19" t="s">
        <v>255</v>
      </c>
    </row>
    <row r="10" spans="2:21" s="19" customFormat="1" ht="14.25" customHeight="1" x14ac:dyDescent="0.15">
      <c r="B10" s="19" t="s">
        <v>69</v>
      </c>
      <c r="C10" s="19" t="s">
        <v>73</v>
      </c>
    </row>
    <row r="11" spans="2:21" s="19" customFormat="1" ht="14.25" customHeight="1" x14ac:dyDescent="0.15">
      <c r="B11" s="19" t="s">
        <v>70</v>
      </c>
      <c r="C11" s="19" t="s">
        <v>256</v>
      </c>
    </row>
    <row r="12" spans="2:21" s="19" customFormat="1" ht="14.25" customHeight="1" x14ac:dyDescent="0.15">
      <c r="B12" s="9"/>
    </row>
    <row r="13" spans="2:21" s="19" customFormat="1" ht="14.25" customHeight="1" x14ac:dyDescent="0.15">
      <c r="B13" s="9"/>
    </row>
    <row r="14" spans="2:21" s="19" customFormat="1" ht="14.25" customHeight="1" x14ac:dyDescent="0.15">
      <c r="B14" s="9" t="s">
        <v>75</v>
      </c>
      <c r="C14" s="19" t="s">
        <v>77</v>
      </c>
    </row>
    <row r="15" spans="2:21" s="19" customFormat="1" ht="14.25" customHeight="1" thickBot="1" x14ac:dyDescent="0.2">
      <c r="B15" s="9"/>
    </row>
    <row r="16" spans="2:21" s="19" customFormat="1" ht="14.25" customHeight="1" thickBot="1" x14ac:dyDescent="0.2">
      <c r="S16" s="20"/>
      <c r="T16" s="19" t="s">
        <v>45</v>
      </c>
      <c r="U16" s="19" t="s">
        <v>63</v>
      </c>
    </row>
    <row r="17" spans="2:32" s="19" customFormat="1" ht="14.25" customHeight="1" thickBot="1" x14ac:dyDescent="0.2">
      <c r="S17" s="21"/>
    </row>
    <row r="18" spans="2:32" s="19" customFormat="1" ht="14.25" customHeight="1" thickBot="1" x14ac:dyDescent="0.2">
      <c r="O18" s="137" t="s">
        <v>0</v>
      </c>
      <c r="P18" s="138"/>
      <c r="S18" s="19" t="s">
        <v>44</v>
      </c>
    </row>
    <row r="19" spans="2:32" ht="14.25" customHeight="1" x14ac:dyDescent="0.15">
      <c r="E19" s="2"/>
      <c r="F19" s="2"/>
      <c r="G19" s="2"/>
      <c r="H19" s="2"/>
      <c r="I19" s="2"/>
      <c r="J19" s="2"/>
      <c r="M19" s="2"/>
      <c r="N19" s="2"/>
      <c r="O19" s="5"/>
      <c r="P19" s="7"/>
      <c r="Q19" s="2"/>
      <c r="R19" s="2"/>
    </row>
    <row r="20" spans="2:32" ht="14.25" customHeight="1" thickBot="1" x14ac:dyDescent="0.2">
      <c r="D20" s="14"/>
      <c r="E20" s="12"/>
      <c r="F20" s="6"/>
      <c r="G20" s="6"/>
      <c r="H20" s="6"/>
      <c r="I20" s="6"/>
      <c r="J20" s="6"/>
      <c r="K20" s="3"/>
      <c r="L20" s="4"/>
      <c r="M20" s="6"/>
      <c r="N20" s="6"/>
      <c r="O20" s="6"/>
      <c r="P20" s="6"/>
      <c r="Q20" s="6"/>
      <c r="R20" s="13"/>
      <c r="S20" s="12"/>
      <c r="T20" s="6"/>
      <c r="U20" s="6"/>
      <c r="V20" s="6"/>
      <c r="W20" s="6"/>
      <c r="X20" s="6"/>
      <c r="Y20" s="13"/>
      <c r="Z20" s="15"/>
    </row>
    <row r="21" spans="2:32" ht="14.25" customHeight="1" thickBot="1" x14ac:dyDescent="0.2">
      <c r="D21" s="109" t="s">
        <v>1</v>
      </c>
      <c r="E21" s="110"/>
      <c r="K21" s="93" t="s">
        <v>2</v>
      </c>
      <c r="L21" s="94"/>
      <c r="R21" s="109" t="s">
        <v>3</v>
      </c>
      <c r="S21" s="110"/>
      <c r="Y21" s="93" t="s">
        <v>36</v>
      </c>
      <c r="Z21" s="94"/>
    </row>
    <row r="22" spans="2:32" ht="14.25" customHeight="1" x14ac:dyDescent="0.15">
      <c r="C22" s="2"/>
      <c r="D22" s="5"/>
      <c r="E22" s="7"/>
      <c r="F22" s="2"/>
      <c r="J22" s="2"/>
      <c r="K22" s="3"/>
      <c r="L22" s="4"/>
      <c r="M22" s="2"/>
      <c r="Q22" s="2"/>
      <c r="R22" s="5"/>
      <c r="S22" s="7"/>
      <c r="T22" s="2"/>
      <c r="X22" s="2"/>
      <c r="Y22" s="5"/>
      <c r="Z22" s="7"/>
      <c r="AA22" s="2"/>
    </row>
    <row r="23" spans="2:32" ht="14.25" thickBot="1" x14ac:dyDescent="0.2">
      <c r="B23" s="14"/>
      <c r="C23" s="12"/>
      <c r="D23" s="3"/>
      <c r="E23" s="4"/>
      <c r="F23" s="3"/>
      <c r="G23" s="7"/>
      <c r="I23" s="14"/>
      <c r="J23" s="12"/>
      <c r="K23" s="3"/>
      <c r="L23" s="4"/>
      <c r="M23" s="3"/>
      <c r="N23" s="7"/>
      <c r="P23" s="14"/>
      <c r="Q23" s="12"/>
      <c r="R23" s="13"/>
      <c r="S23" s="12"/>
      <c r="T23" s="13"/>
      <c r="U23" s="15"/>
      <c r="W23" s="14"/>
      <c r="X23" s="12"/>
      <c r="Y23" s="13"/>
      <c r="Z23" s="12"/>
      <c r="AA23" s="13"/>
      <c r="AB23" s="15"/>
      <c r="AC23" s="8"/>
    </row>
    <row r="24" spans="2:32" ht="14.25" thickBot="1" x14ac:dyDescent="0.2">
      <c r="B24" s="139" t="s">
        <v>4</v>
      </c>
      <c r="C24" s="140"/>
      <c r="D24" s="120" t="s">
        <v>5</v>
      </c>
      <c r="E24" s="118"/>
      <c r="F24" s="117" t="s">
        <v>6</v>
      </c>
      <c r="G24" s="118"/>
      <c r="I24" s="139" t="s">
        <v>7</v>
      </c>
      <c r="J24" s="140"/>
      <c r="K24" s="120" t="s">
        <v>8</v>
      </c>
      <c r="L24" s="118"/>
      <c r="M24" s="117" t="s">
        <v>9</v>
      </c>
      <c r="N24" s="118"/>
      <c r="P24" s="113" t="s">
        <v>37</v>
      </c>
      <c r="Q24" s="114"/>
      <c r="R24" s="113" t="s">
        <v>38</v>
      </c>
      <c r="S24" s="114"/>
      <c r="T24" s="113" t="s">
        <v>43</v>
      </c>
      <c r="U24" s="114"/>
      <c r="W24" s="113" t="s">
        <v>39</v>
      </c>
      <c r="X24" s="114"/>
      <c r="Y24" s="113" t="s">
        <v>40</v>
      </c>
      <c r="Z24" s="114"/>
      <c r="AA24" s="113" t="s">
        <v>41</v>
      </c>
      <c r="AB24" s="114"/>
      <c r="AC24" s="18"/>
    </row>
    <row r="25" spans="2:32" x14ac:dyDescent="0.15">
      <c r="P25" s="115" t="s">
        <v>27</v>
      </c>
      <c r="Q25" s="88"/>
      <c r="R25" s="115" t="s">
        <v>27</v>
      </c>
      <c r="S25" s="88"/>
      <c r="T25" s="115" t="s">
        <v>28</v>
      </c>
      <c r="U25" s="88"/>
      <c r="W25" s="115" t="s">
        <v>27</v>
      </c>
      <c r="X25" s="88"/>
      <c r="Y25" s="115" t="s">
        <v>28</v>
      </c>
      <c r="Z25" s="88"/>
      <c r="AA25" s="115" t="s">
        <v>42</v>
      </c>
      <c r="AB25" s="88"/>
      <c r="AC25" s="11"/>
    </row>
    <row r="29" spans="2:32" x14ac:dyDescent="0.15">
      <c r="B29" s="9" t="s">
        <v>11</v>
      </c>
    </row>
    <row r="30" spans="2:32" s="8" customFormat="1" x14ac:dyDescent="0.15"/>
    <row r="31" spans="2:32" s="8" customFormat="1" x14ac:dyDescent="0.15">
      <c r="B31" s="89" t="s">
        <v>12</v>
      </c>
      <c r="C31" s="89"/>
      <c r="D31" s="89" t="s">
        <v>13</v>
      </c>
      <c r="E31" s="89"/>
      <c r="F31" s="87" t="s">
        <v>14</v>
      </c>
      <c r="G31" s="89"/>
      <c r="H31" s="87" t="s">
        <v>15</v>
      </c>
      <c r="I31" s="89"/>
      <c r="J31" s="87" t="s">
        <v>10</v>
      </c>
      <c r="K31" s="89"/>
      <c r="L31" s="87" t="s">
        <v>16</v>
      </c>
      <c r="M31" s="89"/>
      <c r="N31" s="87" t="s">
        <v>17</v>
      </c>
      <c r="O31" s="88"/>
      <c r="P31" s="88"/>
      <c r="Q31" s="87" t="s">
        <v>50</v>
      </c>
      <c r="R31" s="89"/>
      <c r="T31" s="90" t="s">
        <v>34</v>
      </c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2"/>
    </row>
    <row r="32" spans="2:32" s="8" customFormat="1" ht="54" customHeight="1" x14ac:dyDescent="0.15">
      <c r="B32" s="88" t="s">
        <v>18</v>
      </c>
      <c r="C32" s="88"/>
      <c r="D32" s="119" t="s">
        <v>26</v>
      </c>
      <c r="E32" s="119"/>
      <c r="F32" s="99"/>
      <c r="G32" s="88"/>
      <c r="H32" s="99"/>
      <c r="I32" s="88"/>
      <c r="J32" s="99"/>
      <c r="K32" s="88"/>
      <c r="L32" s="100" t="s">
        <v>30</v>
      </c>
      <c r="M32" s="101"/>
      <c r="N32" s="100" t="s">
        <v>33</v>
      </c>
      <c r="O32" s="101"/>
      <c r="P32" s="101"/>
      <c r="Q32" s="100" t="s">
        <v>51</v>
      </c>
      <c r="R32" s="101"/>
      <c r="T32" s="102" t="s">
        <v>55</v>
      </c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4"/>
    </row>
    <row r="33" spans="2:32" s="8" customFormat="1" ht="54" customHeight="1" x14ac:dyDescent="0.15">
      <c r="B33" s="88" t="s">
        <v>19</v>
      </c>
      <c r="C33" s="88"/>
      <c r="D33" s="99"/>
      <c r="E33" s="88"/>
      <c r="F33" s="105" t="s">
        <v>35</v>
      </c>
      <c r="G33" s="106"/>
      <c r="H33" s="99"/>
      <c r="I33" s="88"/>
      <c r="J33" s="99"/>
      <c r="K33" s="88"/>
      <c r="L33" s="100" t="s">
        <v>30</v>
      </c>
      <c r="M33" s="101"/>
      <c r="N33" s="100" t="s">
        <v>33</v>
      </c>
      <c r="O33" s="101"/>
      <c r="P33" s="101"/>
      <c r="Q33" s="100" t="s">
        <v>52</v>
      </c>
      <c r="R33" s="101"/>
      <c r="T33" s="102" t="s">
        <v>56</v>
      </c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4"/>
    </row>
    <row r="34" spans="2:32" s="17" customFormat="1" ht="54" customHeight="1" x14ac:dyDescent="0.15">
      <c r="B34" s="88" t="s">
        <v>20</v>
      </c>
      <c r="C34" s="88"/>
      <c r="D34" s="99"/>
      <c r="E34" s="88"/>
      <c r="F34" s="99"/>
      <c r="G34" s="88"/>
      <c r="H34" s="97" t="s">
        <v>4</v>
      </c>
      <c r="I34" s="98"/>
      <c r="J34" s="99"/>
      <c r="K34" s="88"/>
      <c r="L34" s="100" t="s">
        <v>30</v>
      </c>
      <c r="M34" s="101"/>
      <c r="N34" s="100" t="s">
        <v>33</v>
      </c>
      <c r="O34" s="101"/>
      <c r="P34" s="101"/>
      <c r="Q34" s="100" t="s">
        <v>51</v>
      </c>
      <c r="R34" s="101"/>
      <c r="S34" s="1"/>
      <c r="T34" s="102" t="s">
        <v>61</v>
      </c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4"/>
    </row>
    <row r="35" spans="2:32" s="17" customFormat="1" ht="54" customHeight="1" x14ac:dyDescent="0.15">
      <c r="B35" s="88" t="s">
        <v>21</v>
      </c>
      <c r="C35" s="88"/>
      <c r="D35" s="99"/>
      <c r="E35" s="88"/>
      <c r="F35" s="99"/>
      <c r="G35" s="88"/>
      <c r="H35" s="97" t="s">
        <v>7</v>
      </c>
      <c r="I35" s="98"/>
      <c r="J35" s="99"/>
      <c r="K35" s="88"/>
      <c r="L35" s="100" t="s">
        <v>30</v>
      </c>
      <c r="M35" s="101"/>
      <c r="N35" s="100" t="s">
        <v>33</v>
      </c>
      <c r="O35" s="101"/>
      <c r="P35" s="101"/>
      <c r="Q35" s="100" t="s">
        <v>54</v>
      </c>
      <c r="R35" s="101"/>
      <c r="S35" s="1"/>
      <c r="T35" s="102" t="s">
        <v>62</v>
      </c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4"/>
    </row>
    <row r="36" spans="2:32" s="17" customFormat="1" ht="54" customHeight="1" x14ac:dyDescent="0.15">
      <c r="B36" s="88" t="s">
        <v>22</v>
      </c>
      <c r="C36" s="88"/>
      <c r="D36" s="99"/>
      <c r="E36" s="88"/>
      <c r="F36" s="105" t="s">
        <v>3</v>
      </c>
      <c r="G36" s="106"/>
      <c r="H36" s="99"/>
      <c r="I36" s="88"/>
      <c r="J36" s="99"/>
      <c r="K36" s="88"/>
      <c r="L36" s="100" t="s">
        <v>30</v>
      </c>
      <c r="M36" s="101"/>
      <c r="N36" s="100" t="s">
        <v>33</v>
      </c>
      <c r="O36" s="101"/>
      <c r="P36" s="101"/>
      <c r="Q36" s="100" t="s">
        <v>53</v>
      </c>
      <c r="R36" s="101"/>
      <c r="S36" s="8"/>
      <c r="T36" s="102" t="s">
        <v>49</v>
      </c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4"/>
    </row>
    <row r="40" spans="2:32" x14ac:dyDescent="0.15">
      <c r="B40" s="9" t="s">
        <v>76</v>
      </c>
      <c r="C40" s="19" t="s">
        <v>78</v>
      </c>
    </row>
    <row r="41" spans="2:32" ht="14.25" thickBot="1" x14ac:dyDescent="0.2"/>
    <row r="42" spans="2:32" ht="14.25" thickBot="1" x14ac:dyDescent="0.2">
      <c r="S42" s="16"/>
      <c r="T42" s="1" t="s">
        <v>45</v>
      </c>
      <c r="U42" s="1" t="s">
        <v>64</v>
      </c>
    </row>
    <row r="43" spans="2:32" x14ac:dyDescent="0.15">
      <c r="S43" s="8"/>
    </row>
    <row r="44" spans="2:32" x14ac:dyDescent="0.15">
      <c r="O44" s="121" t="s">
        <v>0</v>
      </c>
      <c r="P44" s="122"/>
      <c r="S44" s="1" t="s">
        <v>44</v>
      </c>
    </row>
    <row r="45" spans="2:32" x14ac:dyDescent="0.15">
      <c r="E45" s="2"/>
      <c r="F45" s="2"/>
      <c r="G45" s="2"/>
      <c r="H45" s="2"/>
      <c r="I45" s="2"/>
      <c r="J45" s="2"/>
      <c r="M45" s="2"/>
      <c r="N45" s="2"/>
      <c r="O45" s="5"/>
      <c r="P45" s="7"/>
      <c r="Q45" s="2"/>
      <c r="R45" s="2"/>
    </row>
    <row r="46" spans="2:32" ht="14.25" thickBot="1" x14ac:dyDescent="0.2">
      <c r="D46" s="14"/>
      <c r="E46" s="12"/>
      <c r="F46" s="6"/>
      <c r="G46" s="6"/>
      <c r="H46" s="6"/>
      <c r="I46" s="6"/>
      <c r="J46" s="6"/>
      <c r="K46" s="3"/>
      <c r="L46" s="4"/>
      <c r="M46" s="6"/>
      <c r="N46" s="6"/>
      <c r="O46" s="6"/>
      <c r="P46" s="6"/>
      <c r="Q46" s="6"/>
      <c r="R46" s="13"/>
      <c r="S46" s="12"/>
      <c r="T46" s="6"/>
      <c r="U46" s="6"/>
      <c r="V46" s="6"/>
      <c r="W46" s="6"/>
      <c r="X46" s="6"/>
      <c r="Y46" s="13"/>
      <c r="Z46" s="15"/>
    </row>
    <row r="47" spans="2:32" ht="14.25" thickBot="1" x14ac:dyDescent="0.2">
      <c r="D47" s="93" t="s">
        <v>1</v>
      </c>
      <c r="E47" s="94"/>
      <c r="K47" s="93" t="s">
        <v>2</v>
      </c>
      <c r="L47" s="94"/>
      <c r="R47" s="95" t="s">
        <v>3</v>
      </c>
      <c r="S47" s="96"/>
      <c r="Y47" s="109" t="s">
        <v>36</v>
      </c>
      <c r="Z47" s="110"/>
    </row>
    <row r="48" spans="2:32" x14ac:dyDescent="0.15">
      <c r="C48" s="2"/>
      <c r="D48" s="5"/>
      <c r="E48" s="7"/>
      <c r="F48" s="2"/>
      <c r="J48" s="2"/>
      <c r="K48" s="3"/>
      <c r="L48" s="4"/>
      <c r="M48" s="2"/>
      <c r="Q48" s="2"/>
      <c r="R48" s="5"/>
      <c r="S48" s="7"/>
      <c r="T48" s="2"/>
      <c r="X48" s="2"/>
      <c r="Y48" s="5"/>
      <c r="Z48" s="7"/>
      <c r="AA48" s="2"/>
    </row>
    <row r="49" spans="2:32" ht="14.25" thickBot="1" x14ac:dyDescent="0.2">
      <c r="B49" s="14"/>
      <c r="C49" s="12"/>
      <c r="D49" s="3"/>
      <c r="E49" s="4"/>
      <c r="F49" s="3"/>
      <c r="G49" s="7"/>
      <c r="I49" s="14"/>
      <c r="J49" s="12"/>
      <c r="K49" s="3"/>
      <c r="L49" s="4"/>
      <c r="M49" s="3"/>
      <c r="N49" s="7"/>
      <c r="P49" s="14"/>
      <c r="Q49" s="12"/>
      <c r="R49" s="13"/>
      <c r="S49" s="12"/>
      <c r="T49" s="13"/>
      <c r="U49" s="15"/>
      <c r="W49" s="14"/>
      <c r="X49" s="12"/>
      <c r="Y49" s="13"/>
      <c r="Z49" s="12"/>
      <c r="AA49" s="13"/>
      <c r="AB49" s="15"/>
      <c r="AC49" s="8"/>
    </row>
    <row r="50" spans="2:32" ht="14.25" thickBot="1" x14ac:dyDescent="0.2">
      <c r="B50" s="117" t="s">
        <v>4</v>
      </c>
      <c r="C50" s="118"/>
      <c r="D50" s="120" t="s">
        <v>5</v>
      </c>
      <c r="E50" s="118"/>
      <c r="F50" s="117" t="s">
        <v>6</v>
      </c>
      <c r="G50" s="118"/>
      <c r="I50" s="117" t="s">
        <v>7</v>
      </c>
      <c r="J50" s="118"/>
      <c r="K50" s="120" t="s">
        <v>8</v>
      </c>
      <c r="L50" s="118"/>
      <c r="M50" s="117" t="s">
        <v>9</v>
      </c>
      <c r="N50" s="118"/>
      <c r="P50" s="111" t="s">
        <v>37</v>
      </c>
      <c r="Q50" s="112"/>
      <c r="R50" s="123" t="s">
        <v>38</v>
      </c>
      <c r="S50" s="124"/>
      <c r="T50" s="125" t="s">
        <v>43</v>
      </c>
      <c r="U50" s="114"/>
      <c r="W50" s="113" t="s">
        <v>39</v>
      </c>
      <c r="X50" s="114"/>
      <c r="Y50" s="111" t="s">
        <v>40</v>
      </c>
      <c r="Z50" s="126"/>
      <c r="AA50" s="113" t="s">
        <v>41</v>
      </c>
      <c r="AB50" s="114"/>
      <c r="AC50" s="18"/>
    </row>
    <row r="51" spans="2:32" ht="14.25" thickBot="1" x14ac:dyDescent="0.2">
      <c r="P51" s="127" t="s">
        <v>27</v>
      </c>
      <c r="Q51" s="128"/>
      <c r="R51" s="129" t="s">
        <v>27</v>
      </c>
      <c r="S51" s="130"/>
      <c r="T51" s="131" t="s">
        <v>28</v>
      </c>
      <c r="U51" s="108"/>
      <c r="W51" s="115" t="s">
        <v>27</v>
      </c>
      <c r="X51" s="132"/>
      <c r="Y51" s="133" t="s">
        <v>28</v>
      </c>
      <c r="Z51" s="134"/>
      <c r="AA51" s="135" t="s">
        <v>42</v>
      </c>
      <c r="AB51" s="136"/>
      <c r="AC51" s="11"/>
    </row>
    <row r="56" spans="2:32" x14ac:dyDescent="0.15">
      <c r="B56" s="9" t="s">
        <v>11</v>
      </c>
    </row>
    <row r="57" spans="2:32" s="8" customFormat="1" x14ac:dyDescent="0.15"/>
    <row r="58" spans="2:32" s="8" customFormat="1" x14ac:dyDescent="0.15">
      <c r="B58" s="89" t="s">
        <v>12</v>
      </c>
      <c r="C58" s="89"/>
      <c r="D58" s="89" t="s">
        <v>13</v>
      </c>
      <c r="E58" s="89"/>
      <c r="F58" s="87" t="s">
        <v>14</v>
      </c>
      <c r="G58" s="89"/>
      <c r="H58" s="87" t="s">
        <v>15</v>
      </c>
      <c r="I58" s="89"/>
      <c r="J58" s="87" t="s">
        <v>10</v>
      </c>
      <c r="K58" s="89"/>
      <c r="L58" s="87" t="s">
        <v>16</v>
      </c>
      <c r="M58" s="89"/>
      <c r="N58" s="87" t="s">
        <v>17</v>
      </c>
      <c r="O58" s="88"/>
      <c r="P58" s="88"/>
      <c r="Q58" s="87" t="s">
        <v>50</v>
      </c>
      <c r="R58" s="89"/>
      <c r="T58" s="90" t="s">
        <v>34</v>
      </c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2"/>
    </row>
    <row r="59" spans="2:32" s="17" customFormat="1" ht="67.5" customHeight="1" x14ac:dyDescent="0.15">
      <c r="B59" s="88" t="s">
        <v>23</v>
      </c>
      <c r="C59" s="88"/>
      <c r="D59" s="99"/>
      <c r="E59" s="88"/>
      <c r="F59" s="105" t="s">
        <v>3</v>
      </c>
      <c r="G59" s="106"/>
      <c r="H59" s="99"/>
      <c r="I59" s="88"/>
      <c r="J59" s="115" t="s">
        <v>27</v>
      </c>
      <c r="K59" s="116"/>
      <c r="L59" s="100" t="s">
        <v>31</v>
      </c>
      <c r="M59" s="101"/>
      <c r="N59" s="100" t="s">
        <v>32</v>
      </c>
      <c r="O59" s="101"/>
      <c r="P59" s="101"/>
      <c r="Q59" s="100" t="s">
        <v>57</v>
      </c>
      <c r="R59" s="101"/>
      <c r="S59" s="1"/>
      <c r="T59" s="102" t="s">
        <v>60</v>
      </c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4"/>
    </row>
    <row r="60" spans="2:32" ht="54" customHeight="1" x14ac:dyDescent="0.15">
      <c r="B60" s="88" t="s">
        <v>24</v>
      </c>
      <c r="C60" s="88"/>
      <c r="D60" s="99"/>
      <c r="E60" s="88"/>
      <c r="F60" s="99"/>
      <c r="G60" s="88"/>
      <c r="H60" s="113" t="s">
        <v>46</v>
      </c>
      <c r="I60" s="114"/>
      <c r="J60" s="115" t="s">
        <v>27</v>
      </c>
      <c r="K60" s="116"/>
      <c r="L60" s="100" t="s">
        <v>31</v>
      </c>
      <c r="M60" s="101"/>
      <c r="N60" s="100" t="s">
        <v>32</v>
      </c>
      <c r="O60" s="101"/>
      <c r="P60" s="101"/>
      <c r="Q60" s="100" t="s">
        <v>58</v>
      </c>
      <c r="R60" s="101"/>
      <c r="T60" s="102" t="s">
        <v>47</v>
      </c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4"/>
    </row>
    <row r="61" spans="2:32" s="17" customFormat="1" ht="54" customHeight="1" x14ac:dyDescent="0.15">
      <c r="B61" s="88" t="s">
        <v>25</v>
      </c>
      <c r="C61" s="88"/>
      <c r="D61" s="99"/>
      <c r="E61" s="88"/>
      <c r="F61" s="105" t="s">
        <v>36</v>
      </c>
      <c r="G61" s="106"/>
      <c r="H61" s="99"/>
      <c r="I61" s="88"/>
      <c r="J61" s="107" t="s">
        <v>28</v>
      </c>
      <c r="K61" s="108"/>
      <c r="L61" s="100" t="s">
        <v>31</v>
      </c>
      <c r="M61" s="101"/>
      <c r="N61" s="100" t="s">
        <v>32</v>
      </c>
      <c r="O61" s="101"/>
      <c r="P61" s="101"/>
      <c r="Q61" s="100" t="s">
        <v>59</v>
      </c>
      <c r="R61" s="101"/>
      <c r="S61" s="1"/>
      <c r="T61" s="102" t="s">
        <v>48</v>
      </c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4"/>
    </row>
  </sheetData>
  <mergeCells count="136">
    <mergeCell ref="R24:S24"/>
    <mergeCell ref="T24:U24"/>
    <mergeCell ref="P25:Q25"/>
    <mergeCell ref="R25:S25"/>
    <mergeCell ref="O18:P18"/>
    <mergeCell ref="B31:C31"/>
    <mergeCell ref="D31:E31"/>
    <mergeCell ref="F31:G31"/>
    <mergeCell ref="H31:I31"/>
    <mergeCell ref="J31:K31"/>
    <mergeCell ref="D21:E21"/>
    <mergeCell ref="K21:L21"/>
    <mergeCell ref="R21:S21"/>
    <mergeCell ref="B24:C24"/>
    <mergeCell ref="D24:E24"/>
    <mergeCell ref="F24:G24"/>
    <mergeCell ref="I24:J24"/>
    <mergeCell ref="K24:L24"/>
    <mergeCell ref="M24:N24"/>
    <mergeCell ref="P24:Q24"/>
    <mergeCell ref="T25:U25"/>
    <mergeCell ref="Y21:Z21"/>
    <mergeCell ref="W24:X24"/>
    <mergeCell ref="Y24:Z24"/>
    <mergeCell ref="AA24:AB24"/>
    <mergeCell ref="W25:X25"/>
    <mergeCell ref="Y25:Z25"/>
    <mergeCell ref="AA25:AB25"/>
    <mergeCell ref="B36:C36"/>
    <mergeCell ref="D36:E36"/>
    <mergeCell ref="F36:G36"/>
    <mergeCell ref="H36:I36"/>
    <mergeCell ref="J36:K36"/>
    <mergeCell ref="B34:C34"/>
    <mergeCell ref="D34:E34"/>
    <mergeCell ref="F34:G34"/>
    <mergeCell ref="B35:C35"/>
    <mergeCell ref="D35:E35"/>
    <mergeCell ref="L34:M34"/>
    <mergeCell ref="B33:C33"/>
    <mergeCell ref="D33:E33"/>
    <mergeCell ref="F33:G33"/>
    <mergeCell ref="H33:I33"/>
    <mergeCell ref="J33:K33"/>
    <mergeCell ref="L33:M33"/>
    <mergeCell ref="N33:P33"/>
    <mergeCell ref="N31:P31"/>
    <mergeCell ref="N32:P32"/>
    <mergeCell ref="N34:P34"/>
    <mergeCell ref="T60:AF60"/>
    <mergeCell ref="N60:P60"/>
    <mergeCell ref="N59:P59"/>
    <mergeCell ref="N36:P36"/>
    <mergeCell ref="T31:AF31"/>
    <mergeCell ref="T32:AF32"/>
    <mergeCell ref="T33:AF33"/>
    <mergeCell ref="T34:AF34"/>
    <mergeCell ref="Q31:R31"/>
    <mergeCell ref="R50:S50"/>
    <mergeCell ref="T50:U50"/>
    <mergeCell ref="W50:X50"/>
    <mergeCell ref="Y50:Z50"/>
    <mergeCell ref="AA50:AB50"/>
    <mergeCell ref="P51:Q51"/>
    <mergeCell ref="R51:S51"/>
    <mergeCell ref="T51:U51"/>
    <mergeCell ref="W51:X51"/>
    <mergeCell ref="Y51:Z51"/>
    <mergeCell ref="AA51:AB51"/>
    <mergeCell ref="B59:C59"/>
    <mergeCell ref="D59:E59"/>
    <mergeCell ref="F59:G59"/>
    <mergeCell ref="H59:I59"/>
    <mergeCell ref="J59:K59"/>
    <mergeCell ref="T35:AF35"/>
    <mergeCell ref="L59:M59"/>
    <mergeCell ref="L31:M31"/>
    <mergeCell ref="B32:C32"/>
    <mergeCell ref="D32:E32"/>
    <mergeCell ref="F32:G32"/>
    <mergeCell ref="H32:I32"/>
    <mergeCell ref="J32:K32"/>
    <mergeCell ref="L32:M32"/>
    <mergeCell ref="D50:E50"/>
    <mergeCell ref="F50:G50"/>
    <mergeCell ref="I50:J50"/>
    <mergeCell ref="K50:L50"/>
    <mergeCell ref="M50:N50"/>
    <mergeCell ref="Q32:R32"/>
    <mergeCell ref="Q33:R33"/>
    <mergeCell ref="Q34:R34"/>
    <mergeCell ref="Q35:R35"/>
    <mergeCell ref="O44:P44"/>
    <mergeCell ref="T61:AF61"/>
    <mergeCell ref="Q36:R36"/>
    <mergeCell ref="Q59:R59"/>
    <mergeCell ref="Q60:R60"/>
    <mergeCell ref="Q61:R61"/>
    <mergeCell ref="B61:C61"/>
    <mergeCell ref="D61:E61"/>
    <mergeCell ref="F61:G61"/>
    <mergeCell ref="H61:I61"/>
    <mergeCell ref="J61:K61"/>
    <mergeCell ref="T36:AF36"/>
    <mergeCell ref="T59:AF59"/>
    <mergeCell ref="Y47:Z47"/>
    <mergeCell ref="L36:M36"/>
    <mergeCell ref="P50:Q50"/>
    <mergeCell ref="L61:M61"/>
    <mergeCell ref="B60:C60"/>
    <mergeCell ref="D60:E60"/>
    <mergeCell ref="F60:G60"/>
    <mergeCell ref="N61:P61"/>
    <mergeCell ref="H60:I60"/>
    <mergeCell ref="J60:K60"/>
    <mergeCell ref="L60:M60"/>
    <mergeCell ref="B50:C50"/>
    <mergeCell ref="D47:E47"/>
    <mergeCell ref="K47:L47"/>
    <mergeCell ref="R47:S47"/>
    <mergeCell ref="H34:I34"/>
    <mergeCell ref="J34:K34"/>
    <mergeCell ref="F35:G35"/>
    <mergeCell ref="H35:I35"/>
    <mergeCell ref="J35:K35"/>
    <mergeCell ref="L35:M35"/>
    <mergeCell ref="N35:P35"/>
    <mergeCell ref="N58:P58"/>
    <mergeCell ref="Q58:R58"/>
    <mergeCell ref="T58:AF58"/>
    <mergeCell ref="B58:C58"/>
    <mergeCell ref="D58:E58"/>
    <mergeCell ref="F58:G58"/>
    <mergeCell ref="H58:I58"/>
    <mergeCell ref="J58:K58"/>
    <mergeCell ref="L58:M58"/>
  </mergeCells>
  <phoneticPr fontId="2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rowBreaks count="1" manualBreakCount="1">
    <brk id="39" max="16383" man="1"/>
  </rowBreaks>
  <ignoredErrors>
    <ignoredError sqref="B6:B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控除計算方法(端数処理含む)</vt:lpstr>
      <vt:lpstr>単位換算について</vt:lpstr>
      <vt:lpstr>【レビュー時説明用資料】端数処理について (2)</vt:lpstr>
      <vt:lpstr>控除マスタ適用ルール(廃止)</vt:lpstr>
    </vt:vector>
  </TitlesOfParts>
  <Company>CSK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サービスシステム事業部</dc:creator>
  <cp:lastModifiedBy>H14185</cp:lastModifiedBy>
  <cp:lastPrinted>2019-11-14T01:12:36Z</cp:lastPrinted>
  <dcterms:created xsi:type="dcterms:W3CDTF">2001-11-23T10:27:57Z</dcterms:created>
  <dcterms:modified xsi:type="dcterms:W3CDTF">2020-02-20T04:59:12Z</dcterms:modified>
</cp:coreProperties>
</file>