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ecm.TSB\Desktop\"/>
    </mc:Choice>
  </mc:AlternateContent>
  <bookViews>
    <workbookView xWindow="480" yWindow="60" windowWidth="27900" windowHeight="12540" tabRatio="800"/>
  </bookViews>
  <sheets>
    <sheet name="Genel" sheetId="1" r:id="rId1"/>
    <sheet name="Branş Bazlı Analiz" sheetId="2" r:id="rId2"/>
    <sheet name="Karşılaştırmalı Prim Üretimi" sheetId="3" r:id="rId3"/>
    <sheet name="Hayatdışı" sheetId="4" r:id="rId4"/>
    <sheet name="Hayat" sheetId="5" r:id="rId5"/>
    <sheet name="Kaza" sheetId="6" r:id="rId6"/>
    <sheet name="Hastalık-Sağlık" sheetId="7" r:id="rId7"/>
    <sheet name="Kara Araçları" sheetId="8" r:id="rId8"/>
    <sheet name="Kasko" sheetId="9" r:id="rId9"/>
    <sheet name="Raylı Araçlar" sheetId="10" r:id="rId10"/>
    <sheet name="Hava Araçları" sheetId="11" r:id="rId11"/>
    <sheet name="Su Araçları" sheetId="12" r:id="rId12"/>
    <sheet name="Nakliyat" sheetId="13" r:id="rId13"/>
    <sheet name="Yangın ve Doğal Afetler" sheetId="14" r:id="rId14"/>
    <sheet name="Genel Zararlar" sheetId="15" r:id="rId15"/>
    <sheet name="Kara Araçları Sorumluluk" sheetId="16" r:id="rId16"/>
    <sheet name="Trafik" sheetId="17" r:id="rId17"/>
    <sheet name="Hava Araçları Sorumluluk" sheetId="18" r:id="rId18"/>
    <sheet name="Su Araçları Sorumluluk" sheetId="19" r:id="rId19"/>
    <sheet name="Genel Sorumluluk" sheetId="20" r:id="rId20"/>
    <sheet name="Kredi" sheetId="21" r:id="rId21"/>
    <sheet name="Kefalet" sheetId="22" r:id="rId22"/>
    <sheet name="Finansal Kayıplar" sheetId="23" r:id="rId23"/>
    <sheet name="Hukuksal Koruma" sheetId="24" r:id="rId24"/>
    <sheet name="Destek" sheetId="25" r:id="rId25"/>
    <sheet name="Dev.Dest.Tarım Sigortaları" sheetId="26" r:id="rId26"/>
    <sheet name="Mühendislik Sigortaları" sheetId="27" r:id="rId27"/>
    <sheet name="H-Hayat Toplam" sheetId="28" r:id="rId28"/>
    <sheet name="H-Hastalık Sağlık" sheetId="29" r:id="rId29"/>
    <sheet name="Hayat Grubu Toplam" sheetId="30" r:id="rId30"/>
    <sheet name="Direkt" sheetId="31" r:id="rId31"/>
    <sheet name="Endirekt" sheetId="32" r:id="rId32"/>
    <sheet name="Toplam" sheetId="33" r:id="rId33"/>
  </sheets>
  <externalReferences>
    <externalReference r:id="rId34"/>
  </externalReferences>
  <definedNames>
    <definedName name="_AMO_UniqueIdentifier" hidden="1">"'d96a60d8-08b9-4587-ae71-196efdd5e809'"</definedName>
    <definedName name="_Fill" hidden="1">#REF!</definedName>
    <definedName name="_Order1" hidden="1">0</definedName>
    <definedName name="_Order2" hidden="1">0</definedName>
    <definedName name="_xlnm._FilterDatabase" localSheetId="1" hidden="1">'Branş Bazlı Analiz'!$C$1:$C$76</definedName>
    <definedName name="_xlnm._FilterDatabase" localSheetId="24" hidden="1">Destek!$C$1:$C$76</definedName>
    <definedName name="_xlnm._FilterDatabase" localSheetId="25" hidden="1">'Dev.Dest.Tarım Sigortaları'!$C$1:$C$76</definedName>
    <definedName name="_xlnm._FilterDatabase" localSheetId="30" hidden="1">Direkt!$C$1:$C$76</definedName>
    <definedName name="_xlnm._FilterDatabase" localSheetId="31" hidden="1">Endirekt!$C$1:$C$76</definedName>
    <definedName name="_xlnm._FilterDatabase" localSheetId="22" hidden="1">'Finansal Kayıplar'!$C$1:$C$76</definedName>
    <definedName name="_xlnm._FilterDatabase" localSheetId="0" hidden="1">Genel!#REF!</definedName>
    <definedName name="_xlnm._FilterDatabase" localSheetId="19" hidden="1">'Genel Sorumluluk'!$C$1:$C$76</definedName>
    <definedName name="_xlnm._FilterDatabase" localSheetId="14" hidden="1">'Genel Zararlar'!$C$1:$C$76</definedName>
    <definedName name="_xlnm._FilterDatabase" localSheetId="6" hidden="1">'Hastalık-Sağlık'!$C$1:$C$76</definedName>
    <definedName name="_xlnm._FilterDatabase" localSheetId="10" hidden="1">'Hava Araçları'!$C$1:$C$76</definedName>
    <definedName name="_xlnm._FilterDatabase" localSheetId="17" hidden="1">'Hava Araçları Sorumluluk'!$C$1:$C$76</definedName>
    <definedName name="_xlnm._FilterDatabase" localSheetId="4" hidden="1">Hayat!$C$1:$C$76</definedName>
    <definedName name="_xlnm._FilterDatabase" localSheetId="29" hidden="1">'Hayat Grubu Toplam'!$C$1:$C$76</definedName>
    <definedName name="_xlnm._FilterDatabase" localSheetId="3" hidden="1">Hayatdışı!$C$1:$C$76</definedName>
    <definedName name="_xlnm._FilterDatabase" localSheetId="28" hidden="1">'H-Hastalık Sağlık'!$C$1:$C$76</definedName>
    <definedName name="_xlnm._FilterDatabase" localSheetId="27" hidden="1">'H-Hayat Toplam'!$C$1:$C$76</definedName>
    <definedName name="_xlnm._FilterDatabase" localSheetId="23" hidden="1">'Hukuksal Koruma'!$C$1:$C$76</definedName>
    <definedName name="_xlnm._FilterDatabase" localSheetId="7" hidden="1">'Kara Araçları'!$C$1:$C$76</definedName>
    <definedName name="_xlnm._FilterDatabase" localSheetId="15" hidden="1">'Kara Araçları Sorumluluk'!$C$1:$C$76</definedName>
    <definedName name="_xlnm._FilterDatabase" localSheetId="2" hidden="1">'Karşılaştırmalı Prim Üretimi'!#REF!</definedName>
    <definedName name="_xlnm._FilterDatabase" localSheetId="8" hidden="1">Kasko!$C$1:$C$76</definedName>
    <definedName name="_xlnm._FilterDatabase" localSheetId="5" hidden="1">Kaza!$C$1:$C$76</definedName>
    <definedName name="_xlnm._FilterDatabase" localSheetId="21" hidden="1">Kefalet!$C$1:$C$76</definedName>
    <definedName name="_xlnm._FilterDatabase" localSheetId="20" hidden="1">Kredi!$C$1:$C$76</definedName>
    <definedName name="_xlnm._FilterDatabase" localSheetId="26" hidden="1">'Mühendislik Sigortaları'!$C$1:$C$76</definedName>
    <definedName name="_xlnm._FilterDatabase" localSheetId="12" hidden="1">Nakliyat!$C$1:$C$76</definedName>
    <definedName name="_xlnm._FilterDatabase" localSheetId="9" hidden="1">'Raylı Araçlar'!$C$1:$C$76</definedName>
    <definedName name="_xlnm._FilterDatabase" localSheetId="11" hidden="1">'Su Araçları'!$C$1:$C$76</definedName>
    <definedName name="_xlnm._FilterDatabase" localSheetId="18" hidden="1">'Su Araçları Sorumluluk'!$C$1:$C$76</definedName>
    <definedName name="_xlnm._FilterDatabase" localSheetId="32" hidden="1">Toplam!$C$1:$C$76</definedName>
    <definedName name="_xlnm._FilterDatabase" localSheetId="16" hidden="1">Trafik!$C$1:$C$76</definedName>
    <definedName name="_xlnm._FilterDatabase" localSheetId="13" hidden="1">'Yangın ve Doğal Afetler'!$C$1:$C$76</definedName>
    <definedName name="Branşlar4">'Branş Bazlı Analiz'!$CQ$3:$CQ$95</definedName>
    <definedName name="Branşlar5">#REF!</definedName>
    <definedName name="HTML_CodePage" hidden="1">9</definedName>
    <definedName name="HTML_Control" localSheetId="20" hidden="1">{"'Sheet1'!$A$2:$Q$16"}</definedName>
    <definedName name="HTML_Control" hidden="1">{"'Sheet1'!$A$2:$Q$16"}</definedName>
    <definedName name="HTML_Description" hidden="1">""</definedName>
    <definedName name="HTML_Email" hidden="1">""</definedName>
    <definedName name="HTML_Header" hidden="1">""</definedName>
    <definedName name="HTML_LastUpdate" hidden="1">""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"C:\Web98\Web\ExcelHTML\INGBransaGorePrimGel.htm"</definedName>
    <definedName name="HTML_Title" hidden="1">""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Report_Year">[1]Parametre!$G$1</definedName>
    <definedName name="SAPBEXrevision" hidden="1">1</definedName>
    <definedName name="SAPBEXsysID" hidden="1">"A41"</definedName>
    <definedName name="SAPBEXwbID" hidden="1">"450OLJP7MM703WTW5EBPVG6XG"</definedName>
    <definedName name="Z_B066FA3D_FBDA_11D7_B2FF_000102284AA0_.wvu.Cols" localSheetId="20" hidden="1">#REF!,#REF!</definedName>
    <definedName name="Z_B066FA3D_FBDA_11D7_B2FF_000102284AA0_.wvu.Cols" hidden="1">#REF!,#REF!</definedName>
    <definedName name="Z_B066FA3D_FBDA_11D7_B2FF_000102284AA0_.wvu.FilterData" localSheetId="20" hidden="1">#REF!</definedName>
    <definedName name="Z_B066FA3D_FBDA_11D7_B2FF_000102284AA0_.wvu.FilterData" hidden="1">#REF!</definedName>
    <definedName name="Z_B066FA3D_FBDA_11D7_B2FF_000102284AA0_.wvu.PrintArea" localSheetId="20" hidden="1">#REF!</definedName>
    <definedName name="Z_B066FA3D_FBDA_11D7_B2FF_000102284AA0_.wvu.PrintArea" hidden="1">#REF!</definedName>
    <definedName name="Z_B066FA3D_FBDA_11D7_B2FF_000102284AA0_.wvu.Rows" localSheetId="20" hidden="1">#REF!</definedName>
    <definedName name="Z_B066FA3D_FBDA_11D7_B2FF_000102284AA0_.wvu.Rows" hidden="1">#REF!</definedName>
  </definedNames>
  <calcPr calcId="152511"/>
</workbook>
</file>

<file path=xl/calcChain.xml><?xml version="1.0" encoding="utf-8"?>
<calcChain xmlns="http://schemas.openxmlformats.org/spreadsheetml/2006/main">
  <c r="G73" i="30" l="1"/>
  <c r="G65" i="30"/>
  <c r="G57" i="30"/>
  <c r="H73" i="30"/>
  <c r="H65" i="30"/>
  <c r="H57" i="30"/>
  <c r="H49" i="30"/>
  <c r="J73" i="30"/>
  <c r="J65" i="30"/>
  <c r="J57" i="30"/>
  <c r="J49" i="30"/>
  <c r="J41" i="30"/>
  <c r="E68" i="30"/>
  <c r="E60" i="30"/>
  <c r="E52" i="30"/>
  <c r="E44" i="30"/>
  <c r="D60" i="30"/>
  <c r="I42" i="30"/>
  <c r="J32" i="30"/>
  <c r="I23" i="30"/>
  <c r="H14" i="30"/>
  <c r="D73" i="29"/>
  <c r="G64" i="29"/>
  <c r="J55" i="29"/>
  <c r="M46" i="29"/>
  <c r="F35" i="29"/>
  <c r="I26" i="29"/>
  <c r="L17" i="29"/>
  <c r="D9" i="29"/>
  <c r="E54" i="28"/>
  <c r="E22" i="28"/>
  <c r="G63" i="27"/>
  <c r="G47" i="27"/>
  <c r="G31" i="27"/>
  <c r="G15" i="27"/>
  <c r="H70" i="26"/>
  <c r="I61" i="26"/>
  <c r="J52" i="26"/>
  <c r="D42" i="26"/>
  <c r="E33" i="26"/>
  <c r="F24" i="26"/>
  <c r="G15" i="26"/>
  <c r="D72" i="24"/>
  <c r="D40" i="24"/>
  <c r="D8" i="24"/>
  <c r="D67" i="23"/>
  <c r="L59" i="23"/>
  <c r="I52" i="23"/>
  <c r="F45" i="23"/>
  <c r="K38" i="23"/>
  <c r="H31" i="23"/>
  <c r="E24" i="23"/>
  <c r="J17" i="23"/>
  <c r="G10" i="23"/>
  <c r="G64" i="22"/>
  <c r="G48" i="22"/>
  <c r="G32" i="22"/>
  <c r="G16" i="22"/>
  <c r="Q72" i="20"/>
  <c r="Q68" i="20"/>
  <c r="Q64" i="20"/>
  <c r="Q60" i="20"/>
  <c r="Q56" i="20"/>
  <c r="Q52" i="20"/>
  <c r="Q48" i="20"/>
  <c r="Q44" i="20"/>
  <c r="Q40" i="20"/>
  <c r="Q36" i="20"/>
  <c r="Q32" i="20"/>
  <c r="Q28" i="20"/>
  <c r="Q24" i="20"/>
  <c r="Q20" i="20"/>
  <c r="Q16" i="20"/>
  <c r="D55" i="30"/>
  <c r="D40" i="30"/>
  <c r="I30" i="30"/>
  <c r="H21" i="30"/>
  <c r="G12" i="30"/>
  <c r="L68" i="29"/>
  <c r="D60" i="29"/>
  <c r="G51" i="29"/>
  <c r="J42" i="29"/>
  <c r="M33" i="29"/>
  <c r="F22" i="29"/>
  <c r="I13" i="29"/>
  <c r="E65" i="28"/>
  <c r="E33" i="28"/>
  <c r="F70" i="27"/>
  <c r="F54" i="27"/>
  <c r="F38" i="27"/>
  <c r="F22" i="27"/>
  <c r="F73" i="26"/>
  <c r="G64" i="26"/>
  <c r="H55" i="26"/>
  <c r="I46" i="26"/>
  <c r="J37" i="26"/>
  <c r="D27" i="26"/>
  <c r="E18" i="26"/>
  <c r="F9" i="26"/>
  <c r="G69" i="23"/>
  <c r="D62" i="23"/>
  <c r="L54" i="23"/>
  <c r="I47" i="23"/>
  <c r="F40" i="23"/>
  <c r="K33" i="23"/>
  <c r="H26" i="23"/>
  <c r="E19" i="23"/>
  <c r="J12" i="23"/>
  <c r="F67" i="22"/>
  <c r="F51" i="22"/>
  <c r="F35" i="22"/>
  <c r="F19" i="22"/>
  <c r="J72" i="20"/>
  <c r="J64" i="20"/>
  <c r="J56" i="20"/>
  <c r="J48" i="20"/>
  <c r="J40" i="20"/>
  <c r="J32" i="20"/>
  <c r="J24" i="20"/>
  <c r="J16" i="20"/>
  <c r="J8" i="20"/>
  <c r="D48" i="19"/>
  <c r="D16" i="19"/>
  <c r="D50" i="18"/>
  <c r="D18" i="18"/>
  <c r="E63" i="17"/>
  <c r="E47" i="17"/>
  <c r="G72" i="30"/>
  <c r="G64" i="30"/>
  <c r="G56" i="30"/>
  <c r="H72" i="30"/>
  <c r="H64" i="30"/>
  <c r="H56" i="30"/>
  <c r="H48" i="30"/>
  <c r="J72" i="30"/>
  <c r="J64" i="30"/>
  <c r="J56" i="30"/>
  <c r="J48" i="30"/>
  <c r="J40" i="30"/>
  <c r="E67" i="30"/>
  <c r="E59" i="30"/>
  <c r="E51" i="30"/>
  <c r="E43" i="30"/>
  <c r="F57" i="30"/>
  <c r="F41" i="30"/>
  <c r="I31" i="30"/>
  <c r="H22" i="30"/>
  <c r="G13" i="30"/>
  <c r="G72" i="29"/>
  <c r="J63" i="29"/>
  <c r="M54" i="29"/>
  <c r="F43" i="29"/>
  <c r="I34" i="29"/>
  <c r="L25" i="29"/>
  <c r="D17" i="29"/>
  <c r="G8" i="29"/>
  <c r="D49" i="28"/>
  <c r="D17" i="28"/>
  <c r="E62" i="27"/>
  <c r="E46" i="27"/>
  <c r="E30" i="27"/>
  <c r="E14" i="27"/>
  <c r="I69" i="26"/>
  <c r="J60" i="26"/>
  <c r="D50" i="26"/>
  <c r="E41" i="26"/>
  <c r="F32" i="26"/>
  <c r="G23" i="26"/>
  <c r="H14" i="26"/>
  <c r="D68" i="24"/>
  <c r="D36" i="24"/>
  <c r="J73" i="23"/>
  <c r="G66" i="23"/>
  <c r="D59" i="23"/>
  <c r="L51" i="23"/>
  <c r="I44" i="23"/>
  <c r="F37" i="23"/>
  <c r="K30" i="23"/>
  <c r="H23" i="23"/>
  <c r="E16" i="23"/>
  <c r="J9" i="23"/>
  <c r="E63" i="22"/>
  <c r="E47" i="22"/>
  <c r="E31" i="22"/>
  <c r="E15" i="22"/>
  <c r="I72" i="20"/>
  <c r="I68" i="20"/>
  <c r="I64" i="20"/>
  <c r="I60" i="20"/>
  <c r="I56" i="20"/>
  <c r="I52" i="20"/>
  <c r="I48" i="20"/>
  <c r="I44" i="20"/>
  <c r="I40" i="20"/>
  <c r="I36" i="20"/>
  <c r="I32" i="20"/>
  <c r="I28" i="20"/>
  <c r="I24" i="20"/>
  <c r="I20" i="20"/>
  <c r="I16" i="20"/>
  <c r="F52" i="30"/>
  <c r="I38" i="30"/>
  <c r="H29" i="30"/>
  <c r="G20" i="30"/>
  <c r="F11" i="30"/>
  <c r="D68" i="29"/>
  <c r="G59" i="29"/>
  <c r="J50" i="29"/>
  <c r="M41" i="29"/>
  <c r="F30" i="29"/>
  <c r="I21" i="29"/>
  <c r="L12" i="29"/>
  <c r="D60" i="28"/>
  <c r="D28" i="28"/>
  <c r="D69" i="27"/>
  <c r="D53" i="27"/>
  <c r="D37" i="27"/>
  <c r="D21" i="27"/>
  <c r="G72" i="26"/>
  <c r="H63" i="26"/>
  <c r="I54" i="26"/>
  <c r="J45" i="26"/>
  <c r="D35" i="26"/>
  <c r="E26" i="26"/>
  <c r="F17" i="26"/>
  <c r="G8" i="26"/>
  <c r="J68" i="23"/>
  <c r="G61" i="23"/>
  <c r="D54" i="23"/>
  <c r="L46" i="23"/>
  <c r="I39" i="23"/>
  <c r="F32" i="23"/>
  <c r="K25" i="23"/>
  <c r="H18" i="23"/>
  <c r="E11" i="23"/>
  <c r="D66" i="22"/>
  <c r="D50" i="22"/>
  <c r="D34" i="22"/>
  <c r="D18" i="22"/>
  <c r="J71" i="20"/>
  <c r="J63" i="20"/>
  <c r="J55" i="20"/>
  <c r="J47" i="20"/>
  <c r="J39" i="20"/>
  <c r="J31" i="20"/>
  <c r="J23" i="20"/>
  <c r="J15" i="20"/>
  <c r="J7" i="20"/>
  <c r="D44" i="19"/>
  <c r="D12" i="19"/>
  <c r="D46" i="18"/>
  <c r="D14" i="18"/>
  <c r="G71" i="30"/>
  <c r="G63" i="30"/>
  <c r="G55" i="30"/>
  <c r="H71" i="30"/>
  <c r="H63" i="30"/>
  <c r="H55" i="30"/>
  <c r="I73" i="30"/>
  <c r="J71" i="30"/>
  <c r="J63" i="30"/>
  <c r="J55" i="30"/>
  <c r="J47" i="30"/>
  <c r="J39" i="30"/>
  <c r="E66" i="30"/>
  <c r="E58" i="30"/>
  <c r="E50" i="30"/>
  <c r="E42" i="30"/>
  <c r="I54" i="30"/>
  <c r="I39" i="30"/>
  <c r="H30" i="30"/>
  <c r="G21" i="30"/>
  <c r="F12" i="30"/>
  <c r="J71" i="29"/>
  <c r="M62" i="29"/>
  <c r="F51" i="29"/>
  <c r="I42" i="29"/>
  <c r="L33" i="29"/>
  <c r="D25" i="29"/>
  <c r="G16" i="29"/>
  <c r="J7" i="29"/>
  <c r="E46" i="28"/>
  <c r="E14" i="28"/>
  <c r="G59" i="27"/>
  <c r="G43" i="27"/>
  <c r="G27" i="27"/>
  <c r="G11" i="27"/>
  <c r="J68" i="26"/>
  <c r="D58" i="26"/>
  <c r="E49" i="26"/>
  <c r="F40" i="26"/>
  <c r="G31" i="26"/>
  <c r="H22" i="26"/>
  <c r="I13" i="26"/>
  <c r="D64" i="24"/>
  <c r="D32" i="24"/>
  <c r="E72" i="23"/>
  <c r="J65" i="23"/>
  <c r="G58" i="23"/>
  <c r="D51" i="23"/>
  <c r="L43" i="23"/>
  <c r="I36" i="23"/>
  <c r="F29" i="23"/>
  <c r="K22" i="23"/>
  <c r="H15" i="23"/>
  <c r="E8" i="23"/>
  <c r="G60" i="22"/>
  <c r="G44" i="22"/>
  <c r="G28" i="22"/>
  <c r="G12" i="22"/>
  <c r="Q71" i="20"/>
  <c r="Q67" i="20"/>
  <c r="Q63" i="20"/>
  <c r="Q59" i="20"/>
  <c r="Q55" i="20"/>
  <c r="Q51" i="20"/>
  <c r="Q47" i="20"/>
  <c r="Q43" i="20"/>
  <c r="Q39" i="20"/>
  <c r="Q35" i="20"/>
  <c r="Q31" i="20"/>
  <c r="Q27" i="20"/>
  <c r="Q23" i="20"/>
  <c r="Q19" i="20"/>
  <c r="F72" i="30"/>
  <c r="I49" i="30"/>
  <c r="H37" i="30"/>
  <c r="G28" i="30"/>
  <c r="F19" i="30"/>
  <c r="E10" i="30"/>
  <c r="G67" i="29"/>
  <c r="J58" i="29"/>
  <c r="M49" i="29"/>
  <c r="F38" i="29"/>
  <c r="I29" i="29"/>
  <c r="L20" i="29"/>
  <c r="D12" i="29"/>
  <c r="E57" i="28"/>
  <c r="E25" i="28"/>
  <c r="F66" i="27"/>
  <c r="F50" i="27"/>
  <c r="F34" i="27"/>
  <c r="F18" i="27"/>
  <c r="H71" i="26"/>
  <c r="I62" i="26"/>
  <c r="J53" i="26"/>
  <c r="D43" i="26"/>
  <c r="E34" i="26"/>
  <c r="F25" i="26"/>
  <c r="G16" i="26"/>
  <c r="H7" i="26"/>
  <c r="E67" i="23"/>
  <c r="J60" i="23"/>
  <c r="G53" i="23"/>
  <c r="D46" i="23"/>
  <c r="L38" i="23"/>
  <c r="I31" i="23"/>
  <c r="F24" i="23"/>
  <c r="K17" i="23"/>
  <c r="H10" i="23"/>
  <c r="F63" i="22"/>
  <c r="F47" i="22"/>
  <c r="F31" i="22"/>
  <c r="F15" i="22"/>
  <c r="J70" i="20"/>
  <c r="J62" i="20"/>
  <c r="J54" i="20"/>
  <c r="J46" i="20"/>
  <c r="J38" i="20"/>
  <c r="J30" i="20"/>
  <c r="J22" i="20"/>
  <c r="J14" i="20"/>
  <c r="D72" i="19"/>
  <c r="D40" i="19"/>
  <c r="D8" i="19"/>
  <c r="D42" i="18"/>
  <c r="D10" i="18"/>
  <c r="E59" i="17"/>
  <c r="E43" i="17"/>
  <c r="G70" i="30"/>
  <c r="G62" i="30"/>
  <c r="G54" i="30"/>
  <c r="H70" i="30"/>
  <c r="H62" i="30"/>
  <c r="H54" i="30"/>
  <c r="I72" i="30"/>
  <c r="J70" i="30"/>
  <c r="J62" i="30"/>
  <c r="J54" i="30"/>
  <c r="J46" i="30"/>
  <c r="E73" i="30"/>
  <c r="E65" i="30"/>
  <c r="E57" i="30"/>
  <c r="E49" i="30"/>
  <c r="E41" i="30"/>
  <c r="D52" i="30"/>
  <c r="H38" i="30"/>
  <c r="G29" i="30"/>
  <c r="F20" i="30"/>
  <c r="E11" i="30"/>
  <c r="M70" i="29"/>
  <c r="F59" i="29"/>
  <c r="I50" i="29"/>
  <c r="L41" i="29"/>
  <c r="D33" i="29"/>
  <c r="G24" i="29"/>
  <c r="J15" i="29"/>
  <c r="D73" i="28"/>
  <c r="D41" i="28"/>
  <c r="D9" i="28"/>
  <c r="E58" i="27"/>
  <c r="E42" i="27"/>
  <c r="E26" i="27"/>
  <c r="E10" i="27"/>
  <c r="D66" i="26"/>
  <c r="E57" i="26"/>
  <c r="F48" i="26"/>
  <c r="G39" i="26"/>
  <c r="H30" i="26"/>
  <c r="I21" i="26"/>
  <c r="J12" i="26"/>
  <c r="D60" i="24"/>
  <c r="D28" i="24"/>
  <c r="H71" i="23"/>
  <c r="E64" i="23"/>
  <c r="J57" i="23"/>
  <c r="G50" i="23"/>
  <c r="D43" i="23"/>
  <c r="L35" i="23"/>
  <c r="I28" i="23"/>
  <c r="F21" i="23"/>
  <c r="K14" i="23"/>
  <c r="H7" i="23"/>
  <c r="E59" i="22"/>
  <c r="E43" i="22"/>
  <c r="E27" i="22"/>
  <c r="E11" i="22"/>
  <c r="I71" i="20"/>
  <c r="I67" i="20"/>
  <c r="I63" i="20"/>
  <c r="I59" i="20"/>
  <c r="I55" i="20"/>
  <c r="I51" i="20"/>
  <c r="I47" i="20"/>
  <c r="I43" i="20"/>
  <c r="I39" i="20"/>
  <c r="I35" i="20"/>
  <c r="I31" i="20"/>
  <c r="I27" i="20"/>
  <c r="I23" i="20"/>
  <c r="I19" i="20"/>
  <c r="F68" i="30"/>
  <c r="I47" i="30"/>
  <c r="G36" i="30"/>
  <c r="F27" i="30"/>
  <c r="E18" i="30"/>
  <c r="D9" i="30"/>
  <c r="J66" i="29"/>
  <c r="M57" i="29"/>
  <c r="F46" i="29"/>
  <c r="I37" i="29"/>
  <c r="L28" i="29"/>
  <c r="D20" i="29"/>
  <c r="G11" i="29"/>
  <c r="D52" i="28"/>
  <c r="D20" i="28"/>
  <c r="D65" i="27"/>
  <c r="D49" i="27"/>
  <c r="D33" i="27"/>
  <c r="D17" i="27"/>
  <c r="I70" i="26"/>
  <c r="J61" i="26"/>
  <c r="D51" i="26"/>
  <c r="E42" i="26"/>
  <c r="F33" i="26"/>
  <c r="G24" i="26"/>
  <c r="H15" i="26"/>
  <c r="K73" i="23"/>
  <c r="H66" i="23"/>
  <c r="E59" i="23"/>
  <c r="J52" i="23"/>
  <c r="G45" i="23"/>
  <c r="D38" i="23"/>
  <c r="L30" i="23"/>
  <c r="I23" i="23"/>
  <c r="F16" i="23"/>
  <c r="K9" i="23"/>
  <c r="D62" i="22"/>
  <c r="D46" i="22"/>
  <c r="D30" i="22"/>
  <c r="D14" i="22"/>
  <c r="J69" i="20"/>
  <c r="J61" i="20"/>
  <c r="J53" i="20"/>
  <c r="J45" i="20"/>
  <c r="J37" i="20"/>
  <c r="J29" i="20"/>
  <c r="J21" i="20"/>
  <c r="J13" i="20"/>
  <c r="D68" i="19"/>
  <c r="D36" i="19"/>
  <c r="D70" i="18"/>
  <c r="D38" i="18"/>
  <c r="E73" i="17"/>
  <c r="E57" i="17"/>
  <c r="E41" i="17"/>
  <c r="G68" i="30"/>
  <c r="G60" i="30"/>
  <c r="G52" i="30"/>
  <c r="H68" i="30"/>
  <c r="H60" i="30"/>
  <c r="H52" i="30"/>
  <c r="I70" i="30"/>
  <c r="J68" i="30"/>
  <c r="J60" i="30"/>
  <c r="J52" i="30"/>
  <c r="J44" i="30"/>
  <c r="E71" i="30"/>
  <c r="E63" i="30"/>
  <c r="E55" i="30"/>
  <c r="E47" i="30"/>
  <c r="D68" i="30"/>
  <c r="H47" i="30"/>
  <c r="F36" i="30"/>
  <c r="E27" i="30"/>
  <c r="D18" i="30"/>
  <c r="J8" i="30"/>
  <c r="I66" i="29"/>
  <c r="L57" i="29"/>
  <c r="D49" i="29"/>
  <c r="G40" i="29"/>
  <c r="J31" i="29"/>
  <c r="M22" i="29"/>
  <c r="F11" i="29"/>
  <c r="D65" i="28"/>
  <c r="D33" i="28"/>
  <c r="E70" i="27"/>
  <c r="E54" i="27"/>
  <c r="E38" i="27"/>
  <c r="E22" i="27"/>
  <c r="E73" i="26"/>
  <c r="F64" i="26"/>
  <c r="G55" i="26"/>
  <c r="H46" i="26"/>
  <c r="I37" i="26"/>
  <c r="J28" i="26"/>
  <c r="D18" i="26"/>
  <c r="E9" i="26"/>
  <c r="D52" i="24"/>
  <c r="D20" i="24"/>
  <c r="F69" i="23"/>
  <c r="K62" i="23"/>
  <c r="H55" i="23"/>
  <c r="E48" i="23"/>
  <c r="J41" i="23"/>
  <c r="G34" i="23"/>
  <c r="D27" i="23"/>
  <c r="L19" i="23"/>
  <c r="I12" i="23"/>
  <c r="E71" i="22"/>
  <c r="E55" i="22"/>
  <c r="E39" i="22"/>
  <c r="E23" i="22"/>
  <c r="E7" i="22"/>
  <c r="I70" i="20"/>
  <c r="I66" i="20"/>
  <c r="I62" i="20"/>
  <c r="I58" i="20"/>
  <c r="I54" i="20"/>
  <c r="I50" i="20"/>
  <c r="I46" i="20"/>
  <c r="I42" i="20"/>
  <c r="I38" i="20"/>
  <c r="I34" i="20"/>
  <c r="I30" i="20"/>
  <c r="I26" i="20"/>
  <c r="I22" i="20"/>
  <c r="I18" i="20"/>
  <c r="D63" i="30"/>
  <c r="H44" i="30"/>
  <c r="E34" i="30"/>
  <c r="D25" i="30"/>
  <c r="J15" i="30"/>
  <c r="M73" i="29"/>
  <c r="F62" i="29"/>
  <c r="I53" i="29"/>
  <c r="L44" i="29"/>
  <c r="D36" i="29"/>
  <c r="G27" i="29"/>
  <c r="J18" i="29"/>
  <c r="M9" i="29"/>
  <c r="D44" i="28"/>
  <c r="D12" i="28"/>
  <c r="D61" i="27"/>
  <c r="D45" i="27"/>
  <c r="D29" i="27"/>
  <c r="D13" i="27"/>
  <c r="D67" i="26"/>
  <c r="E58" i="26"/>
  <c r="F49" i="26"/>
  <c r="G40" i="26"/>
  <c r="H31" i="26"/>
  <c r="I22" i="26"/>
  <c r="J13" i="26"/>
  <c r="I71" i="23"/>
  <c r="F64" i="23"/>
  <c r="K57" i="23"/>
  <c r="H50" i="23"/>
  <c r="E43" i="23"/>
  <c r="J36" i="23"/>
  <c r="G29" i="23"/>
  <c r="D22" i="23"/>
  <c r="L14" i="23"/>
  <c r="I7" i="23"/>
  <c r="D58" i="22"/>
  <c r="D42" i="22"/>
  <c r="D26" i="22"/>
  <c r="D10" i="22"/>
  <c r="J67" i="20"/>
  <c r="J59" i="20"/>
  <c r="J51" i="20"/>
  <c r="J43" i="20"/>
  <c r="J35" i="20"/>
  <c r="J27" i="20"/>
  <c r="J19" i="20"/>
  <c r="J11" i="20"/>
  <c r="D60" i="19"/>
  <c r="D28" i="19"/>
  <c r="D62" i="18"/>
  <c r="G67" i="30"/>
  <c r="G59" i="30"/>
  <c r="G51" i="30"/>
  <c r="H67" i="30"/>
  <c r="H59" i="30"/>
  <c r="H51" i="30"/>
  <c r="I69" i="30"/>
  <c r="J67" i="30"/>
  <c r="J59" i="30"/>
  <c r="J51" i="30"/>
  <c r="J43" i="30"/>
  <c r="E70" i="30"/>
  <c r="E62" i="30"/>
  <c r="E54" i="30"/>
  <c r="E46" i="30"/>
  <c r="F65" i="30"/>
  <c r="D46" i="30"/>
  <c r="E35" i="30"/>
  <c r="D26" i="30"/>
  <c r="J16" i="30"/>
  <c r="I7" i="30"/>
  <c r="L65" i="29"/>
  <c r="D57" i="29"/>
  <c r="G48" i="29"/>
  <c r="J39" i="29"/>
  <c r="M30" i="29"/>
  <c r="F19" i="29"/>
  <c r="I10" i="29"/>
  <c r="E62" i="28"/>
  <c r="E30" i="28"/>
  <c r="G67" i="27"/>
  <c r="G51" i="27"/>
  <c r="G35" i="27"/>
  <c r="G19" i="27"/>
  <c r="F72" i="26"/>
  <c r="G63" i="26"/>
  <c r="H54" i="26"/>
  <c r="I45" i="26"/>
  <c r="J36" i="26"/>
  <c r="D26" i="26"/>
  <c r="E17" i="26"/>
  <c r="F8" i="26"/>
  <c r="D48" i="24"/>
  <c r="D16" i="24"/>
  <c r="I68" i="23"/>
  <c r="F61" i="23"/>
  <c r="K54" i="23"/>
  <c r="H47" i="23"/>
  <c r="E40" i="23"/>
  <c r="J33" i="23"/>
  <c r="G26" i="23"/>
  <c r="D19" i="23"/>
  <c r="L11" i="23"/>
  <c r="G68" i="22"/>
  <c r="G52" i="22"/>
  <c r="G36" i="22"/>
  <c r="G20" i="22"/>
  <c r="Q73" i="20"/>
  <c r="Q69" i="20"/>
  <c r="Q65" i="20"/>
  <c r="Q61" i="20"/>
  <c r="Q57" i="20"/>
  <c r="Q53" i="20"/>
  <c r="Q49" i="20"/>
  <c r="Q45" i="20"/>
  <c r="Q41" i="20"/>
  <c r="Q37" i="20"/>
  <c r="Q33" i="20"/>
  <c r="Q29" i="20"/>
  <c r="Q25" i="20"/>
  <c r="Q21" i="20"/>
  <c r="Q17" i="20"/>
  <c r="F60" i="30"/>
  <c r="D43" i="30"/>
  <c r="D33" i="30"/>
  <c r="J23" i="30"/>
  <c r="I14" i="30"/>
  <c r="F70" i="29"/>
  <c r="I61" i="29"/>
  <c r="L52" i="29"/>
  <c r="D44" i="29"/>
  <c r="G35" i="29"/>
  <c r="J26" i="29"/>
  <c r="M17" i="29"/>
  <c r="E73" i="28"/>
  <c r="E41" i="28"/>
  <c r="E9" i="28"/>
  <c r="F58" i="27"/>
  <c r="F42" i="27"/>
  <c r="F26" i="27"/>
  <c r="F10" i="27"/>
  <c r="E66" i="26"/>
  <c r="F57" i="26"/>
  <c r="G48" i="26"/>
  <c r="H39" i="26"/>
  <c r="I30" i="26"/>
  <c r="J21" i="26"/>
  <c r="D11" i="26"/>
  <c r="L70" i="23"/>
  <c r="I63" i="23"/>
  <c r="F56" i="23"/>
  <c r="K49" i="23"/>
  <c r="H42" i="23"/>
  <c r="E35" i="23"/>
  <c r="J28" i="23"/>
  <c r="G21" i="23"/>
  <c r="D14" i="23"/>
  <c r="F71" i="22"/>
  <c r="F55" i="22"/>
  <c r="F39" i="22"/>
  <c r="F23" i="22"/>
  <c r="F7" i="22"/>
  <c r="J66" i="20"/>
  <c r="J58" i="20"/>
  <c r="J50" i="20"/>
  <c r="J42" i="20"/>
  <c r="J34" i="20"/>
  <c r="J26" i="20"/>
  <c r="J18" i="20"/>
  <c r="J10" i="20"/>
  <c r="D56" i="19"/>
  <c r="D24" i="19"/>
  <c r="D58" i="18"/>
  <c r="D26" i="18"/>
  <c r="E67" i="17"/>
  <c r="E51" i="17"/>
  <c r="E35" i="17"/>
  <c r="G69" i="30"/>
  <c r="H61" i="30"/>
  <c r="J61" i="30"/>
  <c r="E64" i="30"/>
  <c r="G49" i="30"/>
  <c r="D10" i="30"/>
  <c r="D41" i="29"/>
  <c r="E70" i="28"/>
  <c r="G39" i="27"/>
  <c r="F56" i="26"/>
  <c r="J20" i="26"/>
  <c r="K70" i="23"/>
  <c r="G42" i="23"/>
  <c r="F13" i="23"/>
  <c r="G24" i="22"/>
  <c r="Q62" i="20"/>
  <c r="Q46" i="20"/>
  <c r="Q30" i="20"/>
  <c r="I65" i="30"/>
  <c r="D17" i="30"/>
  <c r="I45" i="29"/>
  <c r="J10" i="29"/>
  <c r="F46" i="27"/>
  <c r="D59" i="26"/>
  <c r="H23" i="26"/>
  <c r="H58" i="23"/>
  <c r="D30" i="23"/>
  <c r="F59" i="22"/>
  <c r="J68" i="20"/>
  <c r="J36" i="20"/>
  <c r="D64" i="19"/>
  <c r="D22" i="18"/>
  <c r="E45" i="17"/>
  <c r="F63" i="30"/>
  <c r="I44" i="30"/>
  <c r="F34" i="30"/>
  <c r="E25" i="30"/>
  <c r="D16" i="30"/>
  <c r="F73" i="29"/>
  <c r="I64" i="29"/>
  <c r="L55" i="29"/>
  <c r="D47" i="29"/>
  <c r="G38" i="29"/>
  <c r="J29" i="29"/>
  <c r="M20" i="29"/>
  <c r="F9" i="29"/>
  <c r="D55" i="28"/>
  <c r="D23" i="28"/>
  <c r="G66" i="27"/>
  <c r="G50" i="27"/>
  <c r="G34" i="27"/>
  <c r="G18" i="27"/>
  <c r="I71" i="26"/>
  <c r="J62" i="26"/>
  <c r="D52" i="26"/>
  <c r="E43" i="26"/>
  <c r="F34" i="26"/>
  <c r="G25" i="26"/>
  <c r="H16" i="26"/>
  <c r="I7" i="26"/>
  <c r="D59" i="25"/>
  <c r="D43" i="25"/>
  <c r="D27" i="25"/>
  <c r="D11" i="25"/>
  <c r="D53" i="24"/>
  <c r="D21" i="24"/>
  <c r="E70" i="23"/>
  <c r="J63" i="23"/>
  <c r="G56" i="23"/>
  <c r="D49" i="23"/>
  <c r="L41" i="23"/>
  <c r="I34" i="23"/>
  <c r="F27" i="23"/>
  <c r="K20" i="23"/>
  <c r="H13" i="23"/>
  <c r="G71" i="22"/>
  <c r="G55" i="22"/>
  <c r="G39" i="22"/>
  <c r="G23" i="22"/>
  <c r="G7" i="22"/>
  <c r="D66" i="21"/>
  <c r="D58" i="21"/>
  <c r="D50" i="21"/>
  <c r="D42" i="21"/>
  <c r="D61" i="30"/>
  <c r="G43" i="30"/>
  <c r="F33" i="30"/>
  <c r="E24" i="30"/>
  <c r="D15" i="30"/>
  <c r="G73" i="29"/>
  <c r="J64" i="29"/>
  <c r="M55" i="29"/>
  <c r="F44" i="29"/>
  <c r="I35" i="29"/>
  <c r="L26" i="29"/>
  <c r="D18" i="29"/>
  <c r="G9" i="29"/>
  <c r="D50" i="28"/>
  <c r="D18" i="28"/>
  <c r="F65" i="27"/>
  <c r="F49" i="27"/>
  <c r="F33" i="27"/>
  <c r="F17" i="27"/>
  <c r="J71" i="26"/>
  <c r="D61" i="26"/>
  <c r="E52" i="26"/>
  <c r="F43" i="26"/>
  <c r="G34" i="26"/>
  <c r="H25" i="26"/>
  <c r="I16" i="26"/>
  <c r="J7" i="26"/>
  <c r="E59" i="25"/>
  <c r="E43" i="25"/>
  <c r="E27" i="25"/>
  <c r="E11" i="25"/>
  <c r="L68" i="23"/>
  <c r="I61" i="23"/>
  <c r="F54" i="23"/>
  <c r="K47" i="23"/>
  <c r="H40" i="23"/>
  <c r="E33" i="23"/>
  <c r="J26" i="23"/>
  <c r="G19" i="23"/>
  <c r="D12" i="23"/>
  <c r="D69" i="22"/>
  <c r="G66" i="30"/>
  <c r="H58" i="30"/>
  <c r="J58" i="30"/>
  <c r="E61" i="30"/>
  <c r="G44" i="30"/>
  <c r="L73" i="29"/>
  <c r="M38" i="29"/>
  <c r="D57" i="28"/>
  <c r="E34" i="27"/>
  <c r="I53" i="26"/>
  <c r="F16" i="26"/>
  <c r="L67" i="23"/>
  <c r="H39" i="23"/>
  <c r="D11" i="23"/>
  <c r="E19" i="22"/>
  <c r="I61" i="20"/>
  <c r="I45" i="20"/>
  <c r="I29" i="20"/>
  <c r="I57" i="30"/>
  <c r="H13" i="30"/>
  <c r="G43" i="29"/>
  <c r="D68" i="28"/>
  <c r="D41" i="27"/>
  <c r="G56" i="26"/>
  <c r="D19" i="26"/>
  <c r="I55" i="23"/>
  <c r="E27" i="23"/>
  <c r="D54" i="22"/>
  <c r="J65" i="20"/>
  <c r="J33" i="20"/>
  <c r="D52" i="19"/>
  <c r="E71" i="17"/>
  <c r="E39" i="17"/>
  <c r="I60" i="30"/>
  <c r="F43" i="30"/>
  <c r="E33" i="30"/>
  <c r="D24" i="30"/>
  <c r="J14" i="30"/>
  <c r="I72" i="29"/>
  <c r="L63" i="29"/>
  <c r="D55" i="29"/>
  <c r="G46" i="29"/>
  <c r="J37" i="29"/>
  <c r="M28" i="29"/>
  <c r="F17" i="29"/>
  <c r="I8" i="29"/>
  <c r="E52" i="28"/>
  <c r="E20" i="28"/>
  <c r="E65" i="27"/>
  <c r="E49" i="27"/>
  <c r="E33" i="27"/>
  <c r="E17" i="27"/>
  <c r="J70" i="26"/>
  <c r="D60" i="26"/>
  <c r="E51" i="26"/>
  <c r="F42" i="26"/>
  <c r="G33" i="26"/>
  <c r="H24" i="26"/>
  <c r="I15" i="26"/>
  <c r="D73" i="25"/>
  <c r="D57" i="25"/>
  <c r="D41" i="25"/>
  <c r="D25" i="25"/>
  <c r="D9" i="25"/>
  <c r="D49" i="24"/>
  <c r="D17" i="24"/>
  <c r="H69" i="23"/>
  <c r="E62" i="23"/>
  <c r="J55" i="23"/>
  <c r="G48" i="23"/>
  <c r="D41" i="23"/>
  <c r="L33" i="23"/>
  <c r="I26" i="23"/>
  <c r="F19" i="23"/>
  <c r="K12" i="23"/>
  <c r="E70" i="22"/>
  <c r="E54" i="22"/>
  <c r="E38" i="22"/>
  <c r="E22" i="22"/>
  <c r="D73" i="21"/>
  <c r="D65" i="21"/>
  <c r="D57" i="21"/>
  <c r="D49" i="21"/>
  <c r="D41" i="21"/>
  <c r="F58" i="30"/>
  <c r="I41" i="30"/>
  <c r="E32" i="30"/>
  <c r="D23" i="30"/>
  <c r="J13" i="30"/>
  <c r="J72" i="29"/>
  <c r="M63" i="29"/>
  <c r="F52" i="29"/>
  <c r="I43" i="29"/>
  <c r="L34" i="29"/>
  <c r="D26" i="29"/>
  <c r="G17" i="29"/>
  <c r="J8" i="29"/>
  <c r="E47" i="28"/>
  <c r="E15" i="28"/>
  <c r="D64" i="27"/>
  <c r="D48" i="27"/>
  <c r="D32" i="27"/>
  <c r="D16" i="27"/>
  <c r="D69" i="26"/>
  <c r="E60" i="26"/>
  <c r="F51" i="26"/>
  <c r="G42" i="26"/>
  <c r="H33" i="26"/>
  <c r="I24" i="26"/>
  <c r="J15" i="26"/>
  <c r="E73" i="25"/>
  <c r="E57" i="25"/>
  <c r="E41" i="25"/>
  <c r="E25" i="25"/>
  <c r="E9" i="25"/>
  <c r="D68" i="23"/>
  <c r="L60" i="23"/>
  <c r="I53" i="23"/>
  <c r="F46" i="23"/>
  <c r="K39" i="23"/>
  <c r="H32" i="23"/>
  <c r="E25" i="23"/>
  <c r="J18" i="23"/>
  <c r="G11" i="23"/>
  <c r="F66" i="22"/>
  <c r="F50" i="22"/>
  <c r="F34" i="22"/>
  <c r="G61" i="30"/>
  <c r="H53" i="30"/>
  <c r="J53" i="30"/>
  <c r="E56" i="30"/>
  <c r="G37" i="30"/>
  <c r="F67" i="29"/>
  <c r="G32" i="29"/>
  <c r="E38" i="28"/>
  <c r="G23" i="27"/>
  <c r="G47" i="26"/>
  <c r="D10" i="26"/>
  <c r="H63" i="23"/>
  <c r="D35" i="23"/>
  <c r="G72" i="22"/>
  <c r="G8" i="22"/>
  <c r="Q58" i="20"/>
  <c r="Q42" i="20"/>
  <c r="Q26" i="20"/>
  <c r="F46" i="30"/>
  <c r="J7" i="30"/>
  <c r="L36" i="29"/>
  <c r="E49" i="28"/>
  <c r="F30" i="27"/>
  <c r="E50" i="26"/>
  <c r="I14" i="26"/>
  <c r="E51" i="23"/>
  <c r="L22" i="23"/>
  <c r="F43" i="22"/>
  <c r="J60" i="20"/>
  <c r="J28" i="20"/>
  <c r="D32" i="19"/>
  <c r="E69" i="17"/>
  <c r="E37" i="17"/>
  <c r="D58" i="30"/>
  <c r="H41" i="30"/>
  <c r="D32" i="30"/>
  <c r="J22" i="30"/>
  <c r="I13" i="30"/>
  <c r="L71" i="29"/>
  <c r="D63" i="29"/>
  <c r="G54" i="29"/>
  <c r="J45" i="29"/>
  <c r="M36" i="29"/>
  <c r="F25" i="29"/>
  <c r="I16" i="29"/>
  <c r="L7" i="29"/>
  <c r="D47" i="28"/>
  <c r="D15" i="28"/>
  <c r="G62" i="27"/>
  <c r="G46" i="27"/>
  <c r="G30" i="27"/>
  <c r="G14" i="27"/>
  <c r="D68" i="26"/>
  <c r="E59" i="26"/>
  <c r="F50" i="26"/>
  <c r="G41" i="26"/>
  <c r="H32" i="26"/>
  <c r="I23" i="26"/>
  <c r="J14" i="26"/>
  <c r="D71" i="25"/>
  <c r="D55" i="25"/>
  <c r="D39" i="25"/>
  <c r="D23" i="25"/>
  <c r="D7" i="25"/>
  <c r="D45" i="24"/>
  <c r="D13" i="24"/>
  <c r="K68" i="23"/>
  <c r="H61" i="23"/>
  <c r="E54" i="23"/>
  <c r="J47" i="23"/>
  <c r="G40" i="23"/>
  <c r="D33" i="23"/>
  <c r="L25" i="23"/>
  <c r="I18" i="23"/>
  <c r="F11" i="23"/>
  <c r="G67" i="22"/>
  <c r="G51" i="22"/>
  <c r="G35" i="22"/>
  <c r="G19" i="22"/>
  <c r="D72" i="21"/>
  <c r="D64" i="21"/>
  <c r="D56" i="21"/>
  <c r="D48" i="21"/>
  <c r="D40" i="21"/>
  <c r="I55" i="30"/>
  <c r="F40" i="30"/>
  <c r="D31" i="30"/>
  <c r="J21" i="30"/>
  <c r="I12" i="30"/>
  <c r="M71" i="29"/>
  <c r="F60" i="29"/>
  <c r="I51" i="29"/>
  <c r="L42" i="29"/>
  <c r="D34" i="29"/>
  <c r="G25" i="29"/>
  <c r="J16" i="29"/>
  <c r="M7" i="29"/>
  <c r="D42" i="28"/>
  <c r="D10" i="28"/>
  <c r="F61" i="27"/>
  <c r="F45" i="27"/>
  <c r="F29" i="27"/>
  <c r="F13" i="27"/>
  <c r="E68" i="26"/>
  <c r="F59" i="26"/>
  <c r="G50" i="26"/>
  <c r="H41" i="26"/>
  <c r="I32" i="26"/>
  <c r="J23" i="26"/>
  <c r="D13" i="26"/>
  <c r="E71" i="25"/>
  <c r="E55" i="25"/>
  <c r="E39" i="25"/>
  <c r="E23" i="25"/>
  <c r="E7" i="25"/>
  <c r="G67" i="23"/>
  <c r="D60" i="23"/>
  <c r="L52" i="23"/>
  <c r="I45" i="23"/>
  <c r="F38" i="23"/>
  <c r="K31" i="23"/>
  <c r="H24" i="23"/>
  <c r="E17" i="23"/>
  <c r="J10" i="23"/>
  <c r="D65" i="22"/>
  <c r="G58" i="30"/>
  <c r="H50" i="30"/>
  <c r="J50" i="30"/>
  <c r="E53" i="30"/>
  <c r="D34" i="30"/>
  <c r="D65" i="29"/>
  <c r="F27" i="29"/>
  <c r="D25" i="28"/>
  <c r="E18" i="27"/>
  <c r="J44" i="26"/>
  <c r="G7" i="26"/>
  <c r="I60" i="23"/>
  <c r="E32" i="23"/>
  <c r="E67" i="22"/>
  <c r="I73" i="20"/>
  <c r="I57" i="20"/>
  <c r="I41" i="20"/>
  <c r="I25" i="20"/>
  <c r="G41" i="30"/>
  <c r="I69" i="29"/>
  <c r="J34" i="29"/>
  <c r="D36" i="28"/>
  <c r="D25" i="27"/>
  <c r="H47" i="26"/>
  <c r="E10" i="26"/>
  <c r="F48" i="23"/>
  <c r="J20" i="23"/>
  <c r="D38" i="22"/>
  <c r="J57" i="20"/>
  <c r="J25" i="20"/>
  <c r="D20" i="19"/>
  <c r="E65" i="17"/>
  <c r="E33" i="17"/>
  <c r="F55" i="30"/>
  <c r="E40" i="30"/>
  <c r="J30" i="30"/>
  <c r="I21" i="30"/>
  <c r="H12" i="30"/>
  <c r="D71" i="29"/>
  <c r="G62" i="29"/>
  <c r="J53" i="29"/>
  <c r="M44" i="29"/>
  <c r="F33" i="29"/>
  <c r="I24" i="29"/>
  <c r="L15" i="29"/>
  <c r="D7" i="29"/>
  <c r="E44" i="28"/>
  <c r="E12" i="28"/>
  <c r="E61" i="27"/>
  <c r="E45" i="27"/>
  <c r="E29" i="27"/>
  <c r="E13" i="27"/>
  <c r="E67" i="26"/>
  <c r="F58" i="26"/>
  <c r="G49" i="26"/>
  <c r="H40" i="26"/>
  <c r="I31" i="26"/>
  <c r="J22" i="26"/>
  <c r="D12" i="26"/>
  <c r="D69" i="25"/>
  <c r="D53" i="25"/>
  <c r="D37" i="25"/>
  <c r="D21" i="25"/>
  <c r="D73" i="24"/>
  <c r="D41" i="24"/>
  <c r="D9" i="24"/>
  <c r="F67" i="23"/>
  <c r="K60" i="23"/>
  <c r="H53" i="23"/>
  <c r="E46" i="23"/>
  <c r="J39" i="23"/>
  <c r="G32" i="23"/>
  <c r="D25" i="23"/>
  <c r="L17" i="23"/>
  <c r="I10" i="23"/>
  <c r="E66" i="22"/>
  <c r="E50" i="22"/>
  <c r="E34" i="22"/>
  <c r="E18" i="22"/>
  <c r="D71" i="21"/>
  <c r="D63" i="21"/>
  <c r="D55" i="21"/>
  <c r="D47" i="21"/>
  <c r="D39" i="21"/>
  <c r="D53" i="30"/>
  <c r="D39" i="30"/>
  <c r="J29" i="30"/>
  <c r="I20" i="30"/>
  <c r="H11" i="30"/>
  <c r="F68" i="29"/>
  <c r="I59" i="29"/>
  <c r="L50" i="29"/>
  <c r="D42" i="29"/>
  <c r="G33" i="29"/>
  <c r="J24" i="29"/>
  <c r="M15" i="29"/>
  <c r="E71" i="28"/>
  <c r="E39" i="28"/>
  <c r="E7" i="28"/>
  <c r="D60" i="27"/>
  <c r="D44" i="27"/>
  <c r="D28" i="27"/>
  <c r="D12" i="27"/>
  <c r="F67" i="26"/>
  <c r="G58" i="26"/>
  <c r="H49" i="26"/>
  <c r="I40" i="26"/>
  <c r="J31" i="26"/>
  <c r="D21" i="26"/>
  <c r="E12" i="26"/>
  <c r="E69" i="25"/>
  <c r="E53" i="25"/>
  <c r="E37" i="25"/>
  <c r="E21" i="25"/>
  <c r="E73" i="23"/>
  <c r="J66" i="23"/>
  <c r="G59" i="23"/>
  <c r="D52" i="23"/>
  <c r="L44" i="23"/>
  <c r="I37" i="23"/>
  <c r="F30" i="23"/>
  <c r="K23" i="23"/>
  <c r="H16" i="23"/>
  <c r="E9" i="23"/>
  <c r="F62" i="22"/>
  <c r="F46" i="22"/>
  <c r="G53" i="30"/>
  <c r="I71" i="30"/>
  <c r="J45" i="30"/>
  <c r="E48" i="30"/>
  <c r="F28" i="30"/>
  <c r="I58" i="29"/>
  <c r="J23" i="29"/>
  <c r="G71" i="27"/>
  <c r="G7" i="27"/>
  <c r="H38" i="26"/>
  <c r="D56" i="24"/>
  <c r="H69" i="30"/>
  <c r="J69" i="30"/>
  <c r="E72" i="30"/>
  <c r="D72" i="30"/>
  <c r="E19" i="30"/>
  <c r="L49" i="29"/>
  <c r="M14" i="29"/>
  <c r="G55" i="27"/>
  <c r="E65" i="26"/>
  <c r="I29" i="26"/>
  <c r="D24" i="24"/>
  <c r="J49" i="23"/>
  <c r="I20" i="23"/>
  <c r="G40" i="22"/>
  <c r="Q66" i="20"/>
  <c r="Q50" i="20"/>
  <c r="Q34" i="20"/>
  <c r="Q18" i="20"/>
  <c r="E26" i="30"/>
  <c r="F54" i="29"/>
  <c r="G19" i="29"/>
  <c r="F62" i="27"/>
  <c r="J69" i="26"/>
  <c r="G32" i="26"/>
  <c r="K65" i="23"/>
  <c r="G37" i="23"/>
  <c r="F8" i="23"/>
  <c r="F11" i="22"/>
  <c r="J44" i="20"/>
  <c r="J12" i="20"/>
  <c r="D34" i="18"/>
  <c r="E53" i="17"/>
  <c r="D69" i="30"/>
  <c r="D48" i="30"/>
  <c r="H36" i="30"/>
  <c r="G27" i="30"/>
  <c r="F18" i="30"/>
  <c r="E9" i="30"/>
  <c r="M68" i="29"/>
  <c r="F57" i="29"/>
  <c r="I48" i="29"/>
  <c r="L39" i="29"/>
  <c r="D31" i="29"/>
  <c r="G22" i="29"/>
  <c r="J13" i="29"/>
  <c r="D63" i="28"/>
  <c r="D31" i="28"/>
  <c r="G70" i="27"/>
  <c r="G54" i="27"/>
  <c r="G38" i="27"/>
  <c r="G22" i="27"/>
  <c r="G73" i="26"/>
  <c r="H64" i="26"/>
  <c r="I55" i="26"/>
  <c r="J46" i="26"/>
  <c r="D36" i="26"/>
  <c r="E27" i="26"/>
  <c r="F18" i="26"/>
  <c r="G9" i="26"/>
  <c r="D63" i="25"/>
  <c r="D47" i="25"/>
  <c r="D31" i="25"/>
  <c r="D15" i="25"/>
  <c r="D61" i="24"/>
  <c r="D29" i="24"/>
  <c r="G72" i="23"/>
  <c r="D65" i="23"/>
  <c r="L57" i="23"/>
  <c r="I50" i="23"/>
  <c r="F43" i="23"/>
  <c r="K36" i="23"/>
  <c r="H29" i="23"/>
  <c r="E22" i="23"/>
  <c r="J15" i="23"/>
  <c r="G8" i="23"/>
  <c r="G59" i="22"/>
  <c r="G43" i="22"/>
  <c r="G27" i="22"/>
  <c r="G11" i="22"/>
  <c r="D68" i="21"/>
  <c r="D60" i="21"/>
  <c r="D52" i="21"/>
  <c r="D44" i="21"/>
  <c r="F66" i="30"/>
  <c r="H46" i="30"/>
  <c r="H35" i="30"/>
  <c r="G26" i="30"/>
  <c r="F17" i="30"/>
  <c r="E8" i="30"/>
  <c r="D66" i="29"/>
  <c r="G57" i="29"/>
  <c r="J48" i="29"/>
  <c r="M39" i="29"/>
  <c r="F28" i="29"/>
  <c r="I19" i="29"/>
  <c r="L10" i="29"/>
  <c r="D58" i="28"/>
  <c r="D26" i="28"/>
  <c r="F69" i="27"/>
  <c r="F53" i="27"/>
  <c r="F37" i="27"/>
  <c r="F21" i="27"/>
  <c r="H73" i="26"/>
  <c r="I64" i="26"/>
  <c r="J55" i="26"/>
  <c r="D45" i="26"/>
  <c r="E36" i="26"/>
  <c r="F27" i="26"/>
  <c r="G18" i="26"/>
  <c r="H9" i="26"/>
  <c r="E63" i="25"/>
  <c r="E47" i="25"/>
  <c r="E31" i="25"/>
  <c r="E15" i="25"/>
  <c r="F70" i="23"/>
  <c r="K63" i="23"/>
  <c r="H56" i="23"/>
  <c r="E49" i="23"/>
  <c r="J42" i="23"/>
  <c r="G35" i="23"/>
  <c r="D28" i="23"/>
  <c r="L20" i="23"/>
  <c r="I13" i="23"/>
  <c r="D73" i="22"/>
  <c r="D57" i="22"/>
  <c r="H66" i="30"/>
  <c r="J66" i="30"/>
  <c r="E69" i="30"/>
  <c r="I62" i="30"/>
  <c r="I15" i="30"/>
  <c r="J47" i="29"/>
  <c r="L9" i="29"/>
  <c r="E50" i="27"/>
  <c r="H62" i="26"/>
  <c r="E25" i="26"/>
  <c r="D12" i="24"/>
  <c r="K46" i="23"/>
  <c r="G18" i="23"/>
  <c r="E35" i="22"/>
  <c r="I65" i="20"/>
  <c r="I49" i="20"/>
  <c r="I33" i="20"/>
  <c r="I17" i="20"/>
  <c r="I22" i="30"/>
  <c r="D52" i="29"/>
  <c r="F14" i="29"/>
  <c r="D57" i="27"/>
  <c r="F65" i="26"/>
  <c r="J29" i="26"/>
  <c r="L62" i="23"/>
  <c r="H34" i="23"/>
  <c r="D70" i="22"/>
  <c r="J73" i="20"/>
  <c r="J41" i="20"/>
  <c r="J9" i="20"/>
  <c r="D30" i="18"/>
  <c r="E49" i="17"/>
  <c r="D66" i="30"/>
  <c r="G46" i="30"/>
  <c r="G35" i="30"/>
  <c r="F26" i="30"/>
  <c r="E17" i="30"/>
  <c r="D8" i="30"/>
  <c r="F65" i="29"/>
  <c r="I56" i="29"/>
  <c r="L47" i="29"/>
  <c r="D39" i="29"/>
  <c r="G30" i="29"/>
  <c r="J21" i="29"/>
  <c r="M12" i="29"/>
  <c r="E60" i="28"/>
  <c r="E28" i="28"/>
  <c r="E69" i="27"/>
  <c r="E53" i="27"/>
  <c r="E37" i="27"/>
  <c r="E21" i="27"/>
  <c r="H72" i="26"/>
  <c r="I63" i="26"/>
  <c r="J54" i="26"/>
  <c r="D44" i="26"/>
  <c r="E35" i="26"/>
  <c r="F26" i="26"/>
  <c r="G17" i="26"/>
  <c r="H8" i="26"/>
  <c r="D61" i="25"/>
  <c r="D45" i="25"/>
  <c r="D29" i="25"/>
  <c r="D13" i="25"/>
  <c r="D57" i="24"/>
  <c r="D25" i="24"/>
  <c r="J71" i="23"/>
  <c r="G64" i="23"/>
  <c r="D57" i="23"/>
  <c r="L49" i="23"/>
  <c r="I42" i="23"/>
  <c r="F35" i="23"/>
  <c r="K28" i="23"/>
  <c r="H21" i="23"/>
  <c r="E14" i="23"/>
  <c r="J7" i="23"/>
  <c r="E58" i="22"/>
  <c r="E42" i="22"/>
  <c r="E26" i="22"/>
  <c r="E10" i="22"/>
  <c r="D67" i="21"/>
  <c r="D59" i="21"/>
  <c r="D51" i="21"/>
  <c r="D43" i="21"/>
  <c r="I63" i="30"/>
  <c r="D45" i="30"/>
  <c r="G34" i="30"/>
  <c r="F25" i="30"/>
  <c r="E16" i="30"/>
  <c r="D7" i="30"/>
  <c r="G65" i="29"/>
  <c r="J56" i="29"/>
  <c r="M47" i="29"/>
  <c r="F36" i="29"/>
  <c r="I27" i="29"/>
  <c r="L18" i="29"/>
  <c r="D10" i="29"/>
  <c r="E55" i="28"/>
  <c r="E23" i="28"/>
  <c r="D68" i="27"/>
  <c r="D52" i="27"/>
  <c r="D36" i="27"/>
  <c r="D20" i="27"/>
  <c r="I72" i="26"/>
  <c r="J63" i="26"/>
  <c r="D53" i="26"/>
  <c r="E44" i="26"/>
  <c r="F35" i="26"/>
  <c r="G26" i="26"/>
  <c r="H17" i="26"/>
  <c r="I8" i="26"/>
  <c r="E61" i="25"/>
  <c r="E45" i="25"/>
  <c r="E29" i="25"/>
  <c r="E13" i="25"/>
  <c r="I69" i="23"/>
  <c r="F62" i="23"/>
  <c r="G50" i="30"/>
  <c r="G71" i="26"/>
  <c r="E51" i="22"/>
  <c r="I21" i="20"/>
  <c r="D73" i="27"/>
  <c r="K41" i="23"/>
  <c r="J17" i="20"/>
  <c r="D50" i="30"/>
  <c r="F10" i="30"/>
  <c r="I40" i="29"/>
  <c r="E68" i="28"/>
  <c r="E41" i="27"/>
  <c r="H56" i="26"/>
  <c r="E19" i="26"/>
  <c r="D33" i="25"/>
  <c r="D73" i="23"/>
  <c r="K44" i="23"/>
  <c r="G16" i="23"/>
  <c r="E30" i="22"/>
  <c r="D53" i="21"/>
  <c r="I36" i="30"/>
  <c r="L66" i="29"/>
  <c r="M31" i="29"/>
  <c r="E31" i="28"/>
  <c r="D24" i="27"/>
  <c r="J47" i="26"/>
  <c r="G10" i="26"/>
  <c r="E17" i="25"/>
  <c r="G51" i="23"/>
  <c r="J34" i="23"/>
  <c r="F14" i="23"/>
  <c r="D53" i="22"/>
  <c r="F30" i="22"/>
  <c r="F14" i="22"/>
  <c r="E69" i="21"/>
  <c r="E61" i="21"/>
  <c r="E53" i="21"/>
  <c r="E45" i="21"/>
  <c r="E37" i="21"/>
  <c r="E29" i="21"/>
  <c r="E21" i="21"/>
  <c r="E13" i="21"/>
  <c r="D73" i="20"/>
  <c r="D69" i="20"/>
  <c r="D65" i="20"/>
  <c r="D61" i="20"/>
  <c r="D57" i="20"/>
  <c r="D53" i="20"/>
  <c r="D49" i="20"/>
  <c r="D45" i="20"/>
  <c r="D41" i="20"/>
  <c r="D37" i="20"/>
  <c r="D33" i="20"/>
  <c r="D29" i="20"/>
  <c r="D25" i="20"/>
  <c r="D21" i="20"/>
  <c r="D17" i="20"/>
  <c r="D13" i="20"/>
  <c r="D9" i="20"/>
  <c r="D64" i="30"/>
  <c r="F45" i="30"/>
  <c r="H34" i="30"/>
  <c r="G25" i="30"/>
  <c r="F16" i="30"/>
  <c r="E7" i="30"/>
  <c r="F63" i="29"/>
  <c r="I54" i="29"/>
  <c r="L45" i="29"/>
  <c r="D37" i="29"/>
  <c r="G28" i="29"/>
  <c r="J19" i="29"/>
  <c r="M10" i="29"/>
  <c r="D45" i="28"/>
  <c r="D13" i="28"/>
  <c r="G61" i="27"/>
  <c r="G45" i="27"/>
  <c r="G29" i="27"/>
  <c r="G13" i="27"/>
  <c r="F68" i="26"/>
  <c r="G59" i="26"/>
  <c r="H50" i="26"/>
  <c r="I41" i="26"/>
  <c r="J32" i="26"/>
  <c r="D22" i="26"/>
  <c r="E13" i="26"/>
  <c r="D62" i="24"/>
  <c r="D30" i="24"/>
  <c r="L71" i="23"/>
  <c r="I64" i="23"/>
  <c r="F57" i="23"/>
  <c r="K50" i="23"/>
  <c r="H43" i="23"/>
  <c r="E36" i="23"/>
  <c r="J29" i="23"/>
  <c r="I68" i="30"/>
  <c r="D34" i="26"/>
  <c r="Q70" i="20"/>
  <c r="F35" i="30"/>
  <c r="F14" i="27"/>
  <c r="I15" i="23"/>
  <c r="D66" i="18"/>
  <c r="J38" i="30"/>
  <c r="G70" i="29"/>
  <c r="I32" i="29"/>
  <c r="D39" i="28"/>
  <c r="G26" i="27"/>
  <c r="H48" i="26"/>
  <c r="E11" i="26"/>
  <c r="D19" i="25"/>
  <c r="I66" i="23"/>
  <c r="E38" i="23"/>
  <c r="L9" i="23"/>
  <c r="G15" i="22"/>
  <c r="D46" i="21"/>
  <c r="I28" i="30"/>
  <c r="L58" i="29"/>
  <c r="M23" i="29"/>
  <c r="F73" i="27"/>
  <c r="F9" i="27"/>
  <c r="J39" i="26"/>
  <c r="E67" i="25"/>
  <c r="H72" i="23"/>
  <c r="J50" i="23"/>
  <c r="I29" i="23"/>
  <c r="L12" i="23"/>
  <c r="D49" i="22"/>
  <c r="D29" i="22"/>
  <c r="D13" i="22"/>
  <c r="E68" i="21"/>
  <c r="E60" i="21"/>
  <c r="E52" i="21"/>
  <c r="E44" i="21"/>
  <c r="E36" i="21"/>
  <c r="E28" i="21"/>
  <c r="E20" i="21"/>
  <c r="E12" i="21"/>
  <c r="L72" i="20"/>
  <c r="L68" i="20"/>
  <c r="L64" i="20"/>
  <c r="L60" i="20"/>
  <c r="L56" i="20"/>
  <c r="L52" i="20"/>
  <c r="L48" i="20"/>
  <c r="L44" i="20"/>
  <c r="L40" i="20"/>
  <c r="L36" i="20"/>
  <c r="L32" i="20"/>
  <c r="L28" i="20"/>
  <c r="L24" i="20"/>
  <c r="L20" i="20"/>
  <c r="L16" i="20"/>
  <c r="L12" i="20"/>
  <c r="L8" i="20"/>
  <c r="F61" i="30"/>
  <c r="H43" i="30"/>
  <c r="G33" i="30"/>
  <c r="F24" i="30"/>
  <c r="E15" i="30"/>
  <c r="F71" i="29"/>
  <c r="I62" i="29"/>
  <c r="L53" i="29"/>
  <c r="D45" i="29"/>
  <c r="G36" i="29"/>
  <c r="J27" i="29"/>
  <c r="M18" i="29"/>
  <c r="F7" i="29"/>
  <c r="E42" i="28"/>
  <c r="E10" i="28"/>
  <c r="E60" i="27"/>
  <c r="E44" i="27"/>
  <c r="E28" i="27"/>
  <c r="E12" i="27"/>
  <c r="G67" i="26"/>
  <c r="H58" i="26"/>
  <c r="I49" i="26"/>
  <c r="J40" i="26"/>
  <c r="D30" i="26"/>
  <c r="E21" i="26"/>
  <c r="F12" i="26"/>
  <c r="D58" i="24"/>
  <c r="D26" i="24"/>
  <c r="D71" i="23"/>
  <c r="L63" i="23"/>
  <c r="I56" i="23"/>
  <c r="F49" i="23"/>
  <c r="K42" i="23"/>
  <c r="J42" i="30"/>
  <c r="D44" i="24"/>
  <c r="I69" i="20"/>
  <c r="J31" i="30"/>
  <c r="D9" i="27"/>
  <c r="G13" i="23"/>
  <c r="D54" i="18"/>
  <c r="I37" i="30"/>
  <c r="J69" i="29"/>
  <c r="L31" i="29"/>
  <c r="E36" i="28"/>
  <c r="E25" i="27"/>
  <c r="I47" i="26"/>
  <c r="F10" i="26"/>
  <c r="D17" i="25"/>
  <c r="L65" i="23"/>
  <c r="H37" i="23"/>
  <c r="D9" i="23"/>
  <c r="E14" i="22"/>
  <c r="D45" i="21"/>
  <c r="H27" i="30"/>
  <c r="D58" i="29"/>
  <c r="F20" i="29"/>
  <c r="D72" i="27"/>
  <c r="D8" i="27"/>
  <c r="D37" i="26"/>
  <c r="E65" i="25"/>
  <c r="K71" i="23"/>
  <c r="H48" i="23"/>
  <c r="L28" i="23"/>
  <c r="H8" i="23"/>
  <c r="D45" i="22"/>
  <c r="F26" i="22"/>
  <c r="F10" i="22"/>
  <c r="E67" i="21"/>
  <c r="E59" i="21"/>
  <c r="E51" i="21"/>
  <c r="E43" i="21"/>
  <c r="E35" i="21"/>
  <c r="E27" i="21"/>
  <c r="E19" i="21"/>
  <c r="E11" i="21"/>
  <c r="D72" i="20"/>
  <c r="D68" i="20"/>
  <c r="D64" i="20"/>
  <c r="D60" i="20"/>
  <c r="D56" i="20"/>
  <c r="D52" i="20"/>
  <c r="D48" i="20"/>
  <c r="D44" i="20"/>
  <c r="D40" i="20"/>
  <c r="D36" i="20"/>
  <c r="D32" i="20"/>
  <c r="D28" i="20"/>
  <c r="D24" i="20"/>
  <c r="D20" i="20"/>
  <c r="D16" i="20"/>
  <c r="D12" i="20"/>
  <c r="D8" i="20"/>
  <c r="I58" i="30"/>
  <c r="D42" i="30"/>
  <c r="F32" i="30"/>
  <c r="E23" i="30"/>
  <c r="D14" i="30"/>
  <c r="I70" i="29"/>
  <c r="L61" i="29"/>
  <c r="D53" i="29"/>
  <c r="G44" i="29"/>
  <c r="J35" i="29"/>
  <c r="M26" i="29"/>
  <c r="F15" i="29"/>
  <c r="D69" i="28"/>
  <c r="D37" i="28"/>
  <c r="G73" i="27"/>
  <c r="G57" i="27"/>
  <c r="G41" i="27"/>
  <c r="G25" i="27"/>
  <c r="G9" i="27"/>
  <c r="H66" i="26"/>
  <c r="I57" i="26"/>
  <c r="J48" i="26"/>
  <c r="D38" i="26"/>
  <c r="E29" i="26"/>
  <c r="F20" i="26"/>
  <c r="G11" i="26"/>
  <c r="D54" i="24"/>
  <c r="D22" i="24"/>
  <c r="G70" i="23"/>
  <c r="D63" i="23"/>
  <c r="L55" i="23"/>
  <c r="I48" i="23"/>
  <c r="F41" i="23"/>
  <c r="K34" i="23"/>
  <c r="H27" i="23"/>
  <c r="E45" i="30"/>
  <c r="E56" i="23"/>
  <c r="Q54" i="20"/>
  <c r="M65" i="29"/>
  <c r="F41" i="26"/>
  <c r="F27" i="22"/>
  <c r="E61" i="17"/>
  <c r="I29" i="30"/>
  <c r="J61" i="29"/>
  <c r="L23" i="29"/>
  <c r="D7" i="28"/>
  <c r="G10" i="27"/>
  <c r="I39" i="26"/>
  <c r="D67" i="25"/>
  <c r="D69" i="24"/>
  <c r="F59" i="23"/>
  <c r="J31" i="23"/>
  <c r="G63" i="22"/>
  <c r="D70" i="21"/>
  <c r="F73" i="30"/>
  <c r="H19" i="30"/>
  <c r="D50" i="29"/>
  <c r="F12" i="29"/>
  <c r="F57" i="27"/>
  <c r="G66" i="26"/>
  <c r="D29" i="26"/>
  <c r="E51" i="25"/>
  <c r="E65" i="23"/>
  <c r="D44" i="23"/>
  <c r="G27" i="23"/>
  <c r="K7" i="23"/>
  <c r="F42" i="22"/>
  <c r="D25" i="22"/>
  <c r="D9" i="22"/>
  <c r="E66" i="21"/>
  <c r="E58" i="21"/>
  <c r="E50" i="21"/>
  <c r="E42" i="21"/>
  <c r="E34" i="21"/>
  <c r="E26" i="21"/>
  <c r="E18" i="21"/>
  <c r="E10" i="21"/>
  <c r="L71" i="20"/>
  <c r="L67" i="20"/>
  <c r="L63" i="20"/>
  <c r="L59" i="20"/>
  <c r="L55" i="20"/>
  <c r="L51" i="20"/>
  <c r="L47" i="20"/>
  <c r="L43" i="20"/>
  <c r="L39" i="20"/>
  <c r="L35" i="20"/>
  <c r="L31" i="20"/>
  <c r="L27" i="20"/>
  <c r="L23" i="20"/>
  <c r="L19" i="20"/>
  <c r="L15" i="20"/>
  <c r="L11" i="20"/>
  <c r="L7" i="20"/>
  <c r="D56" i="30"/>
  <c r="G40" i="30"/>
  <c r="E31" i="30"/>
  <c r="D22" i="30"/>
  <c r="J12" i="30"/>
  <c r="L69" i="29"/>
  <c r="D61" i="29"/>
  <c r="G52" i="29"/>
  <c r="J43" i="29"/>
  <c r="M34" i="29"/>
  <c r="F23" i="29"/>
  <c r="I14" i="29"/>
  <c r="E66" i="28"/>
  <c r="E34" i="28"/>
  <c r="E72" i="27"/>
  <c r="E56" i="27"/>
  <c r="E40" i="27"/>
  <c r="E24" i="27"/>
  <c r="E8" i="27"/>
  <c r="I65" i="26"/>
  <c r="J56" i="26"/>
  <c r="D46" i="26"/>
  <c r="E37" i="26"/>
  <c r="F28" i="26"/>
  <c r="G19" i="26"/>
  <c r="H10" i="26"/>
  <c r="D50" i="24"/>
  <c r="D18" i="24"/>
  <c r="J69" i="23"/>
  <c r="G62" i="23"/>
  <c r="D55" i="23"/>
  <c r="L47" i="23"/>
  <c r="I40" i="23"/>
  <c r="J24" i="30"/>
  <c r="F53" i="23"/>
  <c r="I53" i="20"/>
  <c r="L60" i="29"/>
  <c r="I38" i="26"/>
  <c r="D22" i="22"/>
  <c r="E55" i="17"/>
  <c r="H28" i="30"/>
  <c r="M60" i="29"/>
  <c r="D23" i="29"/>
  <c r="E73" i="27"/>
  <c r="E9" i="27"/>
  <c r="J38" i="26"/>
  <c r="D65" i="25"/>
  <c r="D65" i="24"/>
  <c r="I58" i="23"/>
  <c r="E30" i="23"/>
  <c r="E62" i="22"/>
  <c r="D69" i="21"/>
  <c r="F69" i="30"/>
  <c r="G18" i="30"/>
  <c r="G49" i="29"/>
  <c r="I11" i="29"/>
  <c r="D56" i="27"/>
  <c r="H65" i="26"/>
  <c r="E28" i="26"/>
  <c r="E49" i="25"/>
  <c r="H64" i="23"/>
  <c r="G43" i="23"/>
  <c r="F22" i="23"/>
  <c r="F70" i="22"/>
  <c r="D41" i="22"/>
  <c r="F22" i="22"/>
  <c r="E73" i="21"/>
  <c r="E65" i="21"/>
  <c r="E57" i="21"/>
  <c r="E49" i="21"/>
  <c r="E41" i="21"/>
  <c r="E33" i="21"/>
  <c r="E25" i="21"/>
  <c r="E17" i="21"/>
  <c r="E9" i="21"/>
  <c r="D71" i="20"/>
  <c r="D67" i="20"/>
  <c r="D63" i="20"/>
  <c r="D59" i="20"/>
  <c r="D55" i="20"/>
  <c r="D51" i="20"/>
  <c r="D47" i="20"/>
  <c r="D43" i="20"/>
  <c r="D39" i="20"/>
  <c r="D35" i="20"/>
  <c r="D31" i="20"/>
  <c r="D27" i="20"/>
  <c r="D23" i="20"/>
  <c r="D19" i="20"/>
  <c r="D15" i="20"/>
  <c r="D11" i="20"/>
  <c r="D7" i="20"/>
  <c r="F53" i="30"/>
  <c r="E39" i="30"/>
  <c r="D30" i="30"/>
  <c r="J20" i="30"/>
  <c r="I11" i="30"/>
  <c r="D69" i="29"/>
  <c r="G60" i="29"/>
  <c r="J51" i="29"/>
  <c r="M42" i="29"/>
  <c r="F31" i="29"/>
  <c r="I22" i="29"/>
  <c r="L13" i="29"/>
  <c r="D61" i="28"/>
  <c r="D29" i="28"/>
  <c r="G69" i="27"/>
  <c r="G53" i="27"/>
  <c r="G37" i="27"/>
  <c r="G21" i="27"/>
  <c r="I73" i="26"/>
  <c r="J64" i="26"/>
  <c r="D54" i="26"/>
  <c r="E45" i="26"/>
  <c r="F36" i="26"/>
  <c r="G27" i="26"/>
  <c r="H18" i="26"/>
  <c r="I9" i="26"/>
  <c r="D46" i="24"/>
  <c r="D14" i="24"/>
  <c r="E68" i="23"/>
  <c r="J61" i="23"/>
  <c r="G54" i="23"/>
  <c r="D47" i="23"/>
  <c r="L39" i="23"/>
  <c r="I32" i="23"/>
  <c r="F25" i="23"/>
  <c r="K18" i="23"/>
  <c r="H11" i="23"/>
  <c r="E69" i="22"/>
  <c r="E53" i="22"/>
  <c r="E37" i="22"/>
  <c r="E21" i="22"/>
  <c r="F72" i="21"/>
  <c r="F64" i="21"/>
  <c r="F56" i="21"/>
  <c r="F48" i="21"/>
  <c r="F40" i="21"/>
  <c r="F32" i="21"/>
  <c r="F24" i="21"/>
  <c r="F16" i="21"/>
  <c r="F8" i="21"/>
  <c r="M70" i="20"/>
  <c r="M66" i="20"/>
  <c r="M62" i="20"/>
  <c r="M58" i="20"/>
  <c r="M54" i="20"/>
  <c r="M50" i="20"/>
  <c r="M46" i="20"/>
  <c r="M42" i="20"/>
  <c r="M38" i="20"/>
  <c r="M34" i="20"/>
  <c r="M30" i="20"/>
  <c r="M26" i="20"/>
  <c r="M22" i="20"/>
  <c r="M18" i="20"/>
  <c r="M14" i="20"/>
  <c r="M10" i="20"/>
  <c r="I61" i="30"/>
  <c r="I43" i="30"/>
  <c r="G56" i="29"/>
  <c r="L27" i="23"/>
  <c r="Q38" i="20"/>
  <c r="D28" i="29"/>
  <c r="F72" i="23"/>
  <c r="J52" i="20"/>
  <c r="E31" i="17"/>
  <c r="H20" i="30"/>
  <c r="M52" i="29"/>
  <c r="D15" i="29"/>
  <c r="G58" i="27"/>
  <c r="F66" i="26"/>
  <c r="J30" i="26"/>
  <c r="D51" i="25"/>
  <c r="D37" i="24"/>
  <c r="K52" i="23"/>
  <c r="G24" i="23"/>
  <c r="G47" i="22"/>
  <c r="D62" i="21"/>
  <c r="F50" i="30"/>
  <c r="G10" i="30"/>
  <c r="G41" i="29"/>
  <c r="D66" i="28"/>
  <c r="F41" i="27"/>
  <c r="H57" i="26"/>
  <c r="E20" i="26"/>
  <c r="E35" i="25"/>
  <c r="J58" i="23"/>
  <c r="E41" i="23"/>
  <c r="I21" i="23"/>
  <c r="D61" i="22"/>
  <c r="F38" i="22"/>
  <c r="D21" i="22"/>
  <c r="E72" i="21"/>
  <c r="E64" i="21"/>
  <c r="E56" i="21"/>
  <c r="E48" i="21"/>
  <c r="E40" i="21"/>
  <c r="E32" i="21"/>
  <c r="E24" i="21"/>
  <c r="E16" i="21"/>
  <c r="E8" i="21"/>
  <c r="L70" i="20"/>
  <c r="L66" i="20"/>
  <c r="L62" i="20"/>
  <c r="L58" i="20"/>
  <c r="L54" i="20"/>
  <c r="L50" i="20"/>
  <c r="L46" i="20"/>
  <c r="L42" i="20"/>
  <c r="L38" i="20"/>
  <c r="L34" i="20"/>
  <c r="L30" i="20"/>
  <c r="L26" i="20"/>
  <c r="L22" i="20"/>
  <c r="L18" i="20"/>
  <c r="L14" i="20"/>
  <c r="L10" i="20"/>
  <c r="D73" i="19"/>
  <c r="I50" i="30"/>
  <c r="D38" i="30"/>
  <c r="J28" i="30"/>
  <c r="I19" i="30"/>
  <c r="H10" i="30"/>
  <c r="G68" i="29"/>
  <c r="J59" i="29"/>
  <c r="M50" i="29"/>
  <c r="F39" i="29"/>
  <c r="I30" i="29"/>
  <c r="L21" i="29"/>
  <c r="D13" i="29"/>
  <c r="E58" i="28"/>
  <c r="E26" i="28"/>
  <c r="E68" i="27"/>
  <c r="E52" i="27"/>
  <c r="E36" i="27"/>
  <c r="E20" i="27"/>
  <c r="J72" i="26"/>
  <c r="D62" i="26"/>
  <c r="E53" i="26"/>
  <c r="F44" i="26"/>
  <c r="G35" i="26"/>
  <c r="H26" i="26"/>
  <c r="I17" i="26"/>
  <c r="J8" i="26"/>
  <c r="D42" i="24"/>
  <c r="D10" i="24"/>
  <c r="H67" i="23"/>
  <c r="E60" i="23"/>
  <c r="J53" i="23"/>
  <c r="G46" i="23"/>
  <c r="D39" i="23"/>
  <c r="L31" i="23"/>
  <c r="I24" i="23"/>
  <c r="F17" i="23"/>
  <c r="K10" i="23"/>
  <c r="G66" i="22"/>
  <c r="G50" i="22"/>
  <c r="G34" i="22"/>
  <c r="G18" i="22"/>
  <c r="F71" i="21"/>
  <c r="F63" i="21"/>
  <c r="F55" i="21"/>
  <c r="F47" i="21"/>
  <c r="F39" i="21"/>
  <c r="F31" i="21"/>
  <c r="F23" i="21"/>
  <c r="F15" i="21"/>
  <c r="I18" i="29"/>
  <c r="J25" i="23"/>
  <c r="I37" i="20"/>
  <c r="M25" i="29"/>
  <c r="D70" i="23"/>
  <c r="J49" i="20"/>
  <c r="D73" i="30"/>
  <c r="G19" i="30"/>
  <c r="F49" i="29"/>
  <c r="G14" i="29"/>
  <c r="E57" i="27"/>
  <c r="G65" i="26"/>
  <c r="D28" i="26"/>
  <c r="D49" i="25"/>
  <c r="D33" i="24"/>
  <c r="F51" i="23"/>
  <c r="J23" i="23"/>
  <c r="E46" i="22"/>
  <c r="D61" i="21"/>
  <c r="F48" i="30"/>
  <c r="F9" i="30"/>
  <c r="J40" i="29"/>
  <c r="E63" i="28"/>
  <c r="D40" i="27"/>
  <c r="I56" i="26"/>
  <c r="F19" i="26"/>
  <c r="E33" i="25"/>
  <c r="E57" i="23"/>
  <c r="L36" i="23"/>
  <c r="D20" i="23"/>
  <c r="F58" i="22"/>
  <c r="D37" i="22"/>
  <c r="F18" i="22"/>
  <c r="E71" i="21"/>
  <c r="E63" i="21"/>
  <c r="E55" i="21"/>
  <c r="E47" i="21"/>
  <c r="E39" i="21"/>
  <c r="E31" i="21"/>
  <c r="E23" i="21"/>
  <c r="E15" i="21"/>
  <c r="E7" i="21"/>
  <c r="D70" i="20"/>
  <c r="D66" i="20"/>
  <c r="D62" i="20"/>
  <c r="D58" i="20"/>
  <c r="D54" i="20"/>
  <c r="D50" i="20"/>
  <c r="D46" i="20"/>
  <c r="D42" i="20"/>
  <c r="D38" i="20"/>
  <c r="D34" i="20"/>
  <c r="D30" i="20"/>
  <c r="D26" i="20"/>
  <c r="D22" i="20"/>
  <c r="D18" i="20"/>
  <c r="D14" i="20"/>
  <c r="D10" i="20"/>
  <c r="D70" i="30"/>
  <c r="G48" i="30"/>
  <c r="J36" i="30"/>
  <c r="I27" i="30"/>
  <c r="H18" i="30"/>
  <c r="G9" i="30"/>
  <c r="J67" i="29"/>
  <c r="M58" i="29"/>
  <c r="F47" i="29"/>
  <c r="I38" i="29"/>
  <c r="L29" i="29"/>
  <c r="D21" i="29"/>
  <c r="G12" i="29"/>
  <c r="D53" i="28"/>
  <c r="D21" i="28"/>
  <c r="G65" i="27"/>
  <c r="G49" i="27"/>
  <c r="G33" i="27"/>
  <c r="G17" i="27"/>
  <c r="D70" i="26"/>
  <c r="E61" i="26"/>
  <c r="F52" i="26"/>
  <c r="G43" i="26"/>
  <c r="H34" i="26"/>
  <c r="I25" i="26"/>
  <c r="J16" i="26"/>
  <c r="D70" i="24"/>
  <c r="D38" i="24"/>
  <c r="F73" i="23"/>
  <c r="K66" i="23"/>
  <c r="H59" i="23"/>
  <c r="E52" i="23"/>
  <c r="J45" i="23"/>
  <c r="G38" i="23"/>
  <c r="D31" i="23"/>
  <c r="L23" i="23"/>
  <c r="I16" i="23"/>
  <c r="F9" i="23"/>
  <c r="E65" i="22"/>
  <c r="E49" i="22"/>
  <c r="E33" i="22"/>
  <c r="E17" i="22"/>
  <c r="F70" i="21"/>
  <c r="F62" i="21"/>
  <c r="F54" i="21"/>
  <c r="F46" i="21"/>
  <c r="F38" i="21"/>
  <c r="F30" i="21"/>
  <c r="F22" i="21"/>
  <c r="F14" i="21"/>
  <c r="M73" i="20"/>
  <c r="M69" i="20"/>
  <c r="M65" i="20"/>
  <c r="M61" i="20"/>
  <c r="M57" i="20"/>
  <c r="M53" i="20"/>
  <c r="M49" i="20"/>
  <c r="M45" i="20"/>
  <c r="M41" i="20"/>
  <c r="M37" i="20"/>
  <c r="M33" i="20"/>
  <c r="M29" i="20"/>
  <c r="M25" i="20"/>
  <c r="M21" i="20"/>
  <c r="M17" i="20"/>
  <c r="M13" i="20"/>
  <c r="M9" i="20"/>
  <c r="F56" i="30"/>
  <c r="H40" i="30"/>
  <c r="E66" i="27"/>
  <c r="F41" i="29"/>
  <c r="D17" i="23"/>
  <c r="I48" i="26"/>
  <c r="D17" i="22"/>
  <c r="E14" i="21"/>
  <c r="L45" i="20"/>
  <c r="L13" i="20"/>
  <c r="M66" i="29"/>
  <c r="E18" i="28"/>
  <c r="H42" i="26"/>
  <c r="K58" i="23"/>
  <c r="K26" i="23"/>
  <c r="G14" i="23"/>
  <c r="G62" i="22"/>
  <c r="E41" i="22"/>
  <c r="E13" i="22"/>
  <c r="F65" i="21"/>
  <c r="F51" i="21"/>
  <c r="F37" i="21"/>
  <c r="F26" i="21"/>
  <c r="F12" i="21"/>
  <c r="M71" i="20"/>
  <c r="E66" i="20"/>
  <c r="M60" i="20"/>
  <c r="M55" i="20"/>
  <c r="E50" i="20"/>
  <c r="M44" i="20"/>
  <c r="M39" i="20"/>
  <c r="E34" i="20"/>
  <c r="M28" i="20"/>
  <c r="M23" i="20"/>
  <c r="E18" i="20"/>
  <c r="M12" i="20"/>
  <c r="D67" i="30"/>
  <c r="F42" i="30"/>
  <c r="F31" i="30"/>
  <c r="E22" i="30"/>
  <c r="D13" i="30"/>
  <c r="D72" i="29"/>
  <c r="G63" i="29"/>
  <c r="J54" i="29"/>
  <c r="M45" i="29"/>
  <c r="F34" i="29"/>
  <c r="I25" i="29"/>
  <c r="L16" i="29"/>
  <c r="D8" i="29"/>
  <c r="D48" i="28"/>
  <c r="D16" i="28"/>
  <c r="D63" i="27"/>
  <c r="D47" i="27"/>
  <c r="D31" i="27"/>
  <c r="D15" i="27"/>
  <c r="F69" i="26"/>
  <c r="G60" i="26"/>
  <c r="H51" i="26"/>
  <c r="I42" i="26"/>
  <c r="J33" i="26"/>
  <c r="D23" i="26"/>
  <c r="E14" i="26"/>
  <c r="J72" i="23"/>
  <c r="G65" i="23"/>
  <c r="D58" i="23"/>
  <c r="L50" i="23"/>
  <c r="I43" i="23"/>
  <c r="F36" i="23"/>
  <c r="K29" i="23"/>
  <c r="H22" i="23"/>
  <c r="E15" i="23"/>
  <c r="J8" i="23"/>
  <c r="F61" i="22"/>
  <c r="F45" i="22"/>
  <c r="F29" i="22"/>
  <c r="F13" i="22"/>
  <c r="G69" i="21"/>
  <c r="G61" i="21"/>
  <c r="G53" i="21"/>
  <c r="G45" i="21"/>
  <c r="G37" i="21"/>
  <c r="G29" i="21"/>
  <c r="G21" i="21"/>
  <c r="G13" i="21"/>
  <c r="G56" i="22"/>
  <c r="D71" i="28"/>
  <c r="G31" i="22"/>
  <c r="F11" i="26"/>
  <c r="E70" i="21"/>
  <c r="L73" i="20"/>
  <c r="L41" i="20"/>
  <c r="L9" i="20"/>
  <c r="F55" i="29"/>
  <c r="E64" i="27"/>
  <c r="I33" i="26"/>
  <c r="H51" i="23"/>
  <c r="D23" i="23"/>
  <c r="J13" i="23"/>
  <c r="E61" i="22"/>
  <c r="G38" i="22"/>
  <c r="G10" i="22"/>
  <c r="F61" i="21"/>
  <c r="F50" i="21"/>
  <c r="F36" i="21"/>
  <c r="F25" i="21"/>
  <c r="F11" i="21"/>
  <c r="E71" i="20"/>
  <c r="E65" i="20"/>
  <c r="E60" i="20"/>
  <c r="E55" i="20"/>
  <c r="E49" i="20"/>
  <c r="E44" i="20"/>
  <c r="E39" i="20"/>
  <c r="E33" i="20"/>
  <c r="E28" i="20"/>
  <c r="E23" i="20"/>
  <c r="E17" i="20"/>
  <c r="E12" i="20"/>
  <c r="F64" i="30"/>
  <c r="F39" i="30"/>
  <c r="E30" i="30"/>
  <c r="D21" i="30"/>
  <c r="J11" i="30"/>
  <c r="G71" i="29"/>
  <c r="J62" i="29"/>
  <c r="M53" i="29"/>
  <c r="F42" i="29"/>
  <c r="I33" i="29"/>
  <c r="L24" i="29"/>
  <c r="D16" i="29"/>
  <c r="G7" i="29"/>
  <c r="E45" i="28"/>
  <c r="E13" i="28"/>
  <c r="F60" i="27"/>
  <c r="F44" i="27"/>
  <c r="F28" i="27"/>
  <c r="F12" i="27"/>
  <c r="G68" i="26"/>
  <c r="H59" i="26"/>
  <c r="I50" i="26"/>
  <c r="J41" i="26"/>
  <c r="D31" i="26"/>
  <c r="E22" i="26"/>
  <c r="F13" i="26"/>
  <c r="E71" i="23"/>
  <c r="J64" i="23"/>
  <c r="G57" i="23"/>
  <c r="D50" i="23"/>
  <c r="L42" i="23"/>
  <c r="I35" i="23"/>
  <c r="F28" i="23"/>
  <c r="K21" i="23"/>
  <c r="H14" i="23"/>
  <c r="E7" i="23"/>
  <c r="D60" i="22"/>
  <c r="D44" i="22"/>
  <c r="D28" i="22"/>
  <c r="D12" i="22"/>
  <c r="G68" i="21"/>
  <c r="G60" i="21"/>
  <c r="G52" i="21"/>
  <c r="G44" i="21"/>
  <c r="Q22" i="20"/>
  <c r="G42" i="27"/>
  <c r="D54" i="21"/>
  <c r="E19" i="25"/>
  <c r="E62" i="21"/>
  <c r="L69" i="20"/>
  <c r="L37" i="20"/>
  <c r="I66" i="30"/>
  <c r="I46" i="29"/>
  <c r="E48" i="27"/>
  <c r="J24" i="26"/>
  <c r="E44" i="23"/>
  <c r="G22" i="23"/>
  <c r="E12" i="23"/>
  <c r="G58" i="22"/>
  <c r="G30" i="22"/>
  <c r="E9" i="22"/>
  <c r="F60" i="21"/>
  <c r="F49" i="21"/>
  <c r="F35" i="21"/>
  <c r="F21" i="21"/>
  <c r="F10" i="21"/>
  <c r="E70" i="20"/>
  <c r="M64" i="20"/>
  <c r="M59" i="20"/>
  <c r="E54" i="20"/>
  <c r="M48" i="20"/>
  <c r="M43" i="20"/>
  <c r="E38" i="20"/>
  <c r="M32" i="20"/>
  <c r="M27" i="20"/>
  <c r="E22" i="20"/>
  <c r="M16" i="20"/>
  <c r="M11" i="20"/>
  <c r="D59" i="30"/>
  <c r="E38" i="30"/>
  <c r="D29" i="30"/>
  <c r="J19" i="30"/>
  <c r="I10" i="30"/>
  <c r="J70" i="29"/>
  <c r="M61" i="29"/>
  <c r="F50" i="29"/>
  <c r="I41" i="29"/>
  <c r="L32" i="29"/>
  <c r="D24" i="29"/>
  <c r="G15" i="29"/>
  <c r="D72" i="28"/>
  <c r="D40" i="28"/>
  <c r="D8" i="28"/>
  <c r="D59" i="27"/>
  <c r="D43" i="27"/>
  <c r="D27" i="27"/>
  <c r="D11" i="27"/>
  <c r="H67" i="26"/>
  <c r="I58" i="26"/>
  <c r="J49" i="26"/>
  <c r="D39" i="26"/>
  <c r="E30" i="26"/>
  <c r="F21" i="26"/>
  <c r="G12" i="26"/>
  <c r="H70" i="23"/>
  <c r="E63" i="23"/>
  <c r="J56" i="23"/>
  <c r="G49" i="23"/>
  <c r="D42" i="23"/>
  <c r="L34" i="23"/>
  <c r="I27" i="23"/>
  <c r="F20" i="23"/>
  <c r="K13" i="23"/>
  <c r="F73" i="22"/>
  <c r="F57" i="22"/>
  <c r="F41" i="22"/>
  <c r="F25" i="22"/>
  <c r="F9" i="22"/>
  <c r="G67" i="21"/>
  <c r="G59" i="21"/>
  <c r="G51" i="21"/>
  <c r="G43" i="21"/>
  <c r="G35" i="21"/>
  <c r="G27" i="21"/>
  <c r="G19" i="21"/>
  <c r="G11" i="21"/>
  <c r="F72" i="20"/>
  <c r="F68" i="20"/>
  <c r="F64" i="20"/>
  <c r="F60" i="20"/>
  <c r="F56" i="20"/>
  <c r="F52" i="20"/>
  <c r="F48" i="20"/>
  <c r="F44" i="20"/>
  <c r="F40" i="20"/>
  <c r="F36" i="20"/>
  <c r="F32" i="20"/>
  <c r="I64" i="30"/>
  <c r="H45" i="30"/>
  <c r="J34" i="30"/>
  <c r="I25" i="30"/>
  <c r="H16" i="30"/>
  <c r="G7" i="30"/>
  <c r="J65" i="29"/>
  <c r="M56" i="29"/>
  <c r="F45" i="29"/>
  <c r="I36" i="29"/>
  <c r="L27" i="29"/>
  <c r="D19" i="29"/>
  <c r="G10" i="29"/>
  <c r="D51" i="28"/>
  <c r="D19" i="28"/>
  <c r="G64" i="27"/>
  <c r="G48" i="27"/>
  <c r="G32" i="27"/>
  <c r="G16" i="27"/>
  <c r="F70" i="26"/>
  <c r="G61" i="26"/>
  <c r="H52" i="26"/>
  <c r="I43" i="26"/>
  <c r="J34" i="26"/>
  <c r="D24" i="26"/>
  <c r="E15" i="26"/>
  <c r="D72" i="25"/>
  <c r="D56" i="25"/>
  <c r="D40" i="25"/>
  <c r="D24" i="25"/>
  <c r="D8" i="25"/>
  <c r="D43" i="24"/>
  <c r="D11" i="24"/>
  <c r="G68" i="23"/>
  <c r="E17" i="28"/>
  <c r="G57" i="26"/>
  <c r="J37" i="30"/>
  <c r="K55" i="23"/>
  <c r="E54" i="21"/>
  <c r="L65" i="20"/>
  <c r="L33" i="20"/>
  <c r="I46" i="30"/>
  <c r="L37" i="29"/>
  <c r="E32" i="27"/>
  <c r="D14" i="26"/>
  <c r="J37" i="23"/>
  <c r="J21" i="23"/>
  <c r="I8" i="23"/>
  <c r="E57" i="22"/>
  <c r="E29" i="22"/>
  <c r="F73" i="21"/>
  <c r="F59" i="21"/>
  <c r="F45" i="21"/>
  <c r="F34" i="21"/>
  <c r="F20" i="21"/>
  <c r="F9" i="21"/>
  <c r="E69" i="20"/>
  <c r="E64" i="20"/>
  <c r="E59" i="20"/>
  <c r="E53" i="20"/>
  <c r="E48" i="20"/>
  <c r="E43" i="20"/>
  <c r="E37" i="20"/>
  <c r="E32" i="20"/>
  <c r="E27" i="20"/>
  <c r="E21" i="20"/>
  <c r="E16" i="20"/>
  <c r="E11" i="20"/>
  <c r="I53" i="30"/>
  <c r="D37" i="30"/>
  <c r="J27" i="30"/>
  <c r="I18" i="30"/>
  <c r="H9" i="30"/>
  <c r="M69" i="29"/>
  <c r="F58" i="29"/>
  <c r="I49" i="29"/>
  <c r="L40" i="29"/>
  <c r="D32" i="29"/>
  <c r="G23" i="29"/>
  <c r="J14" i="29"/>
  <c r="E69" i="28"/>
  <c r="E37" i="28"/>
  <c r="F72" i="27"/>
  <c r="F56" i="27"/>
  <c r="F40" i="27"/>
  <c r="F24" i="27"/>
  <c r="F8" i="27"/>
  <c r="I66" i="26"/>
  <c r="J57" i="26"/>
  <c r="D47" i="26"/>
  <c r="E38" i="26"/>
  <c r="F29" i="26"/>
  <c r="G20" i="26"/>
  <c r="H11" i="26"/>
  <c r="K69" i="23"/>
  <c r="H62" i="23"/>
  <c r="E55" i="23"/>
  <c r="J48" i="23"/>
  <c r="G41" i="23"/>
  <c r="D34" i="23"/>
  <c r="L26" i="23"/>
  <c r="I19" i="23"/>
  <c r="F12" i="23"/>
  <c r="D72" i="22"/>
  <c r="D56" i="22"/>
  <c r="D40" i="22"/>
  <c r="D24" i="22"/>
  <c r="D8" i="22"/>
  <c r="G66" i="21"/>
  <c r="G58" i="21"/>
  <c r="G50" i="21"/>
  <c r="G42" i="21"/>
  <c r="G34" i="21"/>
  <c r="J44" i="23"/>
  <c r="D20" i="26"/>
  <c r="I67" i="29"/>
  <c r="D36" i="23"/>
  <c r="E46" i="21"/>
  <c r="L61" i="20"/>
  <c r="L29" i="20"/>
  <c r="I35" i="30"/>
  <c r="D29" i="29"/>
  <c r="E16" i="27"/>
  <c r="D66" i="24"/>
  <c r="H35" i="23"/>
  <c r="E20" i="23"/>
  <c r="L7" i="23"/>
  <c r="G54" i="22"/>
  <c r="G26" i="22"/>
  <c r="F69" i="21"/>
  <c r="F58" i="21"/>
  <c r="F44" i="21"/>
  <c r="F33" i="21"/>
  <c r="F19" i="21"/>
  <c r="F7" i="21"/>
  <c r="M68" i="20"/>
  <c r="M63" i="20"/>
  <c r="E58" i="20"/>
  <c r="M52" i="20"/>
  <c r="M47" i="20"/>
  <c r="E42" i="20"/>
  <c r="M36" i="20"/>
  <c r="M31" i="20"/>
  <c r="E26" i="20"/>
  <c r="M20" i="20"/>
  <c r="M15" i="20"/>
  <c r="E10" i="20"/>
  <c r="D51" i="30"/>
  <c r="J35" i="30"/>
  <c r="I26" i="30"/>
  <c r="H17" i="30"/>
  <c r="G8" i="30"/>
  <c r="F66" i="29"/>
  <c r="I57" i="29"/>
  <c r="L48" i="29"/>
  <c r="D40" i="29"/>
  <c r="G31" i="29"/>
  <c r="J22" i="29"/>
  <c r="M13" i="29"/>
  <c r="D64" i="28"/>
  <c r="D32" i="28"/>
  <c r="D71" i="27"/>
  <c r="D55" i="27"/>
  <c r="D39" i="27"/>
  <c r="D23" i="27"/>
  <c r="D7" i="27"/>
  <c r="J65" i="26"/>
  <c r="D55" i="26"/>
  <c r="E46" i="26"/>
  <c r="F37" i="26"/>
  <c r="G28" i="26"/>
  <c r="H19" i="26"/>
  <c r="I10" i="26"/>
  <c r="F68" i="23"/>
  <c r="K61" i="23"/>
  <c r="H54" i="23"/>
  <c r="E47" i="23"/>
  <c r="J40" i="23"/>
  <c r="G33" i="23"/>
  <c r="D26" i="23"/>
  <c r="L18" i="23"/>
  <c r="I11" i="23"/>
  <c r="F69" i="22"/>
  <c r="F53" i="22"/>
  <c r="F37" i="22"/>
  <c r="F21" i="22"/>
  <c r="G73" i="21"/>
  <c r="G65" i="21"/>
  <c r="G57" i="21"/>
  <c r="G49" i="21"/>
  <c r="G41" i="21"/>
  <c r="G33" i="21"/>
  <c r="G25" i="21"/>
  <c r="G17" i="21"/>
  <c r="J20" i="20"/>
  <c r="D35" i="25"/>
  <c r="J32" i="29"/>
  <c r="K15" i="23"/>
  <c r="E38" i="21"/>
  <c r="L57" i="20"/>
  <c r="L25" i="20"/>
  <c r="H26" i="30"/>
  <c r="G20" i="29"/>
  <c r="E69" i="26"/>
  <c r="D34" i="24"/>
  <c r="F33" i="23"/>
  <c r="H19" i="23"/>
  <c r="D7" i="23"/>
  <c r="G46" i="22"/>
  <c r="E25" i="22"/>
  <c r="F68" i="21"/>
  <c r="F57" i="21"/>
  <c r="F43" i="21"/>
  <c r="F29" i="21"/>
  <c r="F18" i="21"/>
  <c r="E73" i="20"/>
  <c r="E68" i="20"/>
  <c r="E63" i="20"/>
  <c r="E57" i="20"/>
  <c r="E52" i="20"/>
  <c r="E47" i="20"/>
  <c r="E41" i="20"/>
  <c r="E36" i="20"/>
  <c r="E31" i="20"/>
  <c r="E25" i="20"/>
  <c r="E20" i="20"/>
  <c r="E15" i="20"/>
  <c r="E9" i="20"/>
  <c r="I48" i="30"/>
  <c r="I34" i="30"/>
  <c r="H25" i="30"/>
  <c r="G16" i="30"/>
  <c r="F7" i="30"/>
  <c r="I65" i="29"/>
  <c r="L56" i="29"/>
  <c r="D48" i="29"/>
  <c r="G39" i="29"/>
  <c r="J30" i="29"/>
  <c r="M21" i="29"/>
  <c r="F10" i="29"/>
  <c r="E61" i="28"/>
  <c r="E29" i="28"/>
  <c r="F68" i="27"/>
  <c r="F52" i="27"/>
  <c r="F36" i="27"/>
  <c r="F20" i="27"/>
  <c r="J73" i="26"/>
  <c r="D63" i="26"/>
  <c r="E54" i="26"/>
  <c r="F45" i="26"/>
  <c r="G36" i="26"/>
  <c r="H27" i="26"/>
  <c r="I18" i="26"/>
  <c r="J9" i="26"/>
  <c r="I67" i="23"/>
  <c r="F60" i="23"/>
  <c r="K53" i="23"/>
  <c r="H46" i="23"/>
  <c r="E39" i="23"/>
  <c r="J32" i="23"/>
  <c r="G25" i="23"/>
  <c r="D18" i="23"/>
  <c r="L10" i="23"/>
  <c r="D68" i="22"/>
  <c r="D52" i="22"/>
  <c r="D36" i="22"/>
  <c r="D20" i="22"/>
  <c r="G72" i="21"/>
  <c r="G64" i="21"/>
  <c r="G56" i="21"/>
  <c r="G48" i="21"/>
  <c r="G40" i="21"/>
  <c r="G32" i="21"/>
  <c r="G24" i="21"/>
  <c r="G16" i="21"/>
  <c r="G8" i="21"/>
  <c r="N70" i="20"/>
  <c r="N66" i="20"/>
  <c r="N62" i="20"/>
  <c r="N58" i="20"/>
  <c r="N54" i="20"/>
  <c r="N50" i="20"/>
  <c r="N46" i="20"/>
  <c r="N42" i="20"/>
  <c r="N38" i="20"/>
  <c r="N34" i="20"/>
  <c r="N30" i="20"/>
  <c r="I56" i="30"/>
  <c r="I40" i="30"/>
  <c r="G31" i="30"/>
  <c r="F22" i="30"/>
  <c r="E13" i="30"/>
  <c r="F69" i="29"/>
  <c r="I60" i="29"/>
  <c r="L51" i="29"/>
  <c r="D43" i="29"/>
  <c r="G34" i="29"/>
  <c r="J25" i="29"/>
  <c r="M16" i="29"/>
  <c r="E72" i="28"/>
  <c r="E40" i="28"/>
  <c r="E8" i="28"/>
  <c r="E59" i="27"/>
  <c r="E43" i="27"/>
  <c r="E27" i="27"/>
  <c r="E11" i="27"/>
  <c r="I67" i="26"/>
  <c r="I52" i="30"/>
  <c r="L73" i="23"/>
  <c r="D34" i="28"/>
  <c r="F54" i="22"/>
  <c r="E30" i="21"/>
  <c r="L53" i="20"/>
  <c r="L21" i="20"/>
  <c r="G17" i="30"/>
  <c r="J11" i="29"/>
  <c r="F60" i="26"/>
  <c r="I72" i="23"/>
  <c r="G30" i="23"/>
  <c r="L15" i="23"/>
  <c r="E73" i="22"/>
  <c r="E45" i="22"/>
  <c r="G22" i="22"/>
  <c r="F67" i="21"/>
  <c r="F53" i="21"/>
  <c r="F42" i="21"/>
  <c r="F28" i="21"/>
  <c r="F17" i="21"/>
  <c r="M72" i="20"/>
  <c r="M67" i="20"/>
  <c r="E62" i="20"/>
  <c r="M56" i="20"/>
  <c r="M51" i="20"/>
  <c r="E46" i="20"/>
  <c r="M40" i="20"/>
  <c r="M35" i="20"/>
  <c r="E30" i="20"/>
  <c r="M24" i="20"/>
  <c r="M19" i="20"/>
  <c r="E14" i="20"/>
  <c r="M8" i="20"/>
  <c r="D47" i="30"/>
  <c r="H33" i="30"/>
  <c r="G24" i="30"/>
  <c r="F15" i="30"/>
  <c r="I73" i="29"/>
  <c r="L64" i="29"/>
  <c r="D56" i="29"/>
  <c r="G47" i="29"/>
  <c r="J38" i="29"/>
  <c r="M29" i="29"/>
  <c r="F18" i="29"/>
  <c r="I9" i="29"/>
  <c r="D56" i="28"/>
  <c r="D24" i="28"/>
  <c r="D67" i="27"/>
  <c r="D51" i="27"/>
  <c r="D35" i="27"/>
  <c r="D19" i="27"/>
  <c r="D71" i="26"/>
  <c r="E62" i="26"/>
  <c r="F53" i="26"/>
  <c r="G44" i="26"/>
  <c r="H35" i="26"/>
  <c r="I26" i="26"/>
  <c r="J17" i="26"/>
  <c r="D7" i="26"/>
  <c r="L66" i="23"/>
  <c r="I59" i="23"/>
  <c r="F52" i="23"/>
  <c r="K45" i="23"/>
  <c r="H38" i="23"/>
  <c r="E31" i="23"/>
  <c r="J24" i="23"/>
  <c r="G17" i="23"/>
  <c r="D10" i="23"/>
  <c r="F65" i="22"/>
  <c r="F49" i="22"/>
  <c r="F33" i="22"/>
  <c r="F17" i="22"/>
  <c r="G71" i="21"/>
  <c r="G63" i="21"/>
  <c r="G55" i="21"/>
  <c r="G47" i="21"/>
  <c r="G39" i="21"/>
  <c r="G31" i="21"/>
  <c r="G23" i="21"/>
  <c r="G15" i="21"/>
  <c r="G7" i="21"/>
  <c r="F70" i="20"/>
  <c r="F66" i="20"/>
  <c r="F62" i="20"/>
  <c r="F58" i="20"/>
  <c r="F54" i="20"/>
  <c r="F50" i="20"/>
  <c r="F46" i="20"/>
  <c r="F42" i="20"/>
  <c r="F38" i="20"/>
  <c r="F34" i="20"/>
  <c r="F30" i="20"/>
  <c r="D54" i="30"/>
  <c r="G39" i="30"/>
  <c r="F30" i="30"/>
  <c r="E21" i="30"/>
  <c r="D12" i="30"/>
  <c r="I68" i="29"/>
  <c r="L59" i="29"/>
  <c r="D51" i="29"/>
  <c r="G42" i="29"/>
  <c r="J33" i="29"/>
  <c r="M24" i="29"/>
  <c r="F13" i="29"/>
  <c r="D67" i="28"/>
  <c r="D35" i="28"/>
  <c r="G72" i="27"/>
  <c r="G56" i="27"/>
  <c r="G40" i="27"/>
  <c r="G24" i="27"/>
  <c r="G8" i="27"/>
  <c r="J66" i="26"/>
  <c r="D56" i="26"/>
  <c r="E47" i="26"/>
  <c r="F38" i="26"/>
  <c r="G29" i="26"/>
  <c r="H20" i="26"/>
  <c r="I11" i="26"/>
  <c r="D64" i="25"/>
  <c r="D48" i="25"/>
  <c r="D32" i="25"/>
  <c r="D16" i="25"/>
  <c r="D59" i="24"/>
  <c r="D27" i="24"/>
  <c r="F71" i="23"/>
  <c r="K64" i="23"/>
  <c r="G11" i="30"/>
  <c r="E50" i="28"/>
  <c r="F66" i="21"/>
  <c r="E56" i="20"/>
  <c r="E13" i="20"/>
  <c r="G55" i="29"/>
  <c r="F64" i="27"/>
  <c r="I34" i="26"/>
  <c r="K37" i="23"/>
  <c r="D16" i="22"/>
  <c r="G28" i="21"/>
  <c r="G9" i="21"/>
  <c r="N68" i="20"/>
  <c r="N61" i="20"/>
  <c r="N55" i="20"/>
  <c r="F49" i="20"/>
  <c r="F43" i="20"/>
  <c r="N36" i="20"/>
  <c r="N29" i="20"/>
  <c r="D44" i="30"/>
  <c r="D28" i="30"/>
  <c r="F14" i="30"/>
  <c r="G66" i="29"/>
  <c r="G50" i="29"/>
  <c r="L35" i="29"/>
  <c r="I20" i="29"/>
  <c r="M8" i="29"/>
  <c r="E24" i="28"/>
  <c r="E55" i="27"/>
  <c r="E31" i="27"/>
  <c r="D72" i="26"/>
  <c r="I59" i="26"/>
  <c r="F46" i="26"/>
  <c r="I35" i="26"/>
  <c r="F22" i="26"/>
  <c r="J10" i="26"/>
  <c r="D58" i="25"/>
  <c r="D36" i="25"/>
  <c r="D14" i="25"/>
  <c r="D47" i="24"/>
  <c r="H73" i="23"/>
  <c r="F63" i="23"/>
  <c r="K56" i="23"/>
  <c r="H49" i="23"/>
  <c r="E42" i="23"/>
  <c r="J35" i="23"/>
  <c r="G28" i="23"/>
  <c r="D21" i="23"/>
  <c r="L13" i="23"/>
  <c r="G73" i="22"/>
  <c r="G57" i="22"/>
  <c r="G41" i="22"/>
  <c r="G25" i="22"/>
  <c r="G9" i="22"/>
  <c r="H67" i="21"/>
  <c r="H59" i="21"/>
  <c r="H51" i="21"/>
  <c r="H43" i="21"/>
  <c r="H35" i="21"/>
  <c r="H27" i="21"/>
  <c r="H19" i="21"/>
  <c r="H11" i="21"/>
  <c r="G72" i="20"/>
  <c r="G68" i="20"/>
  <c r="G64" i="20"/>
  <c r="G60" i="20"/>
  <c r="G56" i="20"/>
  <c r="G52" i="20"/>
  <c r="G48" i="20"/>
  <c r="G44" i="20"/>
  <c r="G40" i="20"/>
  <c r="L62" i="29"/>
  <c r="F67" i="27"/>
  <c r="D41" i="26"/>
  <c r="F58" i="23"/>
  <c r="D55" i="22"/>
  <c r="I40" i="21"/>
  <c r="I7" i="21"/>
  <c r="P59" i="20"/>
  <c r="P43" i="20"/>
  <c r="F29" i="20"/>
  <c r="F21" i="20"/>
  <c r="O13" i="20"/>
  <c r="K7" i="20"/>
  <c r="D53" i="18"/>
  <c r="D55" i="17"/>
  <c r="D24" i="17"/>
  <c r="D8" i="17"/>
  <c r="E59" i="16"/>
  <c r="E43" i="16"/>
  <c r="E27" i="16"/>
  <c r="E11" i="16"/>
  <c r="O71" i="15"/>
  <c r="H45" i="23"/>
  <c r="G51" i="26"/>
  <c r="F52" i="21"/>
  <c r="E51" i="20"/>
  <c r="F70" i="30"/>
  <c r="J46" i="29"/>
  <c r="F48" i="27"/>
  <c r="J25" i="26"/>
  <c r="H30" i="23"/>
  <c r="G70" i="21"/>
  <c r="G26" i="21"/>
  <c r="N73" i="20"/>
  <c r="N67" i="20"/>
  <c r="F61" i="20"/>
  <c r="F55" i="20"/>
  <c r="N48" i="20"/>
  <c r="N41" i="20"/>
  <c r="N35" i="20"/>
  <c r="D71" i="30"/>
  <c r="G42" i="30"/>
  <c r="J26" i="30"/>
  <c r="J10" i="30"/>
  <c r="M64" i="29"/>
  <c r="J49" i="29"/>
  <c r="D35" i="29"/>
  <c r="L19" i="29"/>
  <c r="E64" i="28"/>
  <c r="E16" i="28"/>
  <c r="G52" i="27"/>
  <c r="G28" i="27"/>
  <c r="E71" i="26"/>
  <c r="J58" i="26"/>
  <c r="G45" i="26"/>
  <c r="D32" i="26"/>
  <c r="G21" i="26"/>
  <c r="D8" i="26"/>
  <c r="D54" i="25"/>
  <c r="D34" i="25"/>
  <c r="D12" i="25"/>
  <c r="D39" i="24"/>
  <c r="K72" i="23"/>
  <c r="I62" i="23"/>
  <c r="F55" i="23"/>
  <c r="K48" i="23"/>
  <c r="H41" i="23"/>
  <c r="E34" i="23"/>
  <c r="J27" i="23"/>
  <c r="G20" i="23"/>
  <c r="D13" i="23"/>
  <c r="E72" i="22"/>
  <c r="E56" i="22"/>
  <c r="E40" i="22"/>
  <c r="E24" i="22"/>
  <c r="E8" i="22"/>
  <c r="H66" i="21"/>
  <c r="H58" i="21"/>
  <c r="H50" i="21"/>
  <c r="H42" i="21"/>
  <c r="H34" i="21"/>
  <c r="H26" i="21"/>
  <c r="H18" i="21"/>
  <c r="H10" i="21"/>
  <c r="O71" i="20"/>
  <c r="O67" i="20"/>
  <c r="O63" i="20"/>
  <c r="O59" i="20"/>
  <c r="O55" i="20"/>
  <c r="O51" i="20"/>
  <c r="O47" i="20"/>
  <c r="O43" i="20"/>
  <c r="O39" i="20"/>
  <c r="G45" i="29"/>
  <c r="D46" i="27"/>
  <c r="J19" i="26"/>
  <c r="H52" i="23"/>
  <c r="F44" i="22"/>
  <c r="I35" i="21"/>
  <c r="P73" i="20"/>
  <c r="P57" i="20"/>
  <c r="P41" i="20"/>
  <c r="F28" i="20"/>
  <c r="F20" i="20"/>
  <c r="Q12" i="20"/>
  <c r="D70" i="19"/>
  <c r="D44" i="18"/>
  <c r="E48" i="17"/>
  <c r="D22" i="17"/>
  <c r="G72" i="16"/>
  <c r="G56" i="16"/>
  <c r="G40" i="16"/>
  <c r="G24" i="16"/>
  <c r="G8" i="16"/>
  <c r="G71" i="15"/>
  <c r="K67" i="15"/>
  <c r="O63" i="15"/>
  <c r="S59" i="15"/>
  <c r="D56" i="15"/>
  <c r="H52" i="15"/>
  <c r="L48" i="15"/>
  <c r="P44" i="15"/>
  <c r="T40" i="15"/>
  <c r="E37" i="15"/>
  <c r="I33" i="15"/>
  <c r="M29" i="15"/>
  <c r="Q25" i="15"/>
  <c r="J22" i="15"/>
  <c r="F18" i="15"/>
  <c r="R14" i="15"/>
  <c r="N10" i="15"/>
  <c r="G7" i="15"/>
  <c r="F25" i="27"/>
  <c r="F65" i="23"/>
  <c r="F41" i="21"/>
  <c r="E45" i="20"/>
  <c r="G45" i="30"/>
  <c r="M37" i="29"/>
  <c r="F32" i="27"/>
  <c r="D15" i="26"/>
  <c r="E23" i="23"/>
  <c r="G62" i="21"/>
  <c r="G22" i="21"/>
  <c r="F73" i="20"/>
  <c r="F67" i="20"/>
  <c r="N60" i="20"/>
  <c r="N53" i="20"/>
  <c r="N47" i="20"/>
  <c r="F41" i="20"/>
  <c r="F35" i="20"/>
  <c r="F67" i="30"/>
  <c r="F38" i="30"/>
  <c r="H24" i="30"/>
  <c r="I9" i="30"/>
  <c r="F61" i="29"/>
  <c r="M48" i="29"/>
  <c r="M32" i="29"/>
  <c r="G18" i="29"/>
  <c r="D59" i="28"/>
  <c r="D11" i="28"/>
  <c r="E51" i="27"/>
  <c r="E23" i="27"/>
  <c r="G69" i="26"/>
  <c r="E55" i="26"/>
  <c r="H44" i="26"/>
  <c r="E31" i="26"/>
  <c r="I19" i="26"/>
  <c r="E7" i="26"/>
  <c r="D52" i="25"/>
  <c r="D30" i="25"/>
  <c r="D10" i="25"/>
  <c r="D35" i="24"/>
  <c r="I70" i="23"/>
  <c r="L61" i="23"/>
  <c r="I54" i="23"/>
  <c r="F47" i="23"/>
  <c r="K40" i="23"/>
  <c r="H33" i="23"/>
  <c r="E26" i="23"/>
  <c r="J19" i="23"/>
  <c r="G12" i="23"/>
  <c r="G69" i="22"/>
  <c r="G53" i="22"/>
  <c r="G37" i="22"/>
  <c r="G21" i="22"/>
  <c r="H73" i="21"/>
  <c r="H65" i="21"/>
  <c r="H57" i="21"/>
  <c r="H49" i="21"/>
  <c r="H41" i="21"/>
  <c r="H33" i="21"/>
  <c r="H25" i="21"/>
  <c r="H17" i="21"/>
  <c r="H9" i="21"/>
  <c r="G71" i="20"/>
  <c r="G67" i="20"/>
  <c r="G63" i="20"/>
  <c r="G59" i="20"/>
  <c r="G55" i="20"/>
  <c r="G51" i="20"/>
  <c r="G47" i="20"/>
  <c r="G43" i="20"/>
  <c r="I51" i="30"/>
  <c r="I39" i="29"/>
  <c r="F35" i="27"/>
  <c r="I12" i="26"/>
  <c r="J46" i="23"/>
  <c r="D23" i="22"/>
  <c r="I31" i="21"/>
  <c r="P71" i="20"/>
  <c r="P55" i="20"/>
  <c r="P39" i="20"/>
  <c r="F27" i="20"/>
  <c r="F19" i="20"/>
  <c r="F12" i="20"/>
  <c r="D61" i="19"/>
  <c r="D35" i="18"/>
  <c r="D46" i="17"/>
  <c r="D20" i="17"/>
  <c r="E71" i="16"/>
  <c r="E55" i="16"/>
  <c r="E39" i="16"/>
  <c r="E23" i="16"/>
  <c r="E7" i="16"/>
  <c r="R70" i="15"/>
  <c r="N66" i="15"/>
  <c r="G63" i="15"/>
  <c r="K59" i="15"/>
  <c r="O55" i="15"/>
  <c r="S51" i="15"/>
  <c r="D48" i="15"/>
  <c r="H44" i="15"/>
  <c r="L40" i="15"/>
  <c r="P36" i="15"/>
  <c r="T32" i="15"/>
  <c r="E29" i="15"/>
  <c r="I25" i="15"/>
  <c r="M21" i="15"/>
  <c r="Q17" i="15"/>
  <c r="J14" i="15"/>
  <c r="F10" i="15"/>
  <c r="I73" i="14"/>
  <c r="D33" i="22"/>
  <c r="E28" i="23"/>
  <c r="F27" i="21"/>
  <c r="E40" i="20"/>
  <c r="G32" i="30"/>
  <c r="F26" i="29"/>
  <c r="F16" i="27"/>
  <c r="G73" i="23"/>
  <c r="J16" i="23"/>
  <c r="G54" i="21"/>
  <c r="G20" i="21"/>
  <c r="N72" i="20"/>
  <c r="N65" i="20"/>
  <c r="N59" i="20"/>
  <c r="F53" i="20"/>
  <c r="F47" i="20"/>
  <c r="N40" i="20"/>
  <c r="N33" i="20"/>
  <c r="D62" i="30"/>
  <c r="E37" i="30"/>
  <c r="G23" i="30"/>
  <c r="H8" i="30"/>
  <c r="D59" i="29"/>
  <c r="I44" i="29"/>
  <c r="F29" i="29"/>
  <c r="J17" i="29"/>
  <c r="E56" i="28"/>
  <c r="E71" i="27"/>
  <c r="E47" i="27"/>
  <c r="G20" i="27"/>
  <c r="H68" i="26"/>
  <c r="F54" i="26"/>
  <c r="J42" i="26"/>
  <c r="F30" i="26"/>
  <c r="J18" i="26"/>
  <c r="D70" i="25"/>
  <c r="D50" i="25"/>
  <c r="D28" i="25"/>
  <c r="D71" i="24"/>
  <c r="D31" i="24"/>
  <c r="L69" i="23"/>
  <c r="D61" i="23"/>
  <c r="L53" i="23"/>
  <c r="I46" i="23"/>
  <c r="F39" i="23"/>
  <c r="K32" i="23"/>
  <c r="H25" i="23"/>
  <c r="E18" i="23"/>
  <c r="J11" i="23"/>
  <c r="E68" i="22"/>
  <c r="E52" i="22"/>
  <c r="E36" i="22"/>
  <c r="E20" i="22"/>
  <c r="H72" i="21"/>
  <c r="H64" i="21"/>
  <c r="H56" i="21"/>
  <c r="H48" i="21"/>
  <c r="H40" i="21"/>
  <c r="H32" i="21"/>
  <c r="H24" i="21"/>
  <c r="H16" i="21"/>
  <c r="H8" i="21"/>
  <c r="O70" i="20"/>
  <c r="O66" i="20"/>
  <c r="O62" i="20"/>
  <c r="O58" i="20"/>
  <c r="O54" i="20"/>
  <c r="O50" i="20"/>
  <c r="O46" i="20"/>
  <c r="O42" i="20"/>
  <c r="G38" i="30"/>
  <c r="M27" i="29"/>
  <c r="D14" i="27"/>
  <c r="E58" i="25"/>
  <c r="L40" i="23"/>
  <c r="F12" i="22"/>
  <c r="I27" i="21"/>
  <c r="P69" i="20"/>
  <c r="P53" i="20"/>
  <c r="H38" i="20"/>
  <c r="F26" i="20"/>
  <c r="F18" i="20"/>
  <c r="H11" i="20"/>
  <c r="D47" i="19"/>
  <c r="D21" i="18"/>
  <c r="D39" i="17"/>
  <c r="D18" i="17"/>
  <c r="G68" i="16"/>
  <c r="G52" i="16"/>
  <c r="G36" i="16"/>
  <c r="G20" i="16"/>
  <c r="Q73" i="15"/>
  <c r="J70" i="15"/>
  <c r="F66" i="15"/>
  <c r="R62" i="15"/>
  <c r="N58" i="15"/>
  <c r="G55" i="15"/>
  <c r="K51" i="15"/>
  <c r="O47" i="15"/>
  <c r="S43" i="15"/>
  <c r="D40" i="15"/>
  <c r="H36" i="15"/>
  <c r="L32" i="15"/>
  <c r="P28" i="15"/>
  <c r="T24" i="15"/>
  <c r="E21" i="15"/>
  <c r="I17" i="15"/>
  <c r="M13" i="15"/>
  <c r="Q9" i="15"/>
  <c r="N72" i="14"/>
  <c r="L66" i="14"/>
  <c r="J60" i="14"/>
  <c r="M53" i="14"/>
  <c r="K47" i="14"/>
  <c r="N40" i="14"/>
  <c r="L34" i="14"/>
  <c r="J28" i="14"/>
  <c r="M21" i="14"/>
  <c r="K15" i="14"/>
  <c r="N8" i="14"/>
  <c r="F59" i="12"/>
  <c r="D37" i="12"/>
  <c r="E16" i="12"/>
  <c r="D56" i="11"/>
  <c r="D24" i="11"/>
  <c r="D58" i="10"/>
  <c r="D26" i="10"/>
  <c r="E22" i="21"/>
  <c r="D15" i="23"/>
  <c r="F13" i="21"/>
  <c r="E35" i="20"/>
  <c r="F23" i="30"/>
  <c r="I17" i="29"/>
  <c r="E70" i="26"/>
  <c r="D66" i="23"/>
  <c r="G9" i="23"/>
  <c r="G46" i="21"/>
  <c r="G18" i="21"/>
  <c r="N71" i="20"/>
  <c r="F65" i="20"/>
  <c r="F59" i="20"/>
  <c r="N52" i="20"/>
  <c r="N45" i="20"/>
  <c r="N39" i="20"/>
  <c r="F33" i="20"/>
  <c r="F59" i="30"/>
  <c r="D36" i="30"/>
  <c r="D20" i="30"/>
  <c r="J73" i="29"/>
  <c r="G58" i="29"/>
  <c r="L43" i="29"/>
  <c r="I28" i="29"/>
  <c r="I12" i="29"/>
  <c r="E48" i="28"/>
  <c r="G68" i="27"/>
  <c r="G44" i="27"/>
  <c r="E19" i="27"/>
  <c r="D64" i="26"/>
  <c r="G53" i="26"/>
  <c r="D40" i="26"/>
  <c r="H28" i="26"/>
  <c r="D16" i="26"/>
  <c r="D68" i="25"/>
  <c r="D46" i="25"/>
  <c r="D26" i="25"/>
  <c r="D67" i="24"/>
  <c r="D23" i="24"/>
  <c r="D69" i="23"/>
  <c r="G60" i="23"/>
  <c r="D53" i="23"/>
  <c r="L45" i="23"/>
  <c r="I38" i="23"/>
  <c r="F31" i="23"/>
  <c r="K24" i="23"/>
  <c r="H17" i="23"/>
  <c r="E10" i="23"/>
  <c r="G65" i="22"/>
  <c r="G49" i="22"/>
  <c r="G33" i="22"/>
  <c r="G17" i="22"/>
  <c r="H71" i="21"/>
  <c r="H63" i="21"/>
  <c r="H55" i="21"/>
  <c r="H47" i="21"/>
  <c r="H39" i="21"/>
  <c r="H31" i="21"/>
  <c r="H23" i="21"/>
  <c r="H15" i="21"/>
  <c r="H7" i="21"/>
  <c r="G70" i="20"/>
  <c r="G66" i="20"/>
  <c r="G62" i="20"/>
  <c r="G58" i="20"/>
  <c r="G54" i="20"/>
  <c r="G50" i="20"/>
  <c r="G46" i="20"/>
  <c r="G42" i="20"/>
  <c r="F29" i="30"/>
  <c r="D22" i="29"/>
  <c r="H69" i="26"/>
  <c r="E42" i="25"/>
  <c r="E29" i="23"/>
  <c r="I72" i="21"/>
  <c r="I23" i="21"/>
  <c r="P67" i="20"/>
  <c r="P51" i="20"/>
  <c r="O35" i="20"/>
  <c r="F25" i="20"/>
  <c r="F17" i="20"/>
  <c r="K10" i="20"/>
  <c r="D38" i="19"/>
  <c r="D12" i="18"/>
  <c r="E32" i="17"/>
  <c r="D16" i="17"/>
  <c r="E67" i="16"/>
  <c r="E51" i="16"/>
  <c r="L49" i="20"/>
  <c r="G70" i="22"/>
  <c r="E72" i="20"/>
  <c r="E29" i="20"/>
  <c r="E14" i="30"/>
  <c r="L8" i="29"/>
  <c r="F61" i="26"/>
  <c r="L58" i="23"/>
  <c r="D64" i="22"/>
  <c r="G38" i="21"/>
  <c r="G14" i="21"/>
  <c r="F71" i="20"/>
  <c r="N64" i="20"/>
  <c r="N57" i="20"/>
  <c r="N51" i="20"/>
  <c r="F45" i="20"/>
  <c r="F39" i="20"/>
  <c r="N32" i="20"/>
  <c r="F51" i="30"/>
  <c r="I33" i="30"/>
  <c r="J18" i="30"/>
  <c r="M72" i="29"/>
  <c r="J57" i="29"/>
  <c r="J41" i="29"/>
  <c r="D27" i="29"/>
  <c r="L11" i="29"/>
  <c r="D43" i="28"/>
  <c r="E67" i="27"/>
  <c r="E39" i="27"/>
  <c r="E15" i="27"/>
  <c r="E63" i="26"/>
  <c r="I51" i="26"/>
  <c r="E39" i="26"/>
  <c r="I27" i="26"/>
  <c r="F14" i="26"/>
  <c r="D66" i="25"/>
  <c r="D44" i="25"/>
  <c r="D22" i="25"/>
  <c r="D63" i="24"/>
  <c r="D19" i="24"/>
  <c r="J67" i="23"/>
  <c r="J59" i="23"/>
  <c r="G52" i="23"/>
  <c r="D45" i="23"/>
  <c r="L37" i="23"/>
  <c r="I30" i="23"/>
  <c r="F23" i="23"/>
  <c r="K16" i="23"/>
  <c r="H9" i="23"/>
  <c r="E64" i="22"/>
  <c r="E48" i="22"/>
  <c r="E32" i="22"/>
  <c r="E16" i="22"/>
  <c r="H70" i="21"/>
  <c r="H62" i="21"/>
  <c r="H54" i="21"/>
  <c r="H46" i="21"/>
  <c r="H38" i="21"/>
  <c r="H30" i="21"/>
  <c r="H22" i="21"/>
  <c r="H14" i="21"/>
  <c r="O73" i="20"/>
  <c r="O69" i="20"/>
  <c r="O65" i="20"/>
  <c r="O61" i="20"/>
  <c r="O57" i="20"/>
  <c r="O53" i="20"/>
  <c r="O49" i="20"/>
  <c r="O45" i="20"/>
  <c r="O41" i="20"/>
  <c r="E20" i="30"/>
  <c r="F16" i="29"/>
  <c r="G62" i="26"/>
  <c r="E26" i="25"/>
  <c r="G23" i="23"/>
  <c r="I64" i="21"/>
  <c r="I19" i="21"/>
  <c r="P65" i="20"/>
  <c r="P49" i="20"/>
  <c r="H34" i="20"/>
  <c r="F24" i="20"/>
  <c r="F16" i="20"/>
  <c r="O9" i="20"/>
  <c r="D29" i="19"/>
  <c r="D71" i="17"/>
  <c r="D30" i="17"/>
  <c r="D14" i="17"/>
  <c r="G64" i="16"/>
  <c r="G48" i="16"/>
  <c r="G32" i="16"/>
  <c r="G16" i="16"/>
  <c r="T72" i="15"/>
  <c r="E69" i="15"/>
  <c r="I65" i="15"/>
  <c r="M61" i="15"/>
  <c r="Q57" i="15"/>
  <c r="J54" i="15"/>
  <c r="F50" i="15"/>
  <c r="R46" i="15"/>
  <c r="N42" i="15"/>
  <c r="G39" i="15"/>
  <c r="K35" i="15"/>
  <c r="O31" i="15"/>
  <c r="S27" i="15"/>
  <c r="D24" i="15"/>
  <c r="H20" i="15"/>
  <c r="L16" i="15"/>
  <c r="P12" i="15"/>
  <c r="T8" i="15"/>
  <c r="K71" i="14"/>
  <c r="N64" i="14"/>
  <c r="L58" i="14"/>
  <c r="J52" i="14"/>
  <c r="M45" i="14"/>
  <c r="K39" i="14"/>
  <c r="N32" i="14"/>
  <c r="L26" i="14"/>
  <c r="J20" i="14"/>
  <c r="M13" i="14"/>
  <c r="K7" i="14"/>
  <c r="D53" i="12"/>
  <c r="E32" i="12"/>
  <c r="F11" i="12"/>
  <c r="D48" i="11"/>
  <c r="D16" i="11"/>
  <c r="D50" i="10"/>
  <c r="L17" i="20"/>
  <c r="G42" i="22"/>
  <c r="E67" i="20"/>
  <c r="E24" i="20"/>
  <c r="L72" i="29"/>
  <c r="E53" i="28"/>
  <c r="G52" i="26"/>
  <c r="I51" i="23"/>
  <c r="D48" i="22"/>
  <c r="G36" i="21"/>
  <c r="G12" i="21"/>
  <c r="N69" i="20"/>
  <c r="N63" i="20"/>
  <c r="F57" i="20"/>
  <c r="F51" i="20"/>
  <c r="N44" i="20"/>
  <c r="N37" i="20"/>
  <c r="N31" i="20"/>
  <c r="D49" i="30"/>
  <c r="H32" i="30"/>
  <c r="I17" i="30"/>
  <c r="L67" i="29"/>
  <c r="F53" i="29"/>
  <c r="M40" i="29"/>
  <c r="G26" i="29"/>
  <c r="D11" i="29"/>
  <c r="E32" i="28"/>
  <c r="E63" i="27"/>
  <c r="G36" i="27"/>
  <c r="G12" i="27"/>
  <c r="F62" i="26"/>
  <c r="J50" i="26"/>
  <c r="G37" i="26"/>
  <c r="J26" i="26"/>
  <c r="G13" i="26"/>
  <c r="D62" i="25"/>
  <c r="D42" i="25"/>
  <c r="D20" i="25"/>
  <c r="D55" i="24"/>
  <c r="D15" i="24"/>
  <c r="E66" i="23"/>
  <c r="E58" i="23"/>
  <c r="J51" i="23"/>
  <c r="G44" i="23"/>
  <c r="D37" i="23"/>
  <c r="L29" i="23"/>
  <c r="I22" i="23"/>
  <c r="F15" i="23"/>
  <c r="K8" i="23"/>
  <c r="G61" i="22"/>
  <c r="G45" i="22"/>
  <c r="G29" i="22"/>
  <c r="G13" i="22"/>
  <c r="H69" i="21"/>
  <c r="H61" i="21"/>
  <c r="H53" i="21"/>
  <c r="H45" i="21"/>
  <c r="H37" i="21"/>
  <c r="H29" i="21"/>
  <c r="H21" i="21"/>
  <c r="H13" i="21"/>
  <c r="G73" i="20"/>
  <c r="G69" i="20"/>
  <c r="G65" i="20"/>
  <c r="G61" i="20"/>
  <c r="G57" i="20"/>
  <c r="G53" i="20"/>
  <c r="G49" i="20"/>
  <c r="G45" i="20"/>
  <c r="G41" i="20"/>
  <c r="D11" i="30"/>
  <c r="D70" i="28"/>
  <c r="F55" i="26"/>
  <c r="E10" i="25"/>
  <c r="I17" i="23"/>
  <c r="I56" i="21"/>
  <c r="I15" i="21"/>
  <c r="P63" i="20"/>
  <c r="P47" i="20"/>
  <c r="O31" i="20"/>
  <c r="F23" i="20"/>
  <c r="H15" i="20"/>
  <c r="Q8" i="20"/>
  <c r="D15" i="19"/>
  <c r="E64" i="17"/>
  <c r="D28" i="17"/>
  <c r="D12" i="17"/>
  <c r="E63" i="16"/>
  <c r="E47" i="16"/>
  <c r="E31" i="16"/>
  <c r="E15" i="16"/>
  <c r="L72" i="15"/>
  <c r="P68" i="15"/>
  <c r="T64" i="15"/>
  <c r="E61" i="15"/>
  <c r="I57" i="15"/>
  <c r="M53" i="15"/>
  <c r="Q49" i="15"/>
  <c r="J46" i="15"/>
  <c r="F42" i="15"/>
  <c r="R38" i="15"/>
  <c r="N34" i="15"/>
  <c r="G31" i="15"/>
  <c r="K27" i="15"/>
  <c r="O23" i="15"/>
  <c r="S19" i="15"/>
  <c r="D16" i="15"/>
  <c r="H12" i="15"/>
  <c r="L8" i="15"/>
  <c r="H70" i="14"/>
  <c r="F64" i="14"/>
  <c r="I57" i="14"/>
  <c r="G51" i="14"/>
  <c r="E45" i="14"/>
  <c r="H38" i="14"/>
  <c r="F32" i="14"/>
  <c r="I25" i="14"/>
  <c r="G19" i="14"/>
  <c r="E13" i="14"/>
  <c r="E72" i="12"/>
  <c r="F51" i="12"/>
  <c r="D29" i="12"/>
  <c r="E8" i="12"/>
  <c r="D44" i="11"/>
  <c r="D12" i="11"/>
  <c r="D46" i="10"/>
  <c r="D14" i="10"/>
  <c r="F8" i="30"/>
  <c r="D32" i="22"/>
  <c r="F37" i="20"/>
  <c r="F21" i="29"/>
  <c r="H36" i="26"/>
  <c r="H65" i="23"/>
  <c r="F7" i="23"/>
  <c r="H44" i="21"/>
  <c r="O60" i="20"/>
  <c r="E48" i="26"/>
  <c r="F22" i="20"/>
  <c r="G44" i="16"/>
  <c r="H68" i="15"/>
  <c r="F58" i="15"/>
  <c r="T48" i="15"/>
  <c r="J38" i="15"/>
  <c r="H28" i="15"/>
  <c r="N18" i="15"/>
  <c r="D8" i="15"/>
  <c r="K63" i="14"/>
  <c r="H54" i="14"/>
  <c r="G43" i="14"/>
  <c r="I33" i="14"/>
  <c r="K23" i="14"/>
  <c r="J12" i="14"/>
  <c r="D61" i="12"/>
  <c r="E24" i="12"/>
  <c r="D52" i="11"/>
  <c r="D66" i="10"/>
  <c r="D18" i="10"/>
  <c r="D48" i="9"/>
  <c r="D16" i="9"/>
  <c r="E62" i="8"/>
  <c r="E46" i="8"/>
  <c r="E30" i="8"/>
  <c r="E14" i="8"/>
  <c r="D68" i="7"/>
  <c r="D60" i="7"/>
  <c r="D52" i="7"/>
  <c r="D44" i="7"/>
  <c r="D36" i="7"/>
  <c r="D28" i="7"/>
  <c r="D20" i="7"/>
  <c r="D12" i="7"/>
  <c r="G67" i="6"/>
  <c r="D56" i="6"/>
  <c r="F42" i="6"/>
  <c r="H28" i="6"/>
  <c r="E17" i="6"/>
  <c r="G69" i="29"/>
  <c r="D30" i="28"/>
  <c r="D49" i="26"/>
  <c r="J70" i="23"/>
  <c r="H12" i="23"/>
  <c r="I49" i="21"/>
  <c r="D12" i="21"/>
  <c r="K30" i="20"/>
  <c r="G22" i="20"/>
  <c r="N14" i="20"/>
  <c r="D66" i="19"/>
  <c r="D49" i="18"/>
  <c r="D53" i="17"/>
  <c r="E22" i="17"/>
  <c r="F71" i="16"/>
  <c r="F55" i="16"/>
  <c r="F39" i="16"/>
  <c r="F23" i="16"/>
  <c r="F7" i="16"/>
  <c r="K70" i="15"/>
  <c r="O66" i="15"/>
  <c r="S62" i="15"/>
  <c r="D59" i="15"/>
  <c r="H55" i="15"/>
  <c r="L51" i="15"/>
  <c r="P47" i="15"/>
  <c r="T43" i="15"/>
  <c r="E40" i="15"/>
  <c r="I36" i="15"/>
  <c r="M32" i="15"/>
  <c r="Q28" i="15"/>
  <c r="J25" i="15"/>
  <c r="F21" i="15"/>
  <c r="R17" i="15"/>
  <c r="N13" i="15"/>
  <c r="G10" i="15"/>
  <c r="G72" i="14"/>
  <c r="E66" i="14"/>
  <c r="H59" i="14"/>
  <c r="F53" i="14"/>
  <c r="I46" i="14"/>
  <c r="G40" i="14"/>
  <c r="E34" i="14"/>
  <c r="H27" i="14"/>
  <c r="F21" i="14"/>
  <c r="I14" i="14"/>
  <c r="G8" i="14"/>
  <c r="F56" i="12"/>
  <c r="D34" i="12"/>
  <c r="E13" i="12"/>
  <c r="M68" i="7"/>
  <c r="M60" i="7"/>
  <c r="M52" i="7"/>
  <c r="M44" i="7"/>
  <c r="G14" i="22"/>
  <c r="G30" i="21"/>
  <c r="F31" i="20"/>
  <c r="J9" i="29"/>
  <c r="E23" i="26"/>
  <c r="H57" i="23"/>
  <c r="E60" i="22"/>
  <c r="H36" i="21"/>
  <c r="O56" i="20"/>
  <c r="D64" i="23"/>
  <c r="K14" i="20"/>
  <c r="E35" i="16"/>
  <c r="S67" i="15"/>
  <c r="T56" i="15"/>
  <c r="G47" i="15"/>
  <c r="M37" i="15"/>
  <c r="N26" i="15"/>
  <c r="T16" i="15"/>
  <c r="O7" i="15"/>
  <c r="H62" i="14"/>
  <c r="E53" i="14"/>
  <c r="L42" i="14"/>
  <c r="K31" i="14"/>
  <c r="H22" i="14"/>
  <c r="G11" i="14"/>
  <c r="E56" i="12"/>
  <c r="D21" i="12"/>
  <c r="D40" i="11"/>
  <c r="D62" i="10"/>
  <c r="D10" i="10"/>
  <c r="D44" i="9"/>
  <c r="D12" i="9"/>
  <c r="E60" i="8"/>
  <c r="E44" i="8"/>
  <c r="E28" i="8"/>
  <c r="E12" i="8"/>
  <c r="I67" i="7"/>
  <c r="I59" i="7"/>
  <c r="I51" i="7"/>
  <c r="I43" i="7"/>
  <c r="I35" i="7"/>
  <c r="I27" i="7"/>
  <c r="I19" i="7"/>
  <c r="I11" i="7"/>
  <c r="F66" i="6"/>
  <c r="H52" i="6"/>
  <c r="E41" i="6"/>
  <c r="G27" i="6"/>
  <c r="D16" i="6"/>
  <c r="I63" i="29"/>
  <c r="D58" i="27"/>
  <c r="J27" i="26"/>
  <c r="L64" i="23"/>
  <c r="D67" i="22"/>
  <c r="I41" i="21"/>
  <c r="D8" i="21"/>
  <c r="G29" i="20"/>
  <c r="G21" i="20"/>
  <c r="P13" i="20"/>
  <c r="D57" i="19"/>
  <c r="D40" i="18"/>
  <c r="E46" i="17"/>
  <c r="E20" i="17"/>
  <c r="D70" i="16"/>
  <c r="D54" i="16"/>
  <c r="D38" i="16"/>
  <c r="D22" i="16"/>
  <c r="R73" i="15"/>
  <c r="N69" i="15"/>
  <c r="G66" i="15"/>
  <c r="K62" i="15"/>
  <c r="O58" i="15"/>
  <c r="S54" i="15"/>
  <c r="D51" i="15"/>
  <c r="H47" i="15"/>
  <c r="L43" i="15"/>
  <c r="P39" i="15"/>
  <c r="T35" i="15"/>
  <c r="E32" i="15"/>
  <c r="I28" i="15"/>
  <c r="M24" i="15"/>
  <c r="Q20" i="15"/>
  <c r="J17" i="15"/>
  <c r="F13" i="15"/>
  <c r="R9" i="15"/>
  <c r="L71" i="14"/>
  <c r="J65" i="14"/>
  <c r="M58" i="14"/>
  <c r="K52" i="14"/>
  <c r="N45" i="14"/>
  <c r="L39" i="14"/>
  <c r="J33" i="14"/>
  <c r="M26" i="14"/>
  <c r="K20" i="14"/>
  <c r="N13" i="14"/>
  <c r="L7" i="14"/>
  <c r="E53" i="12"/>
  <c r="F32" i="12"/>
  <c r="D10" i="12"/>
  <c r="J67" i="7"/>
  <c r="J59" i="7"/>
  <c r="J51" i="7"/>
  <c r="J43" i="7"/>
  <c r="J35" i="7"/>
  <c r="J27" i="7"/>
  <c r="J19" i="7"/>
  <c r="J11" i="7"/>
  <c r="E72" i="6"/>
  <c r="G58" i="6"/>
  <c r="D47" i="6"/>
  <c r="F33" i="6"/>
  <c r="H19" i="6"/>
  <c r="E8" i="6"/>
  <c r="L69" i="5"/>
  <c r="P65" i="5"/>
  <c r="E61" i="20"/>
  <c r="G10" i="21"/>
  <c r="F47" i="30"/>
  <c r="D27" i="28"/>
  <c r="H12" i="26"/>
  <c r="E50" i="23"/>
  <c r="E44" i="22"/>
  <c r="H28" i="21"/>
  <c r="O52" i="20"/>
  <c r="K11" i="23"/>
  <c r="F8" i="20"/>
  <c r="G28" i="16"/>
  <c r="Q65" i="15"/>
  <c r="L56" i="15"/>
  <c r="M45" i="15"/>
  <c r="S35" i="15"/>
  <c r="F26" i="15"/>
  <c r="O15" i="15"/>
  <c r="F72" i="14"/>
  <c r="M61" i="14"/>
  <c r="L50" i="14"/>
  <c r="I41" i="14"/>
  <c r="H30" i="14"/>
  <c r="E21" i="14"/>
  <c r="L10" i="14"/>
  <c r="E48" i="12"/>
  <c r="F19" i="12"/>
  <c r="D36" i="11"/>
  <c r="D54" i="10"/>
  <c r="D72" i="9"/>
  <c r="D40" i="9"/>
  <c r="D8" i="9"/>
  <c r="E58" i="8"/>
  <c r="E42" i="8"/>
  <c r="E26" i="8"/>
  <c r="E10" i="8"/>
  <c r="N66" i="7"/>
  <c r="N58" i="7"/>
  <c r="N50" i="7"/>
  <c r="N42" i="7"/>
  <c r="N34" i="7"/>
  <c r="N26" i="7"/>
  <c r="N18" i="7"/>
  <c r="N10" i="7"/>
  <c r="E65" i="6"/>
  <c r="G51" i="6"/>
  <c r="D40" i="6"/>
  <c r="F26" i="6"/>
  <c r="H12" i="6"/>
  <c r="M51" i="29"/>
  <c r="F47" i="27"/>
  <c r="I20" i="26"/>
  <c r="E53" i="23"/>
  <c r="F56" i="22"/>
  <c r="D36" i="21"/>
  <c r="K38" i="20"/>
  <c r="G28" i="20"/>
  <c r="G20" i="20"/>
  <c r="G12" i="20"/>
  <c r="D43" i="19"/>
  <c r="D31" i="18"/>
  <c r="D44" i="17"/>
  <c r="E18" i="17"/>
  <c r="F67" i="16"/>
  <c r="F51" i="16"/>
  <c r="F35" i="16"/>
  <c r="F19" i="16"/>
  <c r="J73" i="15"/>
  <c r="F69" i="15"/>
  <c r="R65" i="15"/>
  <c r="N61" i="15"/>
  <c r="G58" i="15"/>
  <c r="K54" i="15"/>
  <c r="O50" i="15"/>
  <c r="S46" i="15"/>
  <c r="D43" i="15"/>
  <c r="H39" i="15"/>
  <c r="L35" i="15"/>
  <c r="P31" i="15"/>
  <c r="T27" i="15"/>
  <c r="E24" i="15"/>
  <c r="I20" i="15"/>
  <c r="M16" i="15"/>
  <c r="Q12" i="15"/>
  <c r="J9" i="15"/>
  <c r="I70" i="14"/>
  <c r="G64" i="14"/>
  <c r="E58" i="14"/>
  <c r="H51" i="14"/>
  <c r="F45" i="14"/>
  <c r="I38" i="14"/>
  <c r="G32" i="14"/>
  <c r="E26" i="14"/>
  <c r="H19" i="14"/>
  <c r="F13" i="14"/>
  <c r="F72" i="12"/>
  <c r="D50" i="12"/>
  <c r="E29" i="12"/>
  <c r="F8" i="12"/>
  <c r="G66" i="7"/>
  <c r="G58" i="7"/>
  <c r="G50" i="7"/>
  <c r="G42" i="7"/>
  <c r="E19" i="20"/>
  <c r="F69" i="20"/>
  <c r="E29" i="30"/>
  <c r="G60" i="27"/>
  <c r="D60" i="25"/>
  <c r="J43" i="23"/>
  <c r="E28" i="22"/>
  <c r="H20" i="21"/>
  <c r="O48" i="20"/>
  <c r="I48" i="21"/>
  <c r="D67" i="18"/>
  <c r="E19" i="16"/>
  <c r="L64" i="15"/>
  <c r="R54" i="15"/>
  <c r="E45" i="15"/>
  <c r="F34" i="15"/>
  <c r="L24" i="15"/>
  <c r="G15" i="15"/>
  <c r="M69" i="14"/>
  <c r="E61" i="14"/>
  <c r="I49" i="14"/>
  <c r="F40" i="14"/>
  <c r="M29" i="14"/>
  <c r="L18" i="14"/>
  <c r="I9" i="14"/>
  <c r="D45" i="12"/>
  <c r="D13" i="12"/>
  <c r="D32" i="11"/>
  <c r="D42" i="10"/>
  <c r="D68" i="9"/>
  <c r="D36" i="9"/>
  <c r="E72" i="8"/>
  <c r="E56" i="8"/>
  <c r="E40" i="8"/>
  <c r="E24" i="8"/>
  <c r="E8" i="8"/>
  <c r="F66" i="7"/>
  <c r="F58" i="7"/>
  <c r="F50" i="7"/>
  <c r="F42" i="7"/>
  <c r="F34" i="7"/>
  <c r="F26" i="7"/>
  <c r="F18" i="7"/>
  <c r="F10" i="7"/>
  <c r="D64" i="6"/>
  <c r="F50" i="6"/>
  <c r="H36" i="6"/>
  <c r="E25" i="6"/>
  <c r="F54" i="30"/>
  <c r="D46" i="29"/>
  <c r="D26" i="27"/>
  <c r="H13" i="26"/>
  <c r="G47" i="23"/>
  <c r="D35" i="22"/>
  <c r="D32" i="21"/>
  <c r="G37" i="20"/>
  <c r="G27" i="20"/>
  <c r="G19" i="20"/>
  <c r="I11" i="20"/>
  <c r="D34" i="19"/>
  <c r="D17" i="18"/>
  <c r="D37" i="17"/>
  <c r="E16" i="17"/>
  <c r="D66" i="16"/>
  <c r="D50" i="16"/>
  <c r="D34" i="16"/>
  <c r="D18" i="16"/>
  <c r="M72" i="15"/>
  <c r="Q68" i="15"/>
  <c r="J65" i="15"/>
  <c r="F61" i="15"/>
  <c r="R57" i="15"/>
  <c r="N53" i="15"/>
  <c r="G50" i="15"/>
  <c r="K46" i="15"/>
  <c r="O42" i="15"/>
  <c r="S38" i="15"/>
  <c r="D35" i="15"/>
  <c r="H31" i="15"/>
  <c r="L27" i="15"/>
  <c r="P23" i="15"/>
  <c r="T19" i="15"/>
  <c r="E16" i="15"/>
  <c r="I12" i="15"/>
  <c r="M8" i="15"/>
  <c r="N69" i="14"/>
  <c r="L63" i="14"/>
  <c r="J57" i="14"/>
  <c r="M50" i="14"/>
  <c r="K44" i="14"/>
  <c r="N37" i="14"/>
  <c r="L31" i="14"/>
  <c r="J25" i="14"/>
  <c r="M18" i="14"/>
  <c r="K12" i="14"/>
  <c r="E69" i="12"/>
  <c r="F48" i="12"/>
  <c r="D26" i="12"/>
  <c r="L73" i="7"/>
  <c r="L65" i="7"/>
  <c r="L57" i="7"/>
  <c r="L49" i="7"/>
  <c r="L41" i="7"/>
  <c r="L33" i="7"/>
  <c r="L25" i="7"/>
  <c r="L17" i="7"/>
  <c r="L9" i="7"/>
  <c r="H67" i="6"/>
  <c r="E56" i="6"/>
  <c r="G42" i="6"/>
  <c r="D31" i="6"/>
  <c r="F17" i="6"/>
  <c r="P73" i="5"/>
  <c r="O68" i="5"/>
  <c r="S64" i="5"/>
  <c r="R59" i="5"/>
  <c r="D64" i="29"/>
  <c r="F63" i="20"/>
  <c r="G15" i="30"/>
  <c r="E35" i="27"/>
  <c r="D38" i="25"/>
  <c r="G36" i="23"/>
  <c r="E12" i="22"/>
  <c r="H12" i="21"/>
  <c r="O44" i="20"/>
  <c r="I11" i="21"/>
  <c r="D62" i="17"/>
  <c r="G12" i="16"/>
  <c r="D64" i="15"/>
  <c r="E53" i="15"/>
  <c r="K43" i="15"/>
  <c r="Q33" i="15"/>
  <c r="G23" i="15"/>
  <c r="E13" i="15"/>
  <c r="E69" i="14"/>
  <c r="G59" i="14"/>
  <c r="N48" i="14"/>
  <c r="M37" i="14"/>
  <c r="E29" i="14"/>
  <c r="I17" i="14"/>
  <c r="F8" i="14"/>
  <c r="F43" i="12"/>
  <c r="D72" i="11"/>
  <c r="D28" i="11"/>
  <c r="D38" i="10"/>
  <c r="D64" i="9"/>
  <c r="D32" i="9"/>
  <c r="E70" i="8"/>
  <c r="E54" i="8"/>
  <c r="E38" i="8"/>
  <c r="E22" i="8"/>
  <c r="M71" i="7"/>
  <c r="M63" i="7"/>
  <c r="M55" i="7"/>
  <c r="M47" i="7"/>
  <c r="M39" i="7"/>
  <c r="M31" i="7"/>
  <c r="M23" i="7"/>
  <c r="M15" i="7"/>
  <c r="M7" i="7"/>
  <c r="H60" i="6"/>
  <c r="E49" i="6"/>
  <c r="G35" i="6"/>
  <c r="D24" i="6"/>
  <c r="H39" i="30"/>
  <c r="F40" i="29"/>
  <c r="F15" i="27"/>
  <c r="E60" i="25"/>
  <c r="I41" i="23"/>
  <c r="F24" i="22"/>
  <c r="D28" i="21"/>
  <c r="P35" i="20"/>
  <c r="G26" i="20"/>
  <c r="G18" i="20"/>
  <c r="N10" i="20"/>
  <c r="D25" i="19"/>
  <c r="D8" i="18"/>
  <c r="E30" i="17"/>
  <c r="E14" i="17"/>
  <c r="F63" i="16"/>
  <c r="F47" i="16"/>
  <c r="F31" i="16"/>
  <c r="F15" i="16"/>
  <c r="E72" i="15"/>
  <c r="I68" i="15"/>
  <c r="M64" i="15"/>
  <c r="Q60" i="15"/>
  <c r="J57" i="15"/>
  <c r="F53" i="15"/>
  <c r="R49" i="15"/>
  <c r="N45" i="15"/>
  <c r="G42" i="15"/>
  <c r="K38" i="15"/>
  <c r="O34" i="15"/>
  <c r="S30" i="15"/>
  <c r="D27" i="15"/>
  <c r="H23" i="15"/>
  <c r="L19" i="15"/>
  <c r="P15" i="15"/>
  <c r="T11" i="15"/>
  <c r="E8" i="15"/>
  <c r="F69" i="14"/>
  <c r="I62" i="14"/>
  <c r="G56" i="14"/>
  <c r="E50" i="14"/>
  <c r="H43" i="14"/>
  <c r="F37" i="14"/>
  <c r="I30" i="14"/>
  <c r="G24" i="14"/>
  <c r="E18" i="14"/>
  <c r="H11" i="14"/>
  <c r="D66" i="12"/>
  <c r="E45" i="12"/>
  <c r="F24" i="12"/>
  <c r="D73" i="7"/>
  <c r="D65" i="7"/>
  <c r="D57" i="7"/>
  <c r="D49" i="7"/>
  <c r="D41" i="7"/>
  <c r="D33" i="7"/>
  <c r="D25" i="7"/>
  <c r="D17" i="7"/>
  <c r="D9" i="7"/>
  <c r="G66" i="6"/>
  <c r="D55" i="6"/>
  <c r="F41" i="6"/>
  <c r="H27" i="6"/>
  <c r="E16" i="6"/>
  <c r="H73" i="5"/>
  <c r="G68" i="5"/>
  <c r="F63" i="5"/>
  <c r="J59" i="5"/>
  <c r="T53" i="5"/>
  <c r="G22" i="30"/>
  <c r="M11" i="29"/>
  <c r="E64" i="26"/>
  <c r="E46" i="25"/>
  <c r="H36" i="23"/>
  <c r="D15" i="22"/>
  <c r="I24" i="21"/>
  <c r="H66" i="20"/>
  <c r="H50" i="20"/>
  <c r="O34" i="20"/>
  <c r="H24" i="20"/>
  <c r="H16" i="20"/>
  <c r="E21" i="28"/>
  <c r="N56" i="20"/>
  <c r="D67" i="29"/>
  <c r="E7" i="27"/>
  <c r="D18" i="25"/>
  <c r="D29" i="23"/>
  <c r="H68" i="21"/>
  <c r="O72" i="20"/>
  <c r="O40" i="20"/>
  <c r="P61" i="20"/>
  <c r="D26" i="17"/>
  <c r="I73" i="15"/>
  <c r="J62" i="15"/>
  <c r="P52" i="15"/>
  <c r="Q41" i="15"/>
  <c r="D32" i="15"/>
  <c r="R22" i="15"/>
  <c r="S11" i="15"/>
  <c r="J68" i="14"/>
  <c r="N56" i="14"/>
  <c r="F48" i="14"/>
  <c r="E37" i="14"/>
  <c r="G27" i="14"/>
  <c r="N16" i="14"/>
  <c r="D69" i="12"/>
  <c r="E40" i="12"/>
  <c r="D68" i="11"/>
  <c r="D20" i="11"/>
  <c r="D34" i="10"/>
  <c r="D60" i="9"/>
  <c r="D28" i="9"/>
  <c r="E68" i="8"/>
  <c r="E52" i="8"/>
  <c r="E36" i="8"/>
  <c r="E20" i="8"/>
  <c r="J70" i="7"/>
  <c r="J62" i="7"/>
  <c r="J54" i="7"/>
  <c r="J46" i="7"/>
  <c r="J38" i="7"/>
  <c r="J30" i="7"/>
  <c r="J22" i="7"/>
  <c r="J14" i="7"/>
  <c r="E73" i="6"/>
  <c r="G59" i="6"/>
  <c r="D48" i="6"/>
  <c r="F34" i="6"/>
  <c r="H20" i="6"/>
  <c r="G30" i="30"/>
  <c r="J28" i="29"/>
  <c r="G70" i="26"/>
  <c r="E44" i="25"/>
  <c r="K35" i="23"/>
  <c r="I73" i="21"/>
  <c r="D24" i="21"/>
  <c r="K34" i="20"/>
  <c r="G25" i="20"/>
  <c r="G17" i="20"/>
  <c r="P9" i="20"/>
  <c r="D11" i="19"/>
  <c r="D69" i="17"/>
  <c r="E28" i="17"/>
  <c r="E12" i="17"/>
  <c r="D62" i="16"/>
  <c r="D46" i="16"/>
  <c r="D30" i="16"/>
  <c r="D14" i="16"/>
  <c r="P71" i="15"/>
  <c r="T67" i="15"/>
  <c r="E64" i="15"/>
  <c r="I60" i="15"/>
  <c r="M56" i="15"/>
  <c r="Q52" i="15"/>
  <c r="J49" i="15"/>
  <c r="F45" i="15"/>
  <c r="R41" i="15"/>
  <c r="N37" i="15"/>
  <c r="G34" i="15"/>
  <c r="K30" i="15"/>
  <c r="O26" i="15"/>
  <c r="S22" i="15"/>
  <c r="D19" i="15"/>
  <c r="H15" i="15"/>
  <c r="L11" i="15"/>
  <c r="P7" i="15"/>
  <c r="K68" i="14"/>
  <c r="N61" i="14"/>
  <c r="L55" i="14"/>
  <c r="J49" i="14"/>
  <c r="M42" i="14"/>
  <c r="K36" i="14"/>
  <c r="N29" i="14"/>
  <c r="L23" i="14"/>
  <c r="J17" i="14"/>
  <c r="M10" i="14"/>
  <c r="F64" i="12"/>
  <c r="D42" i="12"/>
  <c r="E21" i="12"/>
  <c r="I72" i="7"/>
  <c r="I64" i="7"/>
  <c r="I56" i="7"/>
  <c r="I48" i="7"/>
  <c r="I40" i="7"/>
  <c r="I32" i="7"/>
  <c r="I24" i="7"/>
  <c r="I16" i="7"/>
  <c r="I8" i="7"/>
  <c r="F65" i="6"/>
  <c r="H51" i="6"/>
  <c r="E40" i="6"/>
  <c r="G26" i="6"/>
  <c r="D15" i="6"/>
  <c r="S72" i="5"/>
  <c r="R67" i="5"/>
  <c r="I62" i="5"/>
  <c r="M58" i="5"/>
  <c r="L53" i="5"/>
  <c r="F13" i="30"/>
  <c r="D54" i="28"/>
  <c r="D57" i="26"/>
  <c r="E30" i="25"/>
  <c r="J30" i="23"/>
  <c r="I66" i="21"/>
  <c r="I20" i="21"/>
  <c r="H64" i="20"/>
  <c r="H48" i="20"/>
  <c r="H43" i="26"/>
  <c r="N49" i="20"/>
  <c r="I52" i="29"/>
  <c r="H60" i="26"/>
  <c r="D51" i="24"/>
  <c r="L21" i="23"/>
  <c r="H60" i="21"/>
  <c r="O68" i="20"/>
  <c r="J68" i="29"/>
  <c r="P45" i="20"/>
  <c r="D10" i="17"/>
  <c r="D72" i="15"/>
  <c r="P60" i="15"/>
  <c r="N50" i="15"/>
  <c r="I41" i="15"/>
  <c r="R30" i="15"/>
  <c r="P20" i="15"/>
  <c r="K11" i="15"/>
  <c r="G67" i="14"/>
  <c r="F56" i="14"/>
  <c r="H46" i="14"/>
  <c r="J36" i="14"/>
  <c r="N24" i="14"/>
  <c r="F16" i="14"/>
  <c r="F67" i="12"/>
  <c r="F35" i="12"/>
  <c r="D64" i="11"/>
  <c r="D8" i="11"/>
  <c r="D30" i="10"/>
  <c r="D56" i="9"/>
  <c r="D24" i="9"/>
  <c r="E66" i="8"/>
  <c r="E50" i="8"/>
  <c r="E34" i="8"/>
  <c r="E18" i="8"/>
  <c r="G69" i="7"/>
  <c r="G61" i="7"/>
  <c r="G53" i="7"/>
  <c r="G45" i="7"/>
  <c r="G37" i="7"/>
  <c r="G29" i="7"/>
  <c r="G21" i="7"/>
  <c r="G13" i="7"/>
  <c r="D72" i="6"/>
  <c r="F58" i="6"/>
  <c r="H44" i="6"/>
  <c r="E33" i="6"/>
  <c r="G19" i="6"/>
  <c r="F21" i="30"/>
  <c r="L22" i="29"/>
  <c r="F63" i="26"/>
  <c r="E28" i="25"/>
  <c r="D24" i="23"/>
  <c r="I65" i="21"/>
  <c r="D20" i="21"/>
  <c r="G33" i="20"/>
  <c r="G24" i="20"/>
  <c r="G16" i="20"/>
  <c r="G8" i="20"/>
  <c r="D72" i="18"/>
  <c r="E62" i="17"/>
  <c r="E26" i="17"/>
  <c r="E10" i="17"/>
  <c r="F59" i="16"/>
  <c r="F43" i="16"/>
  <c r="F27" i="16"/>
  <c r="F11" i="16"/>
  <c r="H71" i="15"/>
  <c r="L67" i="15"/>
  <c r="P63" i="15"/>
  <c r="T59" i="15"/>
  <c r="E56" i="15"/>
  <c r="I52" i="15"/>
  <c r="M48" i="15"/>
  <c r="Q44" i="15"/>
  <c r="J41" i="15"/>
  <c r="F37" i="15"/>
  <c r="R33" i="15"/>
  <c r="N29" i="15"/>
  <c r="G26" i="15"/>
  <c r="K22" i="15"/>
  <c r="O18" i="15"/>
  <c r="S14" i="15"/>
  <c r="D11" i="15"/>
  <c r="H7" i="15"/>
  <c r="H67" i="14"/>
  <c r="F61" i="14"/>
  <c r="I54" i="14"/>
  <c r="G48" i="14"/>
  <c r="E42" i="14"/>
  <c r="H35" i="14"/>
  <c r="F29" i="14"/>
  <c r="I22" i="14"/>
  <c r="G16" i="14"/>
  <c r="E10" i="14"/>
  <c r="E61" i="12"/>
  <c r="F40" i="12"/>
  <c r="D18" i="12"/>
  <c r="N71" i="7"/>
  <c r="N63" i="7"/>
  <c r="N55" i="7"/>
  <c r="N47" i="7"/>
  <c r="N39" i="7"/>
  <c r="N31" i="7"/>
  <c r="N23" i="7"/>
  <c r="N15" i="7"/>
  <c r="N7" i="7"/>
  <c r="E64" i="6"/>
  <c r="G50" i="6"/>
  <c r="D39" i="6"/>
  <c r="F25" i="6"/>
  <c r="H11" i="6"/>
  <c r="F71" i="5"/>
  <c r="J67" i="5"/>
  <c r="T61" i="5"/>
  <c r="E58" i="5"/>
  <c r="D53" i="5"/>
  <c r="D70" i="29"/>
  <c r="E11" i="28"/>
  <c r="J35" i="26"/>
  <c r="E14" i="25"/>
  <c r="L24" i="23"/>
  <c r="I58" i="21"/>
  <c r="I16" i="21"/>
  <c r="H62" i="20"/>
  <c r="H46" i="20"/>
  <c r="O30" i="20"/>
  <c r="F44" i="23"/>
  <c r="E27" i="28"/>
  <c r="K19" i="15"/>
  <c r="E64" i="12"/>
  <c r="E48" i="8"/>
  <c r="L28" i="7"/>
  <c r="E12" i="30"/>
  <c r="G23" i="20"/>
  <c r="D42" i="16"/>
  <c r="T51" i="15"/>
  <c r="N21" i="15"/>
  <c r="L47" i="14"/>
  <c r="E37" i="12"/>
  <c r="G34" i="7"/>
  <c r="M12" i="7"/>
  <c r="F49" i="6"/>
  <c r="G18" i="6"/>
  <c r="E66" i="5"/>
  <c r="S56" i="5"/>
  <c r="F64" i="29"/>
  <c r="F27" i="27"/>
  <c r="I65" i="23"/>
  <c r="F36" i="22"/>
  <c r="H72" i="20"/>
  <c r="H44" i="20"/>
  <c r="H27" i="20"/>
  <c r="H18" i="20"/>
  <c r="O10" i="20"/>
  <c r="D39" i="19"/>
  <c r="D27" i="18"/>
  <c r="D35" i="17"/>
  <c r="E58" i="16"/>
  <c r="E42" i="16"/>
  <c r="E26" i="16"/>
  <c r="E10" i="16"/>
  <c r="T70" i="15"/>
  <c r="E67" i="15"/>
  <c r="I63" i="15"/>
  <c r="M59" i="15"/>
  <c r="Q55" i="15"/>
  <c r="J52" i="15"/>
  <c r="F48" i="15"/>
  <c r="R44" i="15"/>
  <c r="N40" i="15"/>
  <c r="G37" i="15"/>
  <c r="K33" i="15"/>
  <c r="O29" i="15"/>
  <c r="S25" i="15"/>
  <c r="D22" i="15"/>
  <c r="H18" i="15"/>
  <c r="L14" i="15"/>
  <c r="P10" i="15"/>
  <c r="K73" i="14"/>
  <c r="N66" i="14"/>
  <c r="L60" i="14"/>
  <c r="H42" i="30"/>
  <c r="D30" i="29"/>
  <c r="D18" i="27"/>
  <c r="F15" i="26"/>
  <c r="H60" i="23"/>
  <c r="D59" i="22"/>
  <c r="D37" i="21"/>
  <c r="K72" i="20"/>
  <c r="K56" i="20"/>
  <c r="K40" i="20"/>
  <c r="K29" i="20"/>
  <c r="K21" i="20"/>
  <c r="G13" i="20"/>
  <c r="D67" i="19"/>
  <c r="D55" i="18"/>
  <c r="D56" i="17"/>
  <c r="F66" i="16"/>
  <c r="F50" i="16"/>
  <c r="F34" i="16"/>
  <c r="F18" i="16"/>
  <c r="D73" i="15"/>
  <c r="H69" i="15"/>
  <c r="L65" i="15"/>
  <c r="P61" i="15"/>
  <c r="T57" i="15"/>
  <c r="E54" i="15"/>
  <c r="I50" i="15"/>
  <c r="M46" i="15"/>
  <c r="Q42" i="15"/>
  <c r="J39" i="15"/>
  <c r="F35" i="15"/>
  <c r="R31" i="15"/>
  <c r="N27" i="15"/>
  <c r="G24" i="15"/>
  <c r="K20" i="15"/>
  <c r="O16" i="15"/>
  <c r="S12" i="15"/>
  <c r="D9" i="15"/>
  <c r="F71" i="14"/>
  <c r="I64" i="14"/>
  <c r="G58" i="14"/>
  <c r="E52" i="14"/>
  <c r="H45" i="14"/>
  <c r="F39" i="14"/>
  <c r="I32" i="14"/>
  <c r="G26" i="14"/>
  <c r="E20" i="14"/>
  <c r="H13" i="14"/>
  <c r="F7" i="14"/>
  <c r="E58" i="13"/>
  <c r="E42" i="13"/>
  <c r="E26" i="13"/>
  <c r="E10" i="13"/>
  <c r="E55" i="12"/>
  <c r="F34" i="12"/>
  <c r="D12" i="12"/>
  <c r="D63" i="8"/>
  <c r="N43" i="20"/>
  <c r="H30" i="20"/>
  <c r="I9" i="15"/>
  <c r="F27" i="12"/>
  <c r="E32" i="8"/>
  <c r="L20" i="7"/>
  <c r="E51" i="28"/>
  <c r="I15" i="20"/>
  <c r="D26" i="16"/>
  <c r="E48" i="15"/>
  <c r="G18" i="15"/>
  <c r="J41" i="14"/>
  <c r="F16" i="12"/>
  <c r="F31" i="7"/>
  <c r="G10" i="7"/>
  <c r="E48" i="6"/>
  <c r="G10" i="6"/>
  <c r="H65" i="5"/>
  <c r="F55" i="5"/>
  <c r="J52" i="29"/>
  <c r="F71" i="26"/>
  <c r="K59" i="23"/>
  <c r="I50" i="21"/>
  <c r="H70" i="20"/>
  <c r="H42" i="20"/>
  <c r="H26" i="20"/>
  <c r="H17" i="20"/>
  <c r="Q9" i="20"/>
  <c r="D30" i="19"/>
  <c r="D13" i="18"/>
  <c r="G71" i="16"/>
  <c r="G55" i="16"/>
  <c r="G39" i="16"/>
  <c r="G23" i="16"/>
  <c r="G7" i="16"/>
  <c r="L70" i="15"/>
  <c r="P66" i="15"/>
  <c r="T62" i="15"/>
  <c r="E59" i="15"/>
  <c r="I55" i="15"/>
  <c r="M51" i="15"/>
  <c r="Q47" i="15"/>
  <c r="J44" i="15"/>
  <c r="F40" i="15"/>
  <c r="R36" i="15"/>
  <c r="N32" i="15"/>
  <c r="G29" i="15"/>
  <c r="K25" i="15"/>
  <c r="O21" i="15"/>
  <c r="S17" i="15"/>
  <c r="D14" i="15"/>
  <c r="H10" i="15"/>
  <c r="H72" i="14"/>
  <c r="F66" i="14"/>
  <c r="I59" i="14"/>
  <c r="I32" i="30"/>
  <c r="F24" i="29"/>
  <c r="F7" i="27"/>
  <c r="E8" i="26"/>
  <c r="J54" i="23"/>
  <c r="F48" i="22"/>
  <c r="D33" i="21"/>
  <c r="K70" i="20"/>
  <c r="K54" i="20"/>
  <c r="P38" i="20"/>
  <c r="K28" i="20"/>
  <c r="K20" i="20"/>
  <c r="I12" i="20"/>
  <c r="D58" i="19"/>
  <c r="D41" i="18"/>
  <c r="D49" i="17"/>
  <c r="D65" i="16"/>
  <c r="D49" i="16"/>
  <c r="D33" i="16"/>
  <c r="D17" i="16"/>
  <c r="O72" i="15"/>
  <c r="S68" i="15"/>
  <c r="D65" i="15"/>
  <c r="H61" i="15"/>
  <c r="L57" i="15"/>
  <c r="P53" i="15"/>
  <c r="T49" i="15"/>
  <c r="E46" i="15"/>
  <c r="I42" i="15"/>
  <c r="M38" i="15"/>
  <c r="Q34" i="15"/>
  <c r="J31" i="15"/>
  <c r="F27" i="15"/>
  <c r="F37" i="29"/>
  <c r="G60" i="16"/>
  <c r="I65" i="14"/>
  <c r="D60" i="11"/>
  <c r="E16" i="8"/>
  <c r="L12" i="7"/>
  <c r="E56" i="26"/>
  <c r="M7" i="20"/>
  <c r="D10" i="16"/>
  <c r="I44" i="15"/>
  <c r="K14" i="15"/>
  <c r="M34" i="14"/>
  <c r="F71" i="7"/>
  <c r="M28" i="7"/>
  <c r="F7" i="7"/>
  <c r="H43" i="6"/>
  <c r="F9" i="6"/>
  <c r="L61" i="5"/>
  <c r="I54" i="5"/>
  <c r="L46" i="29"/>
  <c r="I28" i="26"/>
  <c r="D48" i="23"/>
  <c r="I42" i="21"/>
  <c r="H68" i="20"/>
  <c r="H40" i="20"/>
  <c r="H25" i="20"/>
  <c r="K15" i="20"/>
  <c r="F9" i="20"/>
  <c r="D21" i="19"/>
  <c r="D67" i="17"/>
  <c r="E70" i="16"/>
  <c r="E54" i="16"/>
  <c r="E38" i="16"/>
  <c r="E22" i="16"/>
  <c r="S73" i="15"/>
  <c r="D70" i="15"/>
  <c r="H66" i="15"/>
  <c r="L62" i="15"/>
  <c r="P58" i="15"/>
  <c r="T54" i="15"/>
  <c r="E51" i="15"/>
  <c r="I47" i="15"/>
  <c r="M43" i="15"/>
  <c r="Q39" i="15"/>
  <c r="J36" i="15"/>
  <c r="F32" i="15"/>
  <c r="R28" i="15"/>
  <c r="N24" i="15"/>
  <c r="G21" i="15"/>
  <c r="K17" i="15"/>
  <c r="O13" i="15"/>
  <c r="S9" i="15"/>
  <c r="M71" i="14"/>
  <c r="K65" i="14"/>
  <c r="N58" i="14"/>
  <c r="H23" i="30"/>
  <c r="J12" i="29"/>
  <c r="E72" i="26"/>
  <c r="E64" i="25"/>
  <c r="L48" i="23"/>
  <c r="D27" i="22"/>
  <c r="D29" i="21"/>
  <c r="K68" i="20"/>
  <c r="K52" i="20"/>
  <c r="K37" i="20"/>
  <c r="K27" i="20"/>
  <c r="K19" i="20"/>
  <c r="N11" i="20"/>
  <c r="D49" i="19"/>
  <c r="D32" i="18"/>
  <c r="E42" i="17"/>
  <c r="F62" i="16"/>
  <c r="F46" i="16"/>
  <c r="F30" i="16"/>
  <c r="F14" i="16"/>
  <c r="G72" i="15"/>
  <c r="K68" i="15"/>
  <c r="O64" i="15"/>
  <c r="S60" i="15"/>
  <c r="D57" i="15"/>
  <c r="H53" i="15"/>
  <c r="L49" i="15"/>
  <c r="P45" i="15"/>
  <c r="T41" i="15"/>
  <c r="E38" i="15"/>
  <c r="I34" i="15"/>
  <c r="M30" i="15"/>
  <c r="Q26" i="15"/>
  <c r="J23" i="15"/>
  <c r="D48" i="26"/>
  <c r="M69" i="15"/>
  <c r="K55" i="14"/>
  <c r="D70" i="10"/>
  <c r="L68" i="7"/>
  <c r="H68" i="6"/>
  <c r="E12" i="25"/>
  <c r="D63" i="18"/>
  <c r="S70" i="15"/>
  <c r="M40" i="15"/>
  <c r="O10" i="15"/>
  <c r="K28" i="14"/>
  <c r="F63" i="7"/>
  <c r="G26" i="7"/>
  <c r="F73" i="6"/>
  <c r="H35" i="6"/>
  <c r="D7" i="6"/>
  <c r="D61" i="5"/>
  <c r="O52" i="5"/>
  <c r="G29" i="29"/>
  <c r="H21" i="26"/>
  <c r="F42" i="23"/>
  <c r="I36" i="21"/>
  <c r="H60" i="20"/>
  <c r="O38" i="20"/>
  <c r="H23" i="20"/>
  <c r="O14" i="20"/>
  <c r="H8" i="20"/>
  <c r="D7" i="19"/>
  <c r="E60" i="17"/>
  <c r="G67" i="16"/>
  <c r="G51" i="16"/>
  <c r="G35" i="16"/>
  <c r="G19" i="16"/>
  <c r="K73" i="15"/>
  <c r="O69" i="15"/>
  <c r="S65" i="15"/>
  <c r="D62" i="15"/>
  <c r="H58" i="15"/>
  <c r="L54" i="15"/>
  <c r="P50" i="15"/>
  <c r="T46" i="15"/>
  <c r="E43" i="15"/>
  <c r="I39" i="15"/>
  <c r="M35" i="15"/>
  <c r="Q31" i="15"/>
  <c r="J28" i="15"/>
  <c r="F24" i="15"/>
  <c r="R20" i="15"/>
  <c r="N16" i="15"/>
  <c r="G13" i="15"/>
  <c r="K9" i="15"/>
  <c r="E71" i="14"/>
  <c r="H64" i="14"/>
  <c r="F58" i="14"/>
  <c r="G14" i="30"/>
  <c r="E35" i="28"/>
  <c r="D65" i="26"/>
  <c r="E48" i="25"/>
  <c r="E37" i="23"/>
  <c r="F16" i="22"/>
  <c r="D25" i="21"/>
  <c r="K66" i="20"/>
  <c r="K50" i="20"/>
  <c r="G36" i="20"/>
  <c r="K26" i="20"/>
  <c r="K18" i="20"/>
  <c r="P10" i="20"/>
  <c r="D35" i="19"/>
  <c r="D23" i="18"/>
  <c r="D40" i="17"/>
  <c r="D61" i="16"/>
  <c r="D45" i="16"/>
  <c r="D29" i="16"/>
  <c r="D13" i="16"/>
  <c r="R71" i="15"/>
  <c r="N67" i="15"/>
  <c r="G64" i="15"/>
  <c r="K60" i="15"/>
  <c r="O56" i="15"/>
  <c r="S52" i="15"/>
  <c r="D49" i="15"/>
  <c r="H45" i="15"/>
  <c r="L41" i="15"/>
  <c r="P37" i="15"/>
  <c r="T33" i="15"/>
  <c r="E30" i="15"/>
  <c r="I26" i="15"/>
  <c r="M22" i="15"/>
  <c r="Q18" i="15"/>
  <c r="J15" i="15"/>
  <c r="F11" i="15"/>
  <c r="R7" i="15"/>
  <c r="M68" i="14"/>
  <c r="K62" i="14"/>
  <c r="N55" i="14"/>
  <c r="L49" i="14"/>
  <c r="J43" i="14"/>
  <c r="M36" i="14"/>
  <c r="K30" i="14"/>
  <c r="N23" i="14"/>
  <c r="L17" i="14"/>
  <c r="J11" i="14"/>
  <c r="E68" i="13"/>
  <c r="E52" i="13"/>
  <c r="E36" i="13"/>
  <c r="E20" i="13"/>
  <c r="D68" i="12"/>
  <c r="E47" i="12"/>
  <c r="F26" i="12"/>
  <c r="D73" i="8"/>
  <c r="D57" i="8"/>
  <c r="D41" i="8"/>
  <c r="D25" i="8"/>
  <c r="D9" i="8"/>
  <c r="D67" i="7"/>
  <c r="D59" i="7"/>
  <c r="D51" i="7"/>
  <c r="D43" i="7"/>
  <c r="M59" i="29"/>
  <c r="D38" i="28"/>
  <c r="H37" i="26"/>
  <c r="E18" i="25"/>
  <c r="H20" i="23"/>
  <c r="I68" i="21"/>
  <c r="I21" i="21"/>
  <c r="P64" i="20"/>
  <c r="P48" i="20"/>
  <c r="H32" i="20"/>
  <c r="N22" i="20"/>
  <c r="Q14" i="20"/>
  <c r="K8" i="20"/>
  <c r="D13" i="19"/>
  <c r="D70" i="17"/>
  <c r="D29" i="17"/>
  <c r="D13" i="17"/>
  <c r="E65" i="16"/>
  <c r="D7" i="24"/>
  <c r="H60" i="15"/>
  <c r="J44" i="14"/>
  <c r="D22" i="10"/>
  <c r="L60" i="7"/>
  <c r="E57" i="6"/>
  <c r="F18" i="23"/>
  <c r="D60" i="17"/>
  <c r="D67" i="15"/>
  <c r="Q36" i="15"/>
  <c r="J73" i="14"/>
  <c r="N21" i="14"/>
  <c r="F55" i="7"/>
  <c r="F23" i="7"/>
  <c r="D71" i="6"/>
  <c r="G34" i="6"/>
  <c r="I70" i="5"/>
  <c r="O60" i="5"/>
  <c r="G52" i="5"/>
  <c r="I23" i="29"/>
  <c r="G14" i="26"/>
  <c r="E13" i="23"/>
  <c r="I32" i="21"/>
  <c r="H58" i="20"/>
  <c r="H37" i="20"/>
  <c r="H22" i="20"/>
  <c r="Q13" i="20"/>
  <c r="N7" i="20"/>
  <c r="D68" i="18"/>
  <c r="D58" i="17"/>
  <c r="E66" i="16"/>
  <c r="E50" i="16"/>
  <c r="E34" i="16"/>
  <c r="E18" i="16"/>
  <c r="N72" i="15"/>
  <c r="G69" i="15"/>
  <c r="K65" i="15"/>
  <c r="O61" i="15"/>
  <c r="S57" i="15"/>
  <c r="D54" i="15"/>
  <c r="H50" i="15"/>
  <c r="L46" i="15"/>
  <c r="P42" i="15"/>
  <c r="T38" i="15"/>
  <c r="E35" i="15"/>
  <c r="I31" i="15"/>
  <c r="M27" i="15"/>
  <c r="Q23" i="15"/>
  <c r="J20" i="15"/>
  <c r="F16" i="15"/>
  <c r="R12" i="15"/>
  <c r="N8" i="15"/>
  <c r="J70" i="14"/>
  <c r="M63" i="14"/>
  <c r="K57" i="14"/>
  <c r="L70" i="29"/>
  <c r="D14" i="28"/>
  <c r="J43" i="26"/>
  <c r="E32" i="25"/>
  <c r="G31" i="23"/>
  <c r="I67" i="21"/>
  <c r="D21" i="21"/>
  <c r="K64" i="20"/>
  <c r="K48" i="20"/>
  <c r="P34" i="20"/>
  <c r="K25" i="20"/>
  <c r="K17" i="20"/>
  <c r="G9" i="20"/>
  <c r="D26" i="19"/>
  <c r="D9" i="18"/>
  <c r="D33" i="17"/>
  <c r="F58" i="16"/>
  <c r="F42" i="16"/>
  <c r="F26" i="16"/>
  <c r="F10" i="16"/>
  <c r="J71" i="15"/>
  <c r="F67" i="15"/>
  <c r="R63" i="15"/>
  <c r="N59" i="15"/>
  <c r="G56" i="15"/>
  <c r="K52" i="15"/>
  <c r="O48" i="15"/>
  <c r="S44" i="15"/>
  <c r="D41" i="15"/>
  <c r="H37" i="15"/>
  <c r="L33" i="15"/>
  <c r="P29" i="15"/>
  <c r="T25" i="15"/>
  <c r="E22" i="15"/>
  <c r="I18" i="15"/>
  <c r="M14" i="15"/>
  <c r="Q10" i="15"/>
  <c r="J7" i="15"/>
  <c r="E68" i="14"/>
  <c r="H61" i="14"/>
  <c r="F55" i="14"/>
  <c r="I48" i="14"/>
  <c r="G42" i="14"/>
  <c r="E36" i="14"/>
  <c r="H29" i="14"/>
  <c r="F23" i="14"/>
  <c r="I16" i="14"/>
  <c r="G10" i="14"/>
  <c r="E66" i="13"/>
  <c r="E50" i="13"/>
  <c r="E34" i="13"/>
  <c r="E18" i="13"/>
  <c r="F66" i="12"/>
  <c r="D44" i="12"/>
  <c r="E23" i="12"/>
  <c r="D71" i="8"/>
  <c r="D55" i="8"/>
  <c r="I14" i="23"/>
  <c r="I49" i="15"/>
  <c r="G35" i="14"/>
  <c r="D52" i="9"/>
  <c r="L52" i="7"/>
  <c r="G43" i="6"/>
  <c r="I57" i="21"/>
  <c r="E24" i="17"/>
  <c r="H63" i="15"/>
  <c r="J33" i="15"/>
  <c r="M66" i="14"/>
  <c r="L15" i="14"/>
  <c r="F47" i="7"/>
  <c r="M20" i="7"/>
  <c r="D63" i="6"/>
  <c r="E32" i="6"/>
  <c r="T69" i="5"/>
  <c r="G60" i="5"/>
  <c r="D57" i="30"/>
  <c r="D70" i="27"/>
  <c r="F7" i="26"/>
  <c r="G7" i="23"/>
  <c r="I28" i="21"/>
  <c r="H56" i="20"/>
  <c r="H33" i="20"/>
  <c r="H21" i="20"/>
  <c r="F13" i="20"/>
  <c r="D71" i="19"/>
  <c r="D59" i="18"/>
  <c r="D51" i="17"/>
  <c r="G63" i="16"/>
  <c r="G47" i="16"/>
  <c r="G31" i="16"/>
  <c r="G15" i="16"/>
  <c r="F72" i="15"/>
  <c r="R68" i="15"/>
  <c r="N64" i="15"/>
  <c r="G61" i="15"/>
  <c r="K57" i="15"/>
  <c r="O53" i="15"/>
  <c r="S49" i="15"/>
  <c r="D46" i="15"/>
  <c r="H42" i="15"/>
  <c r="L38" i="15"/>
  <c r="P34" i="15"/>
  <c r="T30" i="15"/>
  <c r="E27" i="15"/>
  <c r="I23" i="15"/>
  <c r="M19" i="15"/>
  <c r="Q15" i="15"/>
  <c r="J12" i="15"/>
  <c r="F8" i="15"/>
  <c r="G69" i="14"/>
  <c r="E63" i="14"/>
  <c r="H56" i="14"/>
  <c r="G53" i="29"/>
  <c r="F71" i="27"/>
  <c r="I36" i="26"/>
  <c r="E16" i="25"/>
  <c r="I25" i="23"/>
  <c r="I59" i="21"/>
  <c r="D17" i="21"/>
  <c r="K62" i="20"/>
  <c r="K46" i="20"/>
  <c r="K33" i="20"/>
  <c r="K24" i="20"/>
  <c r="K16" i="20"/>
  <c r="I8" i="20"/>
  <c r="D17" i="19"/>
  <c r="D72" i="17"/>
  <c r="D73" i="16"/>
  <c r="D57" i="16"/>
  <c r="D41" i="16"/>
  <c r="D25" i="16"/>
  <c r="D9" i="16"/>
  <c r="M70" i="15"/>
  <c r="Q66" i="15"/>
  <c r="J63" i="15"/>
  <c r="F59" i="15"/>
  <c r="R55" i="15"/>
  <c r="N51" i="15"/>
  <c r="G48" i="15"/>
  <c r="K44" i="15"/>
  <c r="O40" i="15"/>
  <c r="S36" i="15"/>
  <c r="D33" i="15"/>
  <c r="H29" i="15"/>
  <c r="L25" i="15"/>
  <c r="P21" i="15"/>
  <c r="T17" i="15"/>
  <c r="E14" i="15"/>
  <c r="I10" i="15"/>
  <c r="L73" i="14"/>
  <c r="J67" i="14"/>
  <c r="M60" i="14"/>
  <c r="K54" i="14"/>
  <c r="N47" i="14"/>
  <c r="L41" i="14"/>
  <c r="J35" i="14"/>
  <c r="M28" i="14"/>
  <c r="K22" i="14"/>
  <c r="N15" i="14"/>
  <c r="L9" i="14"/>
  <c r="E64" i="13"/>
  <c r="E48" i="13"/>
  <c r="E32" i="13"/>
  <c r="E16" i="13"/>
  <c r="E63" i="12"/>
  <c r="F42" i="12"/>
  <c r="D20" i="12"/>
  <c r="D69" i="8"/>
  <c r="D53" i="8"/>
  <c r="D37" i="8"/>
  <c r="D21" i="8"/>
  <c r="N73" i="7"/>
  <c r="N65" i="7"/>
  <c r="N57" i="7"/>
  <c r="N49" i="7"/>
  <c r="F62" i="30"/>
  <c r="F48" i="29"/>
  <c r="F51" i="27"/>
  <c r="F23" i="26"/>
  <c r="E61" i="23"/>
  <c r="L8" i="23"/>
  <c r="I52" i="21"/>
  <c r="I13" i="21"/>
  <c r="P60" i="20"/>
  <c r="H52" i="21"/>
  <c r="O39" i="15"/>
  <c r="F24" i="14"/>
  <c r="D20" i="9"/>
  <c r="L44" i="7"/>
  <c r="D32" i="6"/>
  <c r="D16" i="21"/>
  <c r="E8" i="17"/>
  <c r="L59" i="15"/>
  <c r="F29" i="15"/>
  <c r="K60" i="14"/>
  <c r="J9" i="14"/>
  <c r="F39" i="7"/>
  <c r="G18" i="7"/>
  <c r="H59" i="6"/>
  <c r="E24" i="6"/>
  <c r="D69" i="5"/>
  <c r="P57" i="5"/>
  <c r="D41" i="30"/>
  <c r="F59" i="27"/>
  <c r="E62" i="25"/>
  <c r="F68" i="22"/>
  <c r="I12" i="21"/>
  <c r="H54" i="20"/>
  <c r="H29" i="20"/>
  <c r="H20" i="20"/>
  <c r="H12" i="20"/>
  <c r="D62" i="19"/>
  <c r="D45" i="18"/>
  <c r="E44" i="17"/>
  <c r="E62" i="16"/>
  <c r="E46" i="16"/>
  <c r="E30" i="16"/>
  <c r="E14" i="16"/>
  <c r="Q71" i="15"/>
  <c r="J68" i="15"/>
  <c r="F64" i="15"/>
  <c r="R60" i="15"/>
  <c r="N56" i="15"/>
  <c r="G53" i="15"/>
  <c r="K49" i="15"/>
  <c r="O45" i="15"/>
  <c r="S41" i="15"/>
  <c r="D38" i="15"/>
  <c r="H34" i="15"/>
  <c r="L30" i="15"/>
  <c r="P26" i="15"/>
  <c r="T22" i="15"/>
  <c r="E19" i="15"/>
  <c r="I15" i="15"/>
  <c r="M11" i="15"/>
  <c r="Q7" i="15"/>
  <c r="L68" i="14"/>
  <c r="J62" i="14"/>
  <c r="M55" i="14"/>
  <c r="I47" i="29"/>
  <c r="D50" i="27"/>
  <c r="H29" i="26"/>
  <c r="D72" i="23"/>
  <c r="K19" i="23"/>
  <c r="I51" i="21"/>
  <c r="D13" i="21"/>
  <c r="K60" i="20"/>
  <c r="K44" i="20"/>
  <c r="G32" i="20"/>
  <c r="K23" i="20"/>
  <c r="N15" i="20"/>
  <c r="O7" i="20"/>
  <c r="D73" i="18"/>
  <c r="D65" i="17"/>
  <c r="F70" i="16"/>
  <c r="F54" i="16"/>
  <c r="F38" i="16"/>
  <c r="F22" i="16"/>
  <c r="T73" i="15"/>
  <c r="E70" i="15"/>
  <c r="I66" i="15"/>
  <c r="M62" i="15"/>
  <c r="Q58" i="15"/>
  <c r="J55" i="15"/>
  <c r="F51" i="15"/>
  <c r="R47" i="15"/>
  <c r="N43" i="15"/>
  <c r="G40" i="15"/>
  <c r="K36" i="15"/>
  <c r="O32" i="15"/>
  <c r="S28" i="15"/>
  <c r="D25" i="15"/>
  <c r="H21" i="15"/>
  <c r="L17" i="15"/>
  <c r="P13" i="15"/>
  <c r="T9" i="15"/>
  <c r="I72" i="14"/>
  <c r="G66" i="14"/>
  <c r="E60" i="14"/>
  <c r="H53" i="14"/>
  <c r="F47" i="14"/>
  <c r="I40" i="14"/>
  <c r="G34" i="14"/>
  <c r="E28" i="14"/>
  <c r="H21" i="14"/>
  <c r="F15" i="14"/>
  <c r="I8" i="14"/>
  <c r="E62" i="13"/>
  <c r="E46" i="13"/>
  <c r="E30" i="13"/>
  <c r="E14" i="13"/>
  <c r="D60" i="12"/>
  <c r="E39" i="12"/>
  <c r="F18" i="12"/>
  <c r="D67" i="8"/>
  <c r="D51" i="8"/>
  <c r="D35" i="8"/>
  <c r="D19" i="8"/>
  <c r="F73" i="7"/>
  <c r="F65" i="7"/>
  <c r="F57" i="7"/>
  <c r="F49" i="7"/>
  <c r="F44" i="30"/>
  <c r="J36" i="29"/>
  <c r="D30" i="27"/>
  <c r="E16" i="26"/>
  <c r="G55" i="23"/>
  <c r="D71" i="22"/>
  <c r="I44" i="21"/>
  <c r="I9" i="21"/>
  <c r="P58" i="20"/>
  <c r="P42" i="20"/>
  <c r="N27" i="20"/>
  <c r="N19" i="20"/>
  <c r="K12" i="20"/>
  <c r="D63" i="19"/>
  <c r="D51" i="18"/>
  <c r="D54" i="17"/>
  <c r="D23" i="17"/>
  <c r="D7" i="17"/>
  <c r="G58" i="16"/>
  <c r="O64" i="20"/>
  <c r="P55" i="15"/>
  <c r="M66" i="5"/>
  <c r="H28" i="20"/>
  <c r="G27" i="16"/>
  <c r="N48" i="15"/>
  <c r="P18" i="15"/>
  <c r="F39" i="27"/>
  <c r="P30" i="20"/>
  <c r="D37" i="16"/>
  <c r="Q50" i="15"/>
  <c r="R23" i="15"/>
  <c r="K12" i="15"/>
  <c r="L65" i="14"/>
  <c r="G50" i="14"/>
  <c r="N31" i="14"/>
  <c r="K14" i="14"/>
  <c r="E54" i="13"/>
  <c r="E8" i="13"/>
  <c r="E15" i="12"/>
  <c r="D45" i="8"/>
  <c r="D17" i="8"/>
  <c r="L67" i="7"/>
  <c r="J53" i="7"/>
  <c r="I42" i="7"/>
  <c r="I7" i="29"/>
  <c r="D9" i="26"/>
  <c r="F26" i="23"/>
  <c r="I33" i="21"/>
  <c r="P62" i="20"/>
  <c r="O37" i="20"/>
  <c r="N23" i="20"/>
  <c r="H13" i="20"/>
  <c r="D45" i="19"/>
  <c r="E72" i="17"/>
  <c r="D25" i="17"/>
  <c r="G70" i="16"/>
  <c r="G50" i="16"/>
  <c r="G34" i="16"/>
  <c r="G18" i="16"/>
  <c r="P72" i="15"/>
  <c r="T68" i="15"/>
  <c r="E65" i="15"/>
  <c r="I61" i="15"/>
  <c r="M57" i="15"/>
  <c r="Q53" i="15"/>
  <c r="J50" i="15"/>
  <c r="F46" i="15"/>
  <c r="R42" i="15"/>
  <c r="N38" i="15"/>
  <c r="G35" i="15"/>
  <c r="K31" i="15"/>
  <c r="O27" i="15"/>
  <c r="S23" i="15"/>
  <c r="D20" i="15"/>
  <c r="H16" i="15"/>
  <c r="L12" i="15"/>
  <c r="P8" i="15"/>
  <c r="L70" i="14"/>
  <c r="J64" i="14"/>
  <c r="M57" i="14"/>
  <c r="K51" i="14"/>
  <c r="N44" i="14"/>
  <c r="L38" i="14"/>
  <c r="J32" i="14"/>
  <c r="M25" i="14"/>
  <c r="K19" i="14"/>
  <c r="N12" i="14"/>
  <c r="D73" i="12"/>
  <c r="E52" i="12"/>
  <c r="F31" i="12"/>
  <c r="D9" i="12"/>
  <c r="D46" i="11"/>
  <c r="D14" i="11"/>
  <c r="D48" i="10"/>
  <c r="D16" i="10"/>
  <c r="D50" i="9"/>
  <c r="D18" i="9"/>
  <c r="E63" i="8"/>
  <c r="E47" i="8"/>
  <c r="E31" i="8"/>
  <c r="E15" i="8"/>
  <c r="J25" i="30"/>
  <c r="M19" i="29"/>
  <c r="D10" i="27"/>
  <c r="E68" i="25"/>
  <c r="H44" i="23"/>
  <c r="F40" i="22"/>
  <c r="D34" i="21"/>
  <c r="P37" i="20"/>
  <c r="O27" i="20"/>
  <c r="O19" i="20"/>
  <c r="P11" i="20"/>
  <c r="D41" i="19"/>
  <c r="D24" i="18"/>
  <c r="E38" i="17"/>
  <c r="E17" i="17"/>
  <c r="F69" i="16"/>
  <c r="F53" i="16"/>
  <c r="F37" i="16"/>
  <c r="F21" i="16"/>
  <c r="N73" i="15"/>
  <c r="G70" i="15"/>
  <c r="K66" i="15"/>
  <c r="O62" i="15"/>
  <c r="S58" i="15"/>
  <c r="D55" i="15"/>
  <c r="H51" i="15"/>
  <c r="L47" i="15"/>
  <c r="P43" i="15"/>
  <c r="T39" i="15"/>
  <c r="E36" i="15"/>
  <c r="I32" i="15"/>
  <c r="M28" i="15"/>
  <c r="Q24" i="15"/>
  <c r="J21" i="15"/>
  <c r="F17" i="15"/>
  <c r="R13" i="15"/>
  <c r="N9" i="15"/>
  <c r="F73" i="14"/>
  <c r="I66" i="14"/>
  <c r="G60" i="14"/>
  <c r="E54" i="14"/>
  <c r="H47" i="14"/>
  <c r="F41" i="14"/>
  <c r="I34" i="14"/>
  <c r="G28" i="14"/>
  <c r="E22" i="14"/>
  <c r="H15" i="14"/>
  <c r="F9" i="14"/>
  <c r="F60" i="12"/>
  <c r="D38" i="12"/>
  <c r="E17" i="12"/>
  <c r="J17" i="30"/>
  <c r="L14" i="29"/>
  <c r="I60" i="26"/>
  <c r="E38" i="25"/>
  <c r="K27" i="23"/>
  <c r="I62" i="21"/>
  <c r="I18" i="21"/>
  <c r="H63" i="20"/>
  <c r="H47" i="20"/>
  <c r="H31" i="20"/>
  <c r="P21" i="20"/>
  <c r="H14" i="20"/>
  <c r="H7" i="20"/>
  <c r="D52" i="18"/>
  <c r="E52" i="17"/>
  <c r="E68" i="16"/>
  <c r="E52" i="16"/>
  <c r="E36" i="16"/>
  <c r="E20" i="16"/>
  <c r="G73" i="15"/>
  <c r="K69" i="15"/>
  <c r="O65" i="15"/>
  <c r="S61" i="15"/>
  <c r="D58" i="15"/>
  <c r="H54" i="15"/>
  <c r="L50" i="15"/>
  <c r="P46" i="15"/>
  <c r="T42" i="15"/>
  <c r="E39" i="15"/>
  <c r="I35" i="15"/>
  <c r="M31" i="15"/>
  <c r="Q27" i="15"/>
  <c r="J24" i="15"/>
  <c r="F20" i="15"/>
  <c r="R16" i="15"/>
  <c r="N12" i="15"/>
  <c r="G9" i="15"/>
  <c r="N70" i="14"/>
  <c r="L64" i="14"/>
  <c r="J58" i="14"/>
  <c r="M51" i="14"/>
  <c r="K45" i="14"/>
  <c r="N38" i="14"/>
  <c r="L32" i="14"/>
  <c r="J26" i="14"/>
  <c r="M19" i="14"/>
  <c r="K13" i="14"/>
  <c r="D73" i="13"/>
  <c r="D57" i="13"/>
  <c r="D41" i="13"/>
  <c r="D25" i="13"/>
  <c r="D9" i="13"/>
  <c r="F57" i="12"/>
  <c r="D35" i="12"/>
  <c r="E14" i="12"/>
  <c r="D51" i="11"/>
  <c r="D19" i="11"/>
  <c r="D57" i="10"/>
  <c r="D25" i="10"/>
  <c r="D59" i="9"/>
  <c r="D27" i="9"/>
  <c r="F72" i="7"/>
  <c r="F64" i="7"/>
  <c r="F56" i="7"/>
  <c r="F48" i="7"/>
  <c r="F40" i="7"/>
  <c r="F32" i="7"/>
  <c r="F24" i="7"/>
  <c r="F16" i="7"/>
  <c r="F8" i="7"/>
  <c r="F60" i="6"/>
  <c r="H46" i="6"/>
  <c r="E35" i="6"/>
  <c r="G21" i="6"/>
  <c r="D10" i="6"/>
  <c r="F49" i="30"/>
  <c r="J44" i="29"/>
  <c r="D34" i="27"/>
  <c r="J11" i="26"/>
  <c r="I57" i="23"/>
  <c r="D43" i="22"/>
  <c r="D35" i="21"/>
  <c r="K73" i="20"/>
  <c r="K57" i="20"/>
  <c r="K41" i="20"/>
  <c r="G30" i="20"/>
  <c r="P8" i="20"/>
  <c r="D10" i="19"/>
  <c r="D73" i="17"/>
  <c r="D32" i="17"/>
  <c r="D59" i="16"/>
  <c r="D43" i="16"/>
  <c r="D27" i="16"/>
  <c r="D11" i="16"/>
  <c r="O52" i="15"/>
  <c r="P25" i="15"/>
  <c r="H57" i="14"/>
  <c r="G29" i="14"/>
  <c r="D62" i="13"/>
  <c r="E58" i="12"/>
  <c r="D29" i="11"/>
  <c r="D9" i="9"/>
  <c r="M67" i="7"/>
  <c r="J30" i="15"/>
  <c r="R25" i="15"/>
  <c r="H57" i="5"/>
  <c r="H19" i="20"/>
  <c r="G11" i="16"/>
  <c r="G45" i="15"/>
  <c r="T14" i="15"/>
  <c r="G22" i="26"/>
  <c r="K22" i="20"/>
  <c r="D21" i="16"/>
  <c r="J47" i="15"/>
  <c r="S20" i="15"/>
  <c r="N11" i="15"/>
  <c r="N63" i="14"/>
  <c r="K46" i="14"/>
  <c r="F31" i="14"/>
  <c r="M12" i="14"/>
  <c r="E44" i="13"/>
  <c r="E71" i="12"/>
  <c r="F10" i="12"/>
  <c r="D43" i="8"/>
  <c r="D15" i="8"/>
  <c r="I66" i="7"/>
  <c r="G52" i="7"/>
  <c r="J33" i="30"/>
  <c r="E59" i="28"/>
  <c r="E66" i="25"/>
  <c r="J14" i="23"/>
  <c r="I29" i="21"/>
  <c r="P56" i="20"/>
  <c r="H36" i="20"/>
  <c r="N21" i="20"/>
  <c r="O11" i="20"/>
  <c r="D31" i="19"/>
  <c r="D63" i="17"/>
  <c r="D21" i="17"/>
  <c r="E69" i="16"/>
  <c r="E49" i="16"/>
  <c r="E33" i="16"/>
  <c r="E17" i="16"/>
  <c r="H72" i="15"/>
  <c r="L68" i="15"/>
  <c r="P64" i="15"/>
  <c r="T60" i="15"/>
  <c r="E57" i="15"/>
  <c r="I53" i="15"/>
  <c r="M49" i="15"/>
  <c r="Q45" i="15"/>
  <c r="J42" i="15"/>
  <c r="F38" i="15"/>
  <c r="R34" i="15"/>
  <c r="N30" i="15"/>
  <c r="G27" i="15"/>
  <c r="K23" i="15"/>
  <c r="O19" i="15"/>
  <c r="S15" i="15"/>
  <c r="D12" i="15"/>
  <c r="H8" i="15"/>
  <c r="I69" i="14"/>
  <c r="G63" i="14"/>
  <c r="E57" i="14"/>
  <c r="H50" i="14"/>
  <c r="F44" i="14"/>
  <c r="I37" i="14"/>
  <c r="G31" i="14"/>
  <c r="E25" i="14"/>
  <c r="H18" i="14"/>
  <c r="F12" i="14"/>
  <c r="F71" i="12"/>
  <c r="D49" i="12"/>
  <c r="E28" i="12"/>
  <c r="F7" i="12"/>
  <c r="D42" i="11"/>
  <c r="D10" i="11"/>
  <c r="D44" i="10"/>
  <c r="D12" i="10"/>
  <c r="D46" i="9"/>
  <c r="D14" i="9"/>
  <c r="E61" i="8"/>
  <c r="E45" i="8"/>
  <c r="E29" i="8"/>
  <c r="E13" i="8"/>
  <c r="I16" i="30"/>
  <c r="D14" i="29"/>
  <c r="J59" i="26"/>
  <c r="E52" i="25"/>
  <c r="J38" i="23"/>
  <c r="D19" i="22"/>
  <c r="D30" i="21"/>
  <c r="K36" i="20"/>
  <c r="O26" i="20"/>
  <c r="O18" i="20"/>
  <c r="G10" i="20"/>
  <c r="D27" i="19"/>
  <c r="D15" i="18"/>
  <c r="D36" i="17"/>
  <c r="E15" i="17"/>
  <c r="D68" i="16"/>
  <c r="D52" i="16"/>
  <c r="D36" i="16"/>
  <c r="D20" i="16"/>
  <c r="F73" i="15"/>
  <c r="R69" i="15"/>
  <c r="N65" i="15"/>
  <c r="G62" i="15"/>
  <c r="K58" i="15"/>
  <c r="O54" i="15"/>
  <c r="S50" i="15"/>
  <c r="D47" i="15"/>
  <c r="H43" i="15"/>
  <c r="L39" i="15"/>
  <c r="P35" i="15"/>
  <c r="T31" i="15"/>
  <c r="E28" i="15"/>
  <c r="I24" i="15"/>
  <c r="M20" i="15"/>
  <c r="Q16" i="15"/>
  <c r="J13" i="15"/>
  <c r="F9" i="15"/>
  <c r="K72" i="14"/>
  <c r="N65" i="14"/>
  <c r="L59" i="14"/>
  <c r="J53" i="14"/>
  <c r="M46" i="14"/>
  <c r="K40" i="14"/>
  <c r="N33" i="14"/>
  <c r="L27" i="14"/>
  <c r="J21" i="14"/>
  <c r="M14" i="14"/>
  <c r="K8" i="14"/>
  <c r="E57" i="12"/>
  <c r="F36" i="12"/>
  <c r="D14" i="12"/>
  <c r="I8" i="30"/>
  <c r="E43" i="28"/>
  <c r="H53" i="26"/>
  <c r="E22" i="25"/>
  <c r="D16" i="23"/>
  <c r="I54" i="21"/>
  <c r="I14" i="21"/>
  <c r="H61" i="20"/>
  <c r="H45" i="20"/>
  <c r="P28" i="20"/>
  <c r="P20" i="20"/>
  <c r="K13" i="20"/>
  <c r="D69" i="19"/>
  <c r="D43" i="18"/>
  <c r="D50" i="17"/>
  <c r="G65" i="16"/>
  <c r="G49" i="16"/>
  <c r="G33" i="16"/>
  <c r="G17" i="16"/>
  <c r="R72" i="15"/>
  <c r="N68" i="15"/>
  <c r="G65" i="15"/>
  <c r="K61" i="15"/>
  <c r="O57" i="15"/>
  <c r="S53" i="15"/>
  <c r="D50" i="15"/>
  <c r="H46" i="15"/>
  <c r="L42" i="15"/>
  <c r="P38" i="15"/>
  <c r="T34" i="15"/>
  <c r="E31" i="15"/>
  <c r="I27" i="15"/>
  <c r="M23" i="15"/>
  <c r="Q19" i="15"/>
  <c r="J16" i="15"/>
  <c r="F12" i="15"/>
  <c r="R8" i="15"/>
  <c r="F70" i="14"/>
  <c r="I63" i="14"/>
  <c r="G57" i="14"/>
  <c r="E51" i="14"/>
  <c r="H44" i="14"/>
  <c r="F38" i="14"/>
  <c r="I31" i="14"/>
  <c r="G25" i="14"/>
  <c r="E19" i="14"/>
  <c r="H12" i="14"/>
  <c r="D71" i="13"/>
  <c r="D55" i="13"/>
  <c r="D39" i="13"/>
  <c r="D23" i="13"/>
  <c r="D7" i="13"/>
  <c r="E54" i="12"/>
  <c r="F33" i="12"/>
  <c r="D11" i="12"/>
  <c r="D47" i="11"/>
  <c r="D15" i="11"/>
  <c r="D53" i="10"/>
  <c r="D21" i="10"/>
  <c r="D55" i="9"/>
  <c r="D23" i="9"/>
  <c r="M69" i="7"/>
  <c r="M61" i="7"/>
  <c r="M53" i="7"/>
  <c r="M45" i="7"/>
  <c r="M37" i="7"/>
  <c r="M29" i="7"/>
  <c r="M21" i="7"/>
  <c r="M13" i="7"/>
  <c r="H70" i="6"/>
  <c r="E59" i="6"/>
  <c r="G45" i="6"/>
  <c r="D34" i="6"/>
  <c r="F20" i="6"/>
  <c r="M73" i="5"/>
  <c r="F37" i="30"/>
  <c r="L38" i="29"/>
  <c r="F23" i="27"/>
  <c r="E72" i="25"/>
  <c r="K51" i="23"/>
  <c r="F32" i="22"/>
  <c r="D31" i="21"/>
  <c r="H14" i="14"/>
  <c r="N53" i="14"/>
  <c r="H31" i="30"/>
  <c r="K11" i="20"/>
  <c r="I71" i="15"/>
  <c r="K41" i="15"/>
  <c r="E11" i="15"/>
  <c r="F66" i="23"/>
  <c r="P14" i="20"/>
  <c r="L73" i="15"/>
  <c r="F43" i="15"/>
  <c r="N19" i="15"/>
  <c r="L9" i="15"/>
  <c r="F63" i="14"/>
  <c r="M44" i="14"/>
  <c r="J27" i="14"/>
  <c r="E12" i="14"/>
  <c r="E40" i="13"/>
  <c r="F58" i="12"/>
  <c r="E7" i="12"/>
  <c r="D39" i="8"/>
  <c r="D13" i="8"/>
  <c r="M62" i="7"/>
  <c r="L51" i="7"/>
  <c r="I24" i="30"/>
  <c r="D62" i="27"/>
  <c r="E50" i="25"/>
  <c r="F60" i="22"/>
  <c r="I25" i="21"/>
  <c r="P54" i="20"/>
  <c r="O33" i="20"/>
  <c r="N20" i="20"/>
  <c r="Q10" i="20"/>
  <c r="D22" i="19"/>
  <c r="E56" i="17"/>
  <c r="D19" i="17"/>
  <c r="G66" i="16"/>
  <c r="G46" i="16"/>
  <c r="G30" i="16"/>
  <c r="G14" i="16"/>
  <c r="S71" i="15"/>
  <c r="D68" i="15"/>
  <c r="H64" i="15"/>
  <c r="L60" i="15"/>
  <c r="P56" i="15"/>
  <c r="T52" i="15"/>
  <c r="E49" i="15"/>
  <c r="I45" i="15"/>
  <c r="M41" i="15"/>
  <c r="Q37" i="15"/>
  <c r="J34" i="15"/>
  <c r="F30" i="15"/>
  <c r="R26" i="15"/>
  <c r="N22" i="15"/>
  <c r="G19" i="15"/>
  <c r="K15" i="15"/>
  <c r="O11" i="15"/>
  <c r="S7" i="15"/>
  <c r="N68" i="14"/>
  <c r="L62" i="14"/>
  <c r="J56" i="14"/>
  <c r="M49" i="14"/>
  <c r="K43" i="14"/>
  <c r="N36" i="14"/>
  <c r="L30" i="14"/>
  <c r="J24" i="14"/>
  <c r="M17" i="14"/>
  <c r="K11" i="14"/>
  <c r="E68" i="12"/>
  <c r="F47" i="12"/>
  <c r="D25" i="12"/>
  <c r="D70" i="11"/>
  <c r="D38" i="11"/>
  <c r="D72" i="10"/>
  <c r="D40" i="10"/>
  <c r="D8" i="10"/>
  <c r="D42" i="9"/>
  <c r="D10" i="9"/>
  <c r="E59" i="8"/>
  <c r="E43" i="8"/>
  <c r="E27" i="8"/>
  <c r="E11" i="8"/>
  <c r="H7" i="30"/>
  <c r="F8" i="29"/>
  <c r="I52" i="26"/>
  <c r="E36" i="25"/>
  <c r="L32" i="23"/>
  <c r="F8" i="22"/>
  <c r="D26" i="21"/>
  <c r="G35" i="20"/>
  <c r="O25" i="20"/>
  <c r="O17" i="20"/>
  <c r="I9" i="20"/>
  <c r="D18" i="19"/>
  <c r="E70" i="17"/>
  <c r="E29" i="17"/>
  <c r="E13" i="17"/>
  <c r="F65" i="16"/>
  <c r="F49" i="16"/>
  <c r="F33" i="16"/>
  <c r="F17" i="16"/>
  <c r="Q72" i="15"/>
  <c r="J69" i="15"/>
  <c r="F65" i="15"/>
  <c r="R61" i="15"/>
  <c r="N57" i="15"/>
  <c r="G54" i="15"/>
  <c r="K50" i="15"/>
  <c r="O46" i="15"/>
  <c r="S42" i="15"/>
  <c r="D39" i="15"/>
  <c r="H35" i="15"/>
  <c r="L31" i="15"/>
  <c r="P27" i="15"/>
  <c r="T23" i="15"/>
  <c r="E20" i="15"/>
  <c r="I16" i="15"/>
  <c r="M12" i="15"/>
  <c r="Q8" i="15"/>
  <c r="H71" i="14"/>
  <c r="F65" i="14"/>
  <c r="I58" i="14"/>
  <c r="G52" i="14"/>
  <c r="E46" i="14"/>
  <c r="H39" i="14"/>
  <c r="F33" i="14"/>
  <c r="I26" i="14"/>
  <c r="G20" i="14"/>
  <c r="E14" i="14"/>
  <c r="H7" i="14"/>
  <c r="D54" i="12"/>
  <c r="E33" i="12"/>
  <c r="F12" i="12"/>
  <c r="G61" i="29"/>
  <c r="D22" i="28"/>
  <c r="G46" i="26"/>
  <c r="H68" i="23"/>
  <c r="F10" i="23"/>
  <c r="I46" i="21"/>
  <c r="I10" i="21"/>
  <c r="H59" i="20"/>
  <c r="H43" i="20"/>
  <c r="P27" i="20"/>
  <c r="P19" i="20"/>
  <c r="O12" i="20"/>
  <c r="D55" i="19"/>
  <c r="D29" i="18"/>
  <c r="D43" i="17"/>
  <c r="E64" i="16"/>
  <c r="E48" i="16"/>
  <c r="E32" i="16"/>
  <c r="E16" i="16"/>
  <c r="J72" i="15"/>
  <c r="F68" i="15"/>
  <c r="R64" i="15"/>
  <c r="N60" i="15"/>
  <c r="G57" i="15"/>
  <c r="K53" i="15"/>
  <c r="O49" i="15"/>
  <c r="S45" i="15"/>
  <c r="D42" i="15"/>
  <c r="H38" i="15"/>
  <c r="L34" i="15"/>
  <c r="P30" i="15"/>
  <c r="T26" i="15"/>
  <c r="E23" i="15"/>
  <c r="I19" i="15"/>
  <c r="M15" i="15"/>
  <c r="Q11" i="15"/>
  <c r="J8" i="15"/>
  <c r="K69" i="14"/>
  <c r="N62" i="14"/>
  <c r="L56" i="14"/>
  <c r="J50" i="14"/>
  <c r="M43" i="14"/>
  <c r="K37" i="14"/>
  <c r="N30" i="14"/>
  <c r="L24" i="14"/>
  <c r="J18" i="14"/>
  <c r="M11" i="14"/>
  <c r="D69" i="13"/>
  <c r="D53" i="13"/>
  <c r="D37" i="13"/>
  <c r="D21" i="13"/>
  <c r="F73" i="12"/>
  <c r="D51" i="12"/>
  <c r="E30" i="12"/>
  <c r="F9" i="12"/>
  <c r="D43" i="11"/>
  <c r="D11" i="11"/>
  <c r="D49" i="10"/>
  <c r="D17" i="10"/>
  <c r="D51" i="9"/>
  <c r="D19" i="9"/>
  <c r="J68" i="7"/>
  <c r="J60" i="7"/>
  <c r="J52" i="7"/>
  <c r="J44" i="7"/>
  <c r="J36" i="7"/>
  <c r="J28" i="7"/>
  <c r="J20" i="7"/>
  <c r="J12" i="7"/>
  <c r="G69" i="6"/>
  <c r="D58" i="6"/>
  <c r="F44" i="6"/>
  <c r="H30" i="6"/>
  <c r="E19" i="6"/>
  <c r="E73" i="5"/>
  <c r="E28" i="30"/>
  <c r="G21" i="29"/>
  <c r="I68" i="26"/>
  <c r="E56" i="25"/>
  <c r="D40" i="23"/>
  <c r="D11" i="22"/>
  <c r="D27" i="21"/>
  <c r="K69" i="20"/>
  <c r="K53" i="20"/>
  <c r="G38" i="20"/>
  <c r="I14" i="20"/>
  <c r="I7" i="20"/>
  <c r="D57" i="18"/>
  <c r="D64" i="17"/>
  <c r="D71" i="16"/>
  <c r="D55" i="16"/>
  <c r="D39" i="16"/>
  <c r="D23" i="16"/>
  <c r="D7" i="16"/>
  <c r="T45" i="15"/>
  <c r="N15" i="15"/>
  <c r="J46" i="14"/>
  <c r="H24" i="14"/>
  <c r="D46" i="13"/>
  <c r="D39" i="12"/>
  <c r="D67" i="10"/>
  <c r="D52" i="8"/>
  <c r="G65" i="7"/>
  <c r="E64" i="8"/>
  <c r="D58" i="12"/>
  <c r="D38" i="27"/>
  <c r="D53" i="19"/>
  <c r="M67" i="15"/>
  <c r="O37" i="15"/>
  <c r="I7" i="15"/>
  <c r="D8" i="23"/>
  <c r="E7" i="20"/>
  <c r="P69" i="15"/>
  <c r="R39" i="15"/>
  <c r="F19" i="15"/>
  <c r="O8" i="15"/>
  <c r="J59" i="14"/>
  <c r="E44" i="14"/>
  <c r="L25" i="14"/>
  <c r="N7" i="14"/>
  <c r="E38" i="13"/>
  <c r="D52" i="12"/>
  <c r="D65" i="8"/>
  <c r="D33" i="8"/>
  <c r="D11" i="8"/>
  <c r="J61" i="7"/>
  <c r="I50" i="7"/>
  <c r="H15" i="30"/>
  <c r="F19" i="27"/>
  <c r="E34" i="25"/>
  <c r="D39" i="22"/>
  <c r="I17" i="21"/>
  <c r="P52" i="20"/>
  <c r="O29" i="20"/>
  <c r="N18" i="20"/>
  <c r="F10" i="20"/>
  <c r="D69" i="18"/>
  <c r="D47" i="17"/>
  <c r="D17" i="17"/>
  <c r="G62" i="16"/>
  <c r="E45" i="16"/>
  <c r="E29" i="16"/>
  <c r="E13" i="16"/>
  <c r="K71" i="15"/>
  <c r="O67" i="15"/>
  <c r="S63" i="15"/>
  <c r="D60" i="15"/>
  <c r="H56" i="15"/>
  <c r="L52" i="15"/>
  <c r="P48" i="15"/>
  <c r="T44" i="15"/>
  <c r="E41" i="15"/>
  <c r="I37" i="15"/>
  <c r="M33" i="15"/>
  <c r="Q29" i="15"/>
  <c r="J26" i="15"/>
  <c r="F22" i="15"/>
  <c r="R18" i="15"/>
  <c r="N14" i="15"/>
  <c r="G11" i="15"/>
  <c r="K7" i="15"/>
  <c r="F68" i="14"/>
  <c r="I61" i="14"/>
  <c r="G55" i="14"/>
  <c r="E49" i="14"/>
  <c r="H42" i="14"/>
  <c r="F36" i="14"/>
  <c r="I29" i="14"/>
  <c r="G23" i="14"/>
  <c r="E17" i="14"/>
  <c r="H10" i="14"/>
  <c r="D65" i="12"/>
  <c r="E44" i="12"/>
  <c r="F23" i="12"/>
  <c r="D66" i="11"/>
  <c r="D34" i="11"/>
  <c r="D68" i="10"/>
  <c r="D36" i="10"/>
  <c r="D70" i="9"/>
  <c r="D38" i="9"/>
  <c r="E73" i="8"/>
  <c r="E57" i="8"/>
  <c r="E41" i="8"/>
  <c r="E25" i="8"/>
  <c r="E9" i="8"/>
  <c r="F72" i="29"/>
  <c r="D62" i="28"/>
  <c r="H45" i="26"/>
  <c r="E20" i="25"/>
  <c r="E21" i="23"/>
  <c r="I69" i="21"/>
  <c r="D22" i="21"/>
  <c r="P33" i="20"/>
  <c r="O24" i="20"/>
  <c r="O16" i="20"/>
  <c r="N8" i="20"/>
  <c r="D9" i="19"/>
  <c r="D68" i="17"/>
  <c r="E27" i="17"/>
  <c r="E11" i="17"/>
  <c r="D64" i="16"/>
  <c r="D48" i="16"/>
  <c r="D32" i="16"/>
  <c r="D16" i="16"/>
  <c r="I72" i="15"/>
  <c r="M68" i="15"/>
  <c r="Q64" i="15"/>
  <c r="J61" i="15"/>
  <c r="F57" i="15"/>
  <c r="R53" i="15"/>
  <c r="N49" i="15"/>
  <c r="G46" i="15"/>
  <c r="K42" i="15"/>
  <c r="O38" i="15"/>
  <c r="S34" i="15"/>
  <c r="D31" i="15"/>
  <c r="H27" i="15"/>
  <c r="L23" i="15"/>
  <c r="P19" i="15"/>
  <c r="T15" i="15"/>
  <c r="E12" i="15"/>
  <c r="I8" i="15"/>
  <c r="M70" i="14"/>
  <c r="K64" i="14"/>
  <c r="N57" i="14"/>
  <c r="L51" i="14"/>
  <c r="J45" i="14"/>
  <c r="M38" i="14"/>
  <c r="K32" i="14"/>
  <c r="N25" i="14"/>
  <c r="L19" i="14"/>
  <c r="J13" i="14"/>
  <c r="E73" i="12"/>
  <c r="F52" i="12"/>
  <c r="D30" i="12"/>
  <c r="E9" i="12"/>
  <c r="I55" i="29"/>
  <c r="D54" i="27"/>
  <c r="F39" i="26"/>
  <c r="J62" i="23"/>
  <c r="D63" i="22"/>
  <c r="I38" i="21"/>
  <c r="H73" i="20"/>
  <c r="H57" i="20"/>
  <c r="H41" i="20"/>
  <c r="P26" i="20"/>
  <c r="P18" i="20"/>
  <c r="Q11" i="20"/>
  <c r="D46" i="19"/>
  <c r="D20" i="18"/>
  <c r="E36" i="17"/>
  <c r="G61" i="16"/>
  <c r="G45" i="16"/>
  <c r="G29" i="16"/>
  <c r="G13" i="16"/>
  <c r="M71" i="15"/>
  <c r="Q67" i="15"/>
  <c r="J64" i="15"/>
  <c r="F60" i="15"/>
  <c r="R56" i="15"/>
  <c r="N52" i="15"/>
  <c r="G49" i="15"/>
  <c r="K45" i="15"/>
  <c r="O41" i="15"/>
  <c r="S37" i="15"/>
  <c r="D34" i="15"/>
  <c r="H30" i="15"/>
  <c r="L26" i="15"/>
  <c r="P22" i="15"/>
  <c r="T18" i="15"/>
  <c r="E15" i="15"/>
  <c r="I11" i="15"/>
  <c r="M7" i="15"/>
  <c r="H68" i="14"/>
  <c r="F62" i="14"/>
  <c r="I55" i="14"/>
  <c r="G49" i="14"/>
  <c r="E43" i="14"/>
  <c r="H36" i="14"/>
  <c r="F30" i="14"/>
  <c r="I23" i="14"/>
  <c r="G17" i="14"/>
  <c r="E11" i="14"/>
  <c r="D67" i="13"/>
  <c r="D51" i="13"/>
  <c r="D35" i="13"/>
  <c r="D19" i="13"/>
  <c r="E70" i="12"/>
  <c r="F49" i="12"/>
  <c r="D27" i="12"/>
  <c r="D71" i="11"/>
  <c r="D39" i="11"/>
  <c r="D7" i="11"/>
  <c r="D45" i="10"/>
  <c r="D13" i="10"/>
  <c r="D47" i="9"/>
  <c r="D15" i="9"/>
  <c r="G67" i="7"/>
  <c r="G59" i="7"/>
  <c r="G51" i="7"/>
  <c r="G43" i="7"/>
  <c r="G35" i="7"/>
  <c r="G27" i="7"/>
  <c r="G19" i="7"/>
  <c r="G11" i="7"/>
  <c r="F68" i="6"/>
  <c r="H54" i="6"/>
  <c r="E43" i="6"/>
  <c r="G29" i="6"/>
  <c r="D18" i="6"/>
  <c r="P72" i="5"/>
  <c r="D19" i="30"/>
  <c r="I15" i="29"/>
  <c r="H61" i="26"/>
  <c r="E40" i="25"/>
  <c r="F34" i="23"/>
  <c r="I71" i="21"/>
  <c r="D23" i="21"/>
  <c r="L36" i="7"/>
  <c r="M36" i="7"/>
  <c r="G71" i="23"/>
  <c r="D36" i="18"/>
  <c r="Q63" i="15"/>
  <c r="S33" i="15"/>
  <c r="I67" i="14"/>
  <c r="I43" i="21"/>
  <c r="D64" i="18"/>
  <c r="T65" i="15"/>
  <c r="N35" i="15"/>
  <c r="D17" i="15"/>
  <c r="G8" i="15"/>
  <c r="L57" i="14"/>
  <c r="N39" i="14"/>
  <c r="I24" i="14"/>
  <c r="E72" i="13"/>
  <c r="E28" i="13"/>
  <c r="F50" i="12"/>
  <c r="D61" i="8"/>
  <c r="D31" i="8"/>
  <c r="D7" i="8"/>
  <c r="G60" i="7"/>
  <c r="M46" i="7"/>
  <c r="I71" i="29"/>
  <c r="D73" i="26"/>
  <c r="L72" i="23"/>
  <c r="F28" i="22"/>
  <c r="P72" i="20"/>
  <c r="P50" i="20"/>
  <c r="N28" i="20"/>
  <c r="N17" i="20"/>
  <c r="H9" i="20"/>
  <c r="D60" i="18"/>
  <c r="E40" i="17"/>
  <c r="D15" i="17"/>
  <c r="E61" i="16"/>
  <c r="G42" i="16"/>
  <c r="G26" i="16"/>
  <c r="G10" i="16"/>
  <c r="N70" i="15"/>
  <c r="G67" i="15"/>
  <c r="K63" i="15"/>
  <c r="O59" i="15"/>
  <c r="S55" i="15"/>
  <c r="D52" i="15"/>
  <c r="H48" i="15"/>
  <c r="L44" i="15"/>
  <c r="P40" i="15"/>
  <c r="T36" i="15"/>
  <c r="E33" i="15"/>
  <c r="I29" i="15"/>
  <c r="M25" i="15"/>
  <c r="Q21" i="15"/>
  <c r="J18" i="15"/>
  <c r="F14" i="15"/>
  <c r="R10" i="15"/>
  <c r="M73" i="14"/>
  <c r="K67" i="14"/>
  <c r="N60" i="14"/>
  <c r="L54" i="14"/>
  <c r="J48" i="14"/>
  <c r="M41" i="14"/>
  <c r="K35" i="14"/>
  <c r="N28" i="14"/>
  <c r="L22" i="14"/>
  <c r="J16" i="14"/>
  <c r="M9" i="14"/>
  <c r="F63" i="12"/>
  <c r="D41" i="12"/>
  <c r="E20" i="12"/>
  <c r="D62" i="11"/>
  <c r="D30" i="11"/>
  <c r="D64" i="10"/>
  <c r="D32" i="10"/>
  <c r="D66" i="9"/>
  <c r="D34" i="9"/>
  <c r="E71" i="8"/>
  <c r="E55" i="8"/>
  <c r="E39" i="8"/>
  <c r="E23" i="8"/>
  <c r="E7" i="8"/>
  <c r="J60" i="29"/>
  <c r="E19" i="28"/>
  <c r="G38" i="26"/>
  <c r="I73" i="23"/>
  <c r="G15" i="23"/>
  <c r="I61" i="21"/>
  <c r="D18" i="21"/>
  <c r="K32" i="20"/>
  <c r="O23" i="20"/>
  <c r="P15" i="20"/>
  <c r="Q7" i="20"/>
  <c r="D65" i="18"/>
  <c r="D61" i="17"/>
  <c r="E25" i="17"/>
  <c r="E9" i="17"/>
  <c r="F61" i="16"/>
  <c r="F45" i="16"/>
  <c r="F29" i="16"/>
  <c r="F13" i="16"/>
  <c r="T71" i="15"/>
  <c r="E68" i="15"/>
  <c r="I64" i="15"/>
  <c r="M60" i="15"/>
  <c r="Q56" i="15"/>
  <c r="J53" i="15"/>
  <c r="F49" i="15"/>
  <c r="R45" i="15"/>
  <c r="N41" i="15"/>
  <c r="G38" i="15"/>
  <c r="K34" i="15"/>
  <c r="O30" i="15"/>
  <c r="S26" i="15"/>
  <c r="D23" i="15"/>
  <c r="H19" i="15"/>
  <c r="L15" i="15"/>
  <c r="P11" i="15"/>
  <c r="T7" i="15"/>
  <c r="E70" i="14"/>
  <c r="H63" i="14"/>
  <c r="F57" i="14"/>
  <c r="I50" i="14"/>
  <c r="G44" i="14"/>
  <c r="E38" i="14"/>
  <c r="H31" i="14"/>
  <c r="F25" i="14"/>
  <c r="I18" i="14"/>
  <c r="G12" i="14"/>
  <c r="D70" i="12"/>
  <c r="E49" i="12"/>
  <c r="F28" i="12"/>
  <c r="I67" i="30"/>
  <c r="M43" i="29"/>
  <c r="F43" i="27"/>
  <c r="E32" i="26"/>
  <c r="L56" i="23"/>
  <c r="F52" i="22"/>
  <c r="I34" i="21"/>
  <c r="H71" i="20"/>
  <c r="H55" i="20"/>
  <c r="H39" i="20"/>
  <c r="P25" i="20"/>
  <c r="P17" i="20"/>
  <c r="F11" i="20"/>
  <c r="D37" i="19"/>
  <c r="D11" i="18"/>
  <c r="D34" i="17"/>
  <c r="E60" i="16"/>
  <c r="E44" i="16"/>
  <c r="E28" i="16"/>
  <c r="E12" i="16"/>
  <c r="E71" i="15"/>
  <c r="I67" i="15"/>
  <c r="M63" i="15"/>
  <c r="Q59" i="15"/>
  <c r="J56" i="15"/>
  <c r="F52" i="15"/>
  <c r="R48" i="15"/>
  <c r="N44" i="15"/>
  <c r="G41" i="15"/>
  <c r="K37" i="15"/>
  <c r="O33" i="15"/>
  <c r="S29" i="15"/>
  <c r="D26" i="15"/>
  <c r="H22" i="15"/>
  <c r="L18" i="15"/>
  <c r="P14" i="15"/>
  <c r="T10" i="15"/>
  <c r="E7" i="15"/>
  <c r="M67" i="14"/>
  <c r="K61" i="14"/>
  <c r="N54" i="14"/>
  <c r="L48" i="14"/>
  <c r="J42" i="14"/>
  <c r="M35" i="14"/>
  <c r="K29" i="14"/>
  <c r="N22" i="14"/>
  <c r="L16" i="14"/>
  <c r="J10" i="14"/>
  <c r="D65" i="13"/>
  <c r="D49" i="13"/>
  <c r="D33" i="13"/>
  <c r="D17" i="13"/>
  <c r="D67" i="12"/>
  <c r="E46" i="12"/>
  <c r="F25" i="12"/>
  <c r="D67" i="11"/>
  <c r="D35" i="11"/>
  <c r="D73" i="10"/>
  <c r="D41" i="10"/>
  <c r="D9" i="10"/>
  <c r="D43" i="9"/>
  <c r="D11" i="9"/>
  <c r="L66" i="7"/>
  <c r="L58" i="7"/>
  <c r="L50" i="7"/>
  <c r="L42" i="7"/>
  <c r="L34" i="7"/>
  <c r="L26" i="7"/>
  <c r="L18" i="7"/>
  <c r="L10" i="7"/>
  <c r="E67" i="6"/>
  <c r="G53" i="6"/>
  <c r="D42" i="6"/>
  <c r="F28" i="6"/>
  <c r="H14" i="6"/>
  <c r="H72" i="5"/>
  <c r="J9" i="30"/>
  <c r="E67" i="28"/>
  <c r="G54" i="26"/>
  <c r="E24" i="25"/>
  <c r="H28" i="23"/>
  <c r="I63" i="21"/>
  <c r="D19" i="21"/>
  <c r="K65" i="20"/>
  <c r="K49" i="20"/>
  <c r="K35" i="20"/>
  <c r="P12" i="20"/>
  <c r="D51" i="19"/>
  <c r="D39" i="18"/>
  <c r="E50" i="17"/>
  <c r="D67" i="16"/>
  <c r="D51" i="16"/>
  <c r="D35" i="16"/>
  <c r="D19" i="16"/>
  <c r="L69" i="15"/>
  <c r="F39" i="15"/>
  <c r="S8" i="15"/>
  <c r="E39" i="14"/>
  <c r="J14" i="14"/>
  <c r="D30" i="13"/>
  <c r="F13" i="12"/>
  <c r="D35" i="10"/>
  <c r="D20" i="8"/>
  <c r="N62" i="7"/>
  <c r="N46" i="7"/>
  <c r="G23" i="7"/>
  <c r="I13" i="7"/>
  <c r="E61" i="6"/>
  <c r="G46" i="6"/>
  <c r="D21" i="6"/>
  <c r="J72" i="5"/>
  <c r="F68" i="5"/>
  <c r="S63" i="5"/>
  <c r="O56" i="5"/>
  <c r="I52" i="5"/>
  <c r="G47" i="5"/>
  <c r="F42" i="5"/>
  <c r="J38" i="5"/>
  <c r="T32" i="5"/>
  <c r="E29" i="5"/>
  <c r="D24" i="5"/>
  <c r="H20" i="5"/>
  <c r="G15" i="5"/>
  <c r="F18" i="6"/>
  <c r="F15" i="7"/>
  <c r="D47" i="22"/>
  <c r="D42" i="17"/>
  <c r="J60" i="15"/>
  <c r="D30" i="15"/>
  <c r="G61" i="14"/>
  <c r="D9" i="21"/>
  <c r="E58" i="17"/>
  <c r="E62" i="15"/>
  <c r="G32" i="15"/>
  <c r="G16" i="15"/>
  <c r="N71" i="14"/>
  <c r="I56" i="14"/>
  <c r="K38" i="14"/>
  <c r="M20" i="14"/>
  <c r="E70" i="13"/>
  <c r="E24" i="13"/>
  <c r="D36" i="12"/>
  <c r="D59" i="8"/>
  <c r="D29" i="8"/>
  <c r="M70" i="7"/>
  <c r="L59" i="7"/>
  <c r="J45" i="7"/>
  <c r="D54" i="29"/>
  <c r="J51" i="26"/>
  <c r="I49" i="23"/>
  <c r="D7" i="22"/>
  <c r="P70" i="20"/>
  <c r="P46" i="20"/>
  <c r="N26" i="20"/>
  <c r="N16" i="20"/>
  <c r="P7" i="20"/>
  <c r="D37" i="18"/>
  <c r="D38" i="17"/>
  <c r="D11" i="17"/>
  <c r="E57" i="16"/>
  <c r="E41" i="16"/>
  <c r="E25" i="16"/>
  <c r="E9" i="16"/>
  <c r="F70" i="15"/>
  <c r="R66" i="15"/>
  <c r="N62" i="15"/>
  <c r="G59" i="15"/>
  <c r="K55" i="15"/>
  <c r="O51" i="15"/>
  <c r="S47" i="15"/>
  <c r="D44" i="15"/>
  <c r="H40" i="15"/>
  <c r="L36" i="15"/>
  <c r="P32" i="15"/>
  <c r="T28" i="15"/>
  <c r="E25" i="15"/>
  <c r="I21" i="15"/>
  <c r="M17" i="15"/>
  <c r="Q13" i="15"/>
  <c r="J10" i="15"/>
  <c r="E73" i="14"/>
  <c r="H66" i="14"/>
  <c r="F60" i="14"/>
  <c r="I53" i="14"/>
  <c r="G47" i="14"/>
  <c r="E41" i="14"/>
  <c r="H34" i="14"/>
  <c r="F28" i="14"/>
  <c r="I21" i="14"/>
  <c r="G15" i="14"/>
  <c r="E9" i="14"/>
  <c r="E60" i="12"/>
  <c r="F39" i="12"/>
  <c r="D17" i="12"/>
  <c r="D58" i="11"/>
  <c r="D26" i="11"/>
  <c r="D60" i="10"/>
  <c r="D28" i="10"/>
  <c r="D62" i="9"/>
  <c r="D30" i="9"/>
  <c r="E69" i="8"/>
  <c r="E53" i="8"/>
  <c r="E37" i="8"/>
  <c r="E21" i="8"/>
  <c r="D65" i="30"/>
  <c r="L54" i="29"/>
  <c r="F63" i="27"/>
  <c r="F31" i="26"/>
  <c r="K67" i="23"/>
  <c r="I9" i="23"/>
  <c r="I53" i="21"/>
  <c r="D14" i="21"/>
  <c r="G31" i="20"/>
  <c r="O22" i="20"/>
  <c r="G14" i="20"/>
  <c r="G7" i="20"/>
  <c r="D56" i="18"/>
  <c r="E54" i="17"/>
  <c r="E23" i="17"/>
  <c r="E7" i="17"/>
  <c r="D60" i="16"/>
  <c r="D44" i="16"/>
  <c r="D28" i="16"/>
  <c r="D12" i="16"/>
  <c r="L71" i="15"/>
  <c r="P67" i="15"/>
  <c r="T63" i="15"/>
  <c r="E60" i="15"/>
  <c r="I56" i="15"/>
  <c r="M52" i="15"/>
  <c r="Q48" i="15"/>
  <c r="J45" i="15"/>
  <c r="F41" i="15"/>
  <c r="R37" i="15"/>
  <c r="N33" i="15"/>
  <c r="G30" i="15"/>
  <c r="K26" i="15"/>
  <c r="O22" i="15"/>
  <c r="S18" i="15"/>
  <c r="D15" i="15"/>
  <c r="H11" i="15"/>
  <c r="L7" i="15"/>
  <c r="J69" i="14"/>
  <c r="M62" i="14"/>
  <c r="K56" i="14"/>
  <c r="N49" i="14"/>
  <c r="L43" i="14"/>
  <c r="J37" i="14"/>
  <c r="M30" i="14"/>
  <c r="K24" i="14"/>
  <c r="N17" i="14"/>
  <c r="L11" i="14"/>
  <c r="F68" i="12"/>
  <c r="D46" i="12"/>
  <c r="E25" i="12"/>
  <c r="G47" i="30"/>
  <c r="D38" i="29"/>
  <c r="D22" i="27"/>
  <c r="D25" i="26"/>
  <c r="E45" i="23"/>
  <c r="D31" i="22"/>
  <c r="I30" i="21"/>
  <c r="H69" i="20"/>
  <c r="H53" i="20"/>
  <c r="O36" i="20"/>
  <c r="P24" i="20"/>
  <c r="P16" i="20"/>
  <c r="H10" i="20"/>
  <c r="D23" i="19"/>
  <c r="E68" i="17"/>
  <c r="G73" i="16"/>
  <c r="G57" i="16"/>
  <c r="G41" i="16"/>
  <c r="G25" i="16"/>
  <c r="G9" i="16"/>
  <c r="P70" i="15"/>
  <c r="T66" i="15"/>
  <c r="E63" i="15"/>
  <c r="I59" i="15"/>
  <c r="M55" i="15"/>
  <c r="Q51" i="15"/>
  <c r="J48" i="15"/>
  <c r="F44" i="15"/>
  <c r="R40" i="15"/>
  <c r="N36" i="15"/>
  <c r="G33" i="15"/>
  <c r="K29" i="15"/>
  <c r="O25" i="15"/>
  <c r="S21" i="15"/>
  <c r="D18" i="15"/>
  <c r="H14" i="15"/>
  <c r="L10" i="15"/>
  <c r="G73" i="14"/>
  <c r="E67" i="14"/>
  <c r="H60" i="14"/>
  <c r="F54" i="14"/>
  <c r="I47" i="14"/>
  <c r="G41" i="14"/>
  <c r="E35" i="14"/>
  <c r="H28" i="14"/>
  <c r="F22" i="14"/>
  <c r="I15" i="14"/>
  <c r="G9" i="14"/>
  <c r="D63" i="13"/>
  <c r="D47" i="13"/>
  <c r="D31" i="13"/>
  <c r="D15" i="13"/>
  <c r="F65" i="12"/>
  <c r="D43" i="12"/>
  <c r="E22" i="12"/>
  <c r="D63" i="11"/>
  <c r="D31" i="11"/>
  <c r="D69" i="10"/>
  <c r="D37" i="10"/>
  <c r="D71" i="9"/>
  <c r="D39" i="9"/>
  <c r="D7" i="9"/>
  <c r="D66" i="7"/>
  <c r="D58" i="7"/>
  <c r="D50" i="7"/>
  <c r="D42" i="7"/>
  <c r="D34" i="7"/>
  <c r="D26" i="7"/>
  <c r="D18" i="7"/>
  <c r="D10" i="7"/>
  <c r="D66" i="6"/>
  <c r="F52" i="6"/>
  <c r="H38" i="6"/>
  <c r="E27" i="6"/>
  <c r="G13" i="6"/>
  <c r="S71" i="5"/>
  <c r="M67" i="29"/>
  <c r="D46" i="28"/>
  <c r="F47" i="26"/>
  <c r="E8" i="25"/>
  <c r="J22" i="23"/>
  <c r="I55" i="21"/>
  <c r="D15" i="21"/>
  <c r="K63" i="20"/>
  <c r="K47" i="20"/>
  <c r="G34" i="20"/>
  <c r="G11" i="20"/>
  <c r="D42" i="19"/>
  <c r="D25" i="18"/>
  <c r="D48" i="17"/>
  <c r="F64" i="16"/>
  <c r="F48" i="16"/>
  <c r="F32" i="16"/>
  <c r="F16" i="16"/>
  <c r="E66" i="15"/>
  <c r="R35" i="15"/>
  <c r="E72" i="14"/>
  <c r="L36" i="14"/>
  <c r="K9" i="14"/>
  <c r="D22" i="13"/>
  <c r="D7" i="12"/>
  <c r="D19" i="10"/>
  <c r="L72" i="7"/>
  <c r="L56" i="7"/>
  <c r="D38" i="7"/>
  <c r="F22" i="7"/>
  <c r="I10" i="7"/>
  <c r="F59" i="6"/>
  <c r="D41" i="6"/>
  <c r="D19" i="6"/>
  <c r="R71" i="5"/>
  <c r="P67" i="5"/>
  <c r="J63" i="5"/>
  <c r="F56" i="5"/>
  <c r="S51" i="5"/>
  <c r="P31" i="20"/>
  <c r="F57" i="6"/>
  <c r="I8" i="21"/>
  <c r="G59" i="16"/>
  <c r="F56" i="15"/>
  <c r="H26" i="15"/>
  <c r="I59" i="30"/>
  <c r="K58" i="20"/>
  <c r="D69" i="16"/>
  <c r="I58" i="15"/>
  <c r="K28" i="15"/>
  <c r="R15" i="15"/>
  <c r="K70" i="14"/>
  <c r="M52" i="14"/>
  <c r="H37" i="14"/>
  <c r="J19" i="14"/>
  <c r="E60" i="13"/>
  <c r="E22" i="13"/>
  <c r="E31" i="12"/>
  <c r="D49" i="8"/>
  <c r="D27" i="8"/>
  <c r="J69" i="7"/>
  <c r="I58" i="7"/>
  <c r="G44" i="7"/>
  <c r="L30" i="29"/>
  <c r="I44" i="26"/>
  <c r="K43" i="23"/>
  <c r="I60" i="21"/>
  <c r="P68" i="20"/>
  <c r="P44" i="20"/>
  <c r="N25" i="20"/>
  <c r="O15" i="20"/>
  <c r="F7" i="20"/>
  <c r="D28" i="18"/>
  <c r="D31" i="17"/>
  <c r="D9" i="17"/>
  <c r="G54" i="16"/>
  <c r="G38" i="16"/>
  <c r="G22" i="16"/>
  <c r="M73" i="15"/>
  <c r="Q69" i="15"/>
  <c r="J66" i="15"/>
  <c r="F62" i="15"/>
  <c r="R58" i="15"/>
  <c r="N54" i="15"/>
  <c r="G51" i="15"/>
  <c r="K47" i="15"/>
  <c r="O43" i="15"/>
  <c r="S39" i="15"/>
  <c r="D36" i="15"/>
  <c r="H32" i="15"/>
  <c r="L28" i="15"/>
  <c r="P24" i="15"/>
  <c r="T20" i="15"/>
  <c r="E17" i="15"/>
  <c r="I13" i="15"/>
  <c r="M9" i="15"/>
  <c r="J72" i="14"/>
  <c r="M65" i="14"/>
  <c r="K59" i="14"/>
  <c r="N52" i="14"/>
  <c r="L46" i="14"/>
  <c r="J40" i="14"/>
  <c r="M33" i="14"/>
  <c r="K27" i="14"/>
  <c r="N20" i="14"/>
  <c r="L14" i="14"/>
  <c r="J8" i="14"/>
  <c r="D57" i="12"/>
  <c r="E36" i="12"/>
  <c r="F15" i="12"/>
  <c r="D54" i="11"/>
  <c r="D22" i="11"/>
  <c r="D56" i="10"/>
  <c r="D24" i="10"/>
  <c r="D58" i="9"/>
  <c r="D26" i="9"/>
  <c r="E67" i="8"/>
  <c r="E51" i="8"/>
  <c r="E35" i="8"/>
  <c r="E19" i="8"/>
  <c r="I45" i="30"/>
  <c r="G37" i="29"/>
  <c r="D42" i="27"/>
  <c r="E24" i="26"/>
  <c r="D56" i="23"/>
  <c r="F72" i="22"/>
  <c r="I45" i="21"/>
  <c r="D10" i="21"/>
  <c r="P29" i="20"/>
  <c r="O21" i="20"/>
  <c r="I13" i="20"/>
  <c r="D59" i="19"/>
  <c r="D47" i="18"/>
  <c r="D52" i="17"/>
  <c r="E21" i="17"/>
  <c r="F73" i="16"/>
  <c r="F57" i="16"/>
  <c r="F41" i="16"/>
  <c r="F25" i="16"/>
  <c r="F9" i="16"/>
  <c r="D71" i="15"/>
  <c r="H67" i="15"/>
  <c r="L63" i="15"/>
  <c r="P59" i="15"/>
  <c r="T55" i="15"/>
  <c r="E52" i="15"/>
  <c r="I48" i="15"/>
  <c r="M44" i="15"/>
  <c r="Q40" i="15"/>
  <c r="J37" i="15"/>
  <c r="F33" i="15"/>
  <c r="R29" i="15"/>
  <c r="N25" i="15"/>
  <c r="G22" i="15"/>
  <c r="K18" i="15"/>
  <c r="O14" i="15"/>
  <c r="S10" i="15"/>
  <c r="D7" i="15"/>
  <c r="G68" i="14"/>
  <c r="E62" i="14"/>
  <c r="H55" i="14"/>
  <c r="F49" i="14"/>
  <c r="I42" i="14"/>
  <c r="G36" i="14"/>
  <c r="E30" i="14"/>
  <c r="H23" i="14"/>
  <c r="F17" i="14"/>
  <c r="I10" i="14"/>
  <c r="E65" i="12"/>
  <c r="F44" i="12"/>
  <c r="D22" i="12"/>
  <c r="E36" i="30"/>
  <c r="F32" i="29"/>
  <c r="F11" i="27"/>
  <c r="E70" i="25"/>
  <c r="G39" i="23"/>
  <c r="F20" i="22"/>
  <c r="I26" i="21"/>
  <c r="H67" i="20"/>
  <c r="H51" i="20"/>
  <c r="H35" i="20"/>
  <c r="P23" i="20"/>
  <c r="Q15" i="20"/>
  <c r="K9" i="20"/>
  <c r="D14" i="19"/>
  <c r="D66" i="17"/>
  <c r="E72" i="16"/>
  <c r="E56" i="16"/>
  <c r="E40" i="16"/>
  <c r="E24" i="16"/>
  <c r="E8" i="16"/>
  <c r="H70" i="15"/>
  <c r="L66" i="15"/>
  <c r="P62" i="15"/>
  <c r="T58" i="15"/>
  <c r="E55" i="15"/>
  <c r="I51" i="15"/>
  <c r="M47" i="15"/>
  <c r="Q43" i="15"/>
  <c r="J40" i="15"/>
  <c r="F36" i="15"/>
  <c r="R32" i="15"/>
  <c r="N28" i="15"/>
  <c r="G25" i="15"/>
  <c r="K21" i="15"/>
  <c r="O17" i="15"/>
  <c r="S13" i="15"/>
  <c r="D10" i="15"/>
  <c r="L72" i="14"/>
  <c r="J66" i="14"/>
  <c r="M59" i="14"/>
  <c r="K53" i="14"/>
  <c r="N46" i="14"/>
  <c r="L40" i="14"/>
  <c r="J34" i="14"/>
  <c r="M27" i="14"/>
  <c r="K21" i="14"/>
  <c r="N14" i="14"/>
  <c r="L8" i="14"/>
  <c r="D61" i="13"/>
  <c r="D45" i="13"/>
  <c r="D29" i="13"/>
  <c r="D13" i="13"/>
  <c r="E62" i="12"/>
  <c r="F41" i="12"/>
  <c r="D19" i="12"/>
  <c r="D59" i="11"/>
  <c r="D27" i="11"/>
  <c r="D65" i="10"/>
  <c r="D33" i="10"/>
  <c r="D67" i="9"/>
  <c r="D35" i="9"/>
  <c r="I73" i="7"/>
  <c r="I65" i="7"/>
  <c r="I57" i="7"/>
  <c r="I49" i="7"/>
  <c r="I41" i="7"/>
  <c r="I33" i="7"/>
  <c r="I25" i="7"/>
  <c r="I17" i="7"/>
  <c r="I9" i="7"/>
  <c r="H62" i="6"/>
  <c r="E51" i="6"/>
  <c r="G37" i="6"/>
  <c r="D26" i="6"/>
  <c r="F12" i="6"/>
  <c r="F70" i="5"/>
  <c r="D62" i="29"/>
  <c r="D66" i="27"/>
  <c r="E40" i="26"/>
  <c r="E69" i="23"/>
  <c r="L16" i="23"/>
  <c r="I47" i="21"/>
  <c r="D11" i="21"/>
  <c r="K61" i="20"/>
  <c r="K45" i="20"/>
  <c r="P32" i="20"/>
  <c r="I10" i="20"/>
  <c r="D33" i="19"/>
  <c r="D16" i="18"/>
  <c r="D41" i="17"/>
  <c r="D63" i="16"/>
  <c r="D47" i="16"/>
  <c r="D31" i="16"/>
  <c r="D15" i="16"/>
  <c r="Q62" i="15"/>
  <c r="K32" i="15"/>
  <c r="F67" i="14"/>
  <c r="F34" i="14"/>
  <c r="E7" i="14"/>
  <c r="D14" i="13"/>
  <c r="D61" i="11"/>
  <c r="D73" i="9"/>
  <c r="I71" i="7"/>
  <c r="I55" i="7"/>
  <c r="D35" i="7"/>
  <c r="F21" i="7"/>
  <c r="D58" i="16"/>
  <c r="D53" i="16"/>
  <c r="E56" i="13"/>
  <c r="G13" i="29"/>
  <c r="D54" i="19"/>
  <c r="I69" i="15"/>
  <c r="K39" i="15"/>
  <c r="E9" i="15"/>
  <c r="H26" i="14"/>
  <c r="D18" i="11"/>
  <c r="E17" i="8"/>
  <c r="G39" i="20"/>
  <c r="D72" i="16"/>
  <c r="H59" i="15"/>
  <c r="J29" i="15"/>
  <c r="J61" i="14"/>
  <c r="N9" i="14"/>
  <c r="I33" i="23"/>
  <c r="O8" i="20"/>
  <c r="S69" i="15"/>
  <c r="M39" i="15"/>
  <c r="O9" i="15"/>
  <c r="E27" i="14"/>
  <c r="D59" i="12"/>
  <c r="D31" i="9"/>
  <c r="N16" i="7"/>
  <c r="F56" i="29"/>
  <c r="K67" i="20"/>
  <c r="G15" i="20"/>
  <c r="D7" i="18"/>
  <c r="F52" i="16"/>
  <c r="F8" i="16"/>
  <c r="G62" i="14"/>
  <c r="D38" i="13"/>
  <c r="D68" i="8"/>
  <c r="G49" i="7"/>
  <c r="F19" i="7"/>
  <c r="G68" i="6"/>
  <c r="F39" i="6"/>
  <c r="H13" i="6"/>
  <c r="F69" i="5"/>
  <c r="T62" i="5"/>
  <c r="P54" i="5"/>
  <c r="D48" i="5"/>
  <c r="S43" i="5"/>
  <c r="M37" i="5"/>
  <c r="D32" i="5"/>
  <c r="S27" i="5"/>
  <c r="J22" i="5"/>
  <c r="L16" i="5"/>
  <c r="H12" i="5"/>
  <c r="G7" i="5"/>
  <c r="P49" i="15"/>
  <c r="J19" i="15"/>
  <c r="I44" i="14"/>
  <c r="N19" i="14"/>
  <c r="E39" i="13"/>
  <c r="D40" i="12"/>
  <c r="D26" i="8"/>
  <c r="I60" i="7"/>
  <c r="I44" i="7"/>
  <c r="F30" i="7"/>
  <c r="I18" i="7"/>
  <c r="J7" i="7"/>
  <c r="H50" i="6"/>
  <c r="F30" i="6"/>
  <c r="S56" i="15"/>
  <c r="M26" i="15"/>
  <c r="J63" i="14"/>
  <c r="G37" i="14"/>
  <c r="F10" i="14"/>
  <c r="D24" i="13"/>
  <c r="D15" i="12"/>
  <c r="D23" i="10"/>
  <c r="L71" i="7"/>
  <c r="L55" i="7"/>
  <c r="F41" i="7"/>
  <c r="G30" i="7"/>
  <c r="J18" i="7"/>
  <c r="H72" i="6"/>
  <c r="G52" i="6"/>
  <c r="E34" i="6"/>
  <c r="E9" i="6"/>
  <c r="H69" i="5"/>
  <c r="L64" i="5"/>
  <c r="P58" i="5"/>
  <c r="S53" i="5"/>
  <c r="F48" i="5"/>
  <c r="J44" i="5"/>
  <c r="T38" i="5"/>
  <c r="E35" i="5"/>
  <c r="D30" i="5"/>
  <c r="H26" i="5"/>
  <c r="G21" i="5"/>
  <c r="F16" i="5"/>
  <c r="J12" i="5"/>
  <c r="Q70" i="15"/>
  <c r="K40" i="15"/>
  <c r="E10" i="15"/>
  <c r="F35" i="14"/>
  <c r="E8" i="14"/>
  <c r="E17" i="13"/>
  <c r="D45" i="9"/>
  <c r="F68" i="7"/>
  <c r="F52" i="7"/>
  <c r="G38" i="7"/>
  <c r="J26" i="7"/>
  <c r="M14" i="7"/>
  <c r="E69" i="6"/>
  <c r="G54" i="6"/>
  <c r="D29" i="6"/>
  <c r="G9" i="6"/>
  <c r="S68" i="5"/>
  <c r="D63" i="5"/>
  <c r="H58" i="5"/>
  <c r="L52" i="5"/>
  <c r="R47" i="5"/>
  <c r="I42" i="5"/>
  <c r="M38" i="5"/>
  <c r="L33" i="5"/>
  <c r="P29" i="5"/>
  <c r="O24" i="5"/>
  <c r="S20" i="5"/>
  <c r="R15" i="5"/>
  <c r="I10" i="5"/>
  <c r="F71" i="15"/>
  <c r="S40" i="15"/>
  <c r="M10" i="15"/>
  <c r="M47" i="14"/>
  <c r="L20" i="14"/>
  <c r="D50" i="13"/>
  <c r="E42" i="12"/>
  <c r="D59" i="10"/>
  <c r="D28" i="8"/>
  <c r="M59" i="7"/>
  <c r="M43" i="7"/>
  <c r="J33" i="7"/>
  <c r="L21" i="7"/>
  <c r="N11" i="7"/>
  <c r="D53" i="6"/>
  <c r="E31" i="6"/>
  <c r="G16" i="6"/>
  <c r="E72" i="5"/>
  <c r="D65" i="5"/>
  <c r="H60" i="5"/>
  <c r="T55" i="5"/>
  <c r="J50" i="5"/>
  <c r="T44" i="5"/>
  <c r="E41" i="5"/>
  <c r="D36" i="5"/>
  <c r="H32" i="5"/>
  <c r="G27" i="5"/>
  <c r="F22" i="5"/>
  <c r="J18" i="5"/>
  <c r="T12" i="5"/>
  <c r="E9" i="5"/>
  <c r="E58" i="15"/>
  <c r="R27" i="15"/>
  <c r="I60" i="14"/>
  <c r="N35" i="14"/>
  <c r="M8" i="14"/>
  <c r="E11" i="13"/>
  <c r="D37" i="9"/>
  <c r="M64" i="7"/>
  <c r="M48" i="7"/>
  <c r="L35" i="7"/>
  <c r="M26" i="7"/>
  <c r="D8" i="7"/>
  <c r="E55" i="6"/>
  <c r="G40" i="6"/>
  <c r="H16" i="6"/>
  <c r="D71" i="5"/>
  <c r="F64" i="5"/>
  <c r="S59" i="5"/>
  <c r="D54" i="5"/>
  <c r="T47" i="5"/>
  <c r="E44" i="5"/>
  <c r="D39" i="5"/>
  <c r="H35" i="5"/>
  <c r="G30" i="5"/>
  <c r="F25" i="5"/>
  <c r="J21" i="5"/>
  <c r="T15" i="5"/>
  <c r="E12" i="5"/>
  <c r="D7" i="5"/>
  <c r="D45" i="15"/>
  <c r="Q14" i="15"/>
  <c r="K33" i="14"/>
  <c r="I11" i="14"/>
  <c r="D12" i="13"/>
  <c r="D57" i="11"/>
  <c r="D49" i="9"/>
  <c r="G72" i="7"/>
  <c r="G56" i="7"/>
  <c r="L40" i="7"/>
  <c r="M32" i="7"/>
  <c r="D13" i="7"/>
  <c r="E66" i="6"/>
  <c r="H42" i="6"/>
  <c r="F22" i="6"/>
  <c r="R72" i="5"/>
  <c r="E67" i="5"/>
  <c r="R62" i="5"/>
  <c r="L57" i="5"/>
  <c r="P52" i="5"/>
  <c r="R48" i="5"/>
  <c r="I43" i="5"/>
  <c r="M39" i="5"/>
  <c r="L34" i="5"/>
  <c r="P30" i="5"/>
  <c r="O25" i="5"/>
  <c r="S21" i="5"/>
  <c r="R16" i="5"/>
  <c r="I11" i="5"/>
  <c r="M7" i="5"/>
  <c r="I61" i="7"/>
  <c r="P66" i="5"/>
  <c r="I46" i="5"/>
  <c r="L29" i="5"/>
  <c r="H9" i="5"/>
  <c r="AE73" i="4"/>
  <c r="BL72" i="4"/>
  <c r="CS71" i="4"/>
  <c r="AG71" i="4"/>
  <c r="BF70" i="4"/>
  <c r="D23" i="6"/>
  <c r="M54" i="15"/>
  <c r="E12" i="13"/>
  <c r="G30" i="26"/>
  <c r="D19" i="18"/>
  <c r="M65" i="15"/>
  <c r="O35" i="15"/>
  <c r="G71" i="14"/>
  <c r="F20" i="14"/>
  <c r="D52" i="10"/>
  <c r="D35" i="30"/>
  <c r="O28" i="20"/>
  <c r="D56" i="16"/>
  <c r="L55" i="15"/>
  <c r="F25" i="15"/>
  <c r="M54" i="14"/>
  <c r="D62" i="12"/>
  <c r="I70" i="21"/>
  <c r="D61" i="18"/>
  <c r="D66" i="15"/>
  <c r="Q35" i="15"/>
  <c r="I71" i="14"/>
  <c r="H20" i="14"/>
  <c r="E38" i="12"/>
  <c r="N72" i="7"/>
  <c r="N8" i="7"/>
  <c r="F55" i="27"/>
  <c r="K59" i="20"/>
  <c r="N13" i="20"/>
  <c r="E66" i="17"/>
  <c r="F44" i="16"/>
  <c r="S72" i="15"/>
  <c r="I51" i="14"/>
  <c r="D71" i="12"/>
  <c r="D36" i="8"/>
  <c r="D48" i="7"/>
  <c r="G17" i="7"/>
  <c r="E63" i="6"/>
  <c r="F37" i="6"/>
  <c r="F10" i="6"/>
  <c r="P68" i="5"/>
  <c r="L60" i="5"/>
  <c r="G54" i="5"/>
  <c r="O47" i="5"/>
  <c r="I41" i="5"/>
  <c r="E37" i="5"/>
  <c r="O31" i="5"/>
  <c r="F26" i="5"/>
  <c r="M21" i="5"/>
  <c r="D16" i="5"/>
  <c r="S11" i="5"/>
  <c r="H73" i="15"/>
  <c r="I46" i="15"/>
  <c r="O12" i="15"/>
  <c r="J39" i="14"/>
  <c r="H17" i="14"/>
  <c r="E31" i="13"/>
  <c r="E27" i="12"/>
  <c r="D10" i="8"/>
  <c r="F59" i="7"/>
  <c r="F43" i="7"/>
  <c r="F29" i="7"/>
  <c r="J16" i="7"/>
  <c r="G72" i="6"/>
  <c r="H48" i="6"/>
  <c r="G28" i="6"/>
  <c r="L53" i="15"/>
  <c r="F23" i="15"/>
  <c r="K58" i="14"/>
  <c r="N34" i="14"/>
  <c r="M7" i="14"/>
  <c r="D16" i="13"/>
  <c r="D65" i="11"/>
  <c r="D7" i="10"/>
  <c r="I70" i="7"/>
  <c r="I54" i="7"/>
  <c r="G39" i="7"/>
  <c r="I29" i="7"/>
  <c r="J17" i="7"/>
  <c r="D69" i="6"/>
  <c r="E47" i="6"/>
  <c r="G32" i="6"/>
  <c r="H7" i="6"/>
  <c r="R68" i="5"/>
  <c r="L63" i="5"/>
  <c r="G58" i="5"/>
  <c r="J53" i="5"/>
  <c r="I47" i="5"/>
  <c r="M43" i="5"/>
  <c r="L38" i="5"/>
  <c r="P34" i="5"/>
  <c r="O29" i="5"/>
  <c r="S25" i="5"/>
  <c r="R20" i="5"/>
  <c r="I15" i="5"/>
  <c r="M11" i="5"/>
  <c r="J67" i="15"/>
  <c r="D37" i="15"/>
  <c r="E64" i="14"/>
  <c r="M32" i="14"/>
  <c r="E73" i="13"/>
  <c r="E9" i="13"/>
  <c r="D13" i="9"/>
  <c r="M65" i="7"/>
  <c r="M49" i="7"/>
  <c r="I37" i="7"/>
  <c r="J25" i="7"/>
  <c r="L13" i="7"/>
  <c r="F67" i="6"/>
  <c r="D49" i="6"/>
  <c r="D27" i="6"/>
  <c r="F73" i="5"/>
  <c r="J68" i="5"/>
  <c r="E62" i="5"/>
  <c r="R57" i="5"/>
  <c r="F51" i="5"/>
  <c r="J47" i="5"/>
  <c r="T41" i="5"/>
  <c r="E38" i="5"/>
  <c r="D33" i="5"/>
  <c r="H29" i="5"/>
  <c r="G24" i="5"/>
  <c r="F19" i="5"/>
  <c r="J15" i="5"/>
  <c r="T9" i="5"/>
  <c r="R67" i="15"/>
  <c r="L37" i="15"/>
  <c r="F7" i="15"/>
  <c r="G45" i="14"/>
  <c r="F18" i="14"/>
  <c r="D42" i="13"/>
  <c r="F29" i="12"/>
  <c r="D43" i="10"/>
  <c r="D12" i="8"/>
  <c r="J58" i="7"/>
  <c r="J42" i="7"/>
  <c r="J31" i="7"/>
  <c r="N20" i="7"/>
  <c r="D73" i="6"/>
  <c r="D51" i="6"/>
  <c r="E29" i="6"/>
  <c r="G14" i="6"/>
  <c r="M71" i="5"/>
  <c r="E64" i="5"/>
  <c r="H59" i="5"/>
  <c r="L54" i="5"/>
  <c r="M49" i="5"/>
  <c r="L44" i="5"/>
  <c r="P40" i="5"/>
  <c r="O35" i="5"/>
  <c r="S31" i="5"/>
  <c r="R26" i="5"/>
  <c r="I21" i="5"/>
  <c r="M17" i="5"/>
  <c r="L12" i="5"/>
  <c r="P8" i="5"/>
  <c r="Q54" i="15"/>
  <c r="K24" i="15"/>
  <c r="J55" i="14"/>
  <c r="H33" i="14"/>
  <c r="E67" i="13"/>
  <c r="F62" i="12"/>
  <c r="D66" i="8"/>
  <c r="J63" i="7"/>
  <c r="J47" i="7"/>
  <c r="M33" i="7"/>
  <c r="N25" i="7"/>
  <c r="D7" i="7"/>
  <c r="E53" i="6"/>
  <c r="G38" i="6"/>
  <c r="D13" i="6"/>
  <c r="L70" i="5"/>
  <c r="P63" i="5"/>
  <c r="I59" i="5"/>
  <c r="E53" i="5"/>
  <c r="L47" i="5"/>
  <c r="P43" i="5"/>
  <c r="O38" i="5"/>
  <c r="S34" i="5"/>
  <c r="R29" i="5"/>
  <c r="I24" i="5"/>
  <c r="M20" i="5"/>
  <c r="L15" i="5"/>
  <c r="P11" i="5"/>
  <c r="O68" i="15"/>
  <c r="P41" i="15"/>
  <c r="J11" i="15"/>
  <c r="E31" i="14"/>
  <c r="D68" i="13"/>
  <c r="F69" i="12"/>
  <c r="D41" i="11"/>
  <c r="D17" i="9"/>
  <c r="D71" i="7"/>
  <c r="D55" i="7"/>
  <c r="L39" i="7"/>
  <c r="N30" i="7"/>
  <c r="F12" i="7"/>
  <c r="G64" i="6"/>
  <c r="H40" i="6"/>
  <c r="G20" i="6"/>
  <c r="G72" i="5"/>
  <c r="O66" i="5"/>
  <c r="H62" i="5"/>
  <c r="M56" i="5"/>
  <c r="F52" i="5"/>
  <c r="J48" i="5"/>
  <c r="T42" i="5"/>
  <c r="E39" i="5"/>
  <c r="D34" i="5"/>
  <c r="H30" i="5"/>
  <c r="G25" i="5"/>
  <c r="F20" i="5"/>
  <c r="J16" i="5"/>
  <c r="T10" i="5"/>
  <c r="E7" i="5"/>
  <c r="N41" i="7"/>
  <c r="S62" i="5"/>
  <c r="O44" i="5"/>
  <c r="R27" i="5"/>
  <c r="CQ73" i="4"/>
  <c r="W73" i="4"/>
  <c r="BD72" i="4"/>
  <c r="CK71" i="4"/>
  <c r="Y71" i="4"/>
  <c r="AX70" i="4"/>
  <c r="BW69" i="4"/>
  <c r="K69" i="4"/>
  <c r="AJ68" i="4"/>
  <c r="BA67" i="4"/>
  <c r="CH66" i="4"/>
  <c r="V66" i="4"/>
  <c r="AU65" i="4"/>
  <c r="CB64" i="4"/>
  <c r="P64" i="4"/>
  <c r="AW63" i="4"/>
  <c r="BV62" i="4"/>
  <c r="J62" i="4"/>
  <c r="E13" i="13"/>
  <c r="F11" i="7"/>
  <c r="T64" i="5"/>
  <c r="D43" i="5"/>
  <c r="M24" i="5"/>
  <c r="P7" i="5"/>
  <c r="AN73" i="4"/>
  <c r="BU72" i="4"/>
  <c r="I72" i="4"/>
  <c r="AH71" i="4"/>
  <c r="BG70" i="4"/>
  <c r="CF69" i="4"/>
  <c r="T69" i="4"/>
  <c r="AK68" i="4"/>
  <c r="BR67" i="4"/>
  <c r="F67" i="4"/>
  <c r="AE66" i="4"/>
  <c r="BL65" i="4"/>
  <c r="H52" i="20"/>
  <c r="O24" i="15"/>
  <c r="D28" i="12"/>
  <c r="D32" i="23"/>
  <c r="D27" i="17"/>
  <c r="Q61" i="15"/>
  <c r="S31" i="15"/>
  <c r="E65" i="14"/>
  <c r="I13" i="14"/>
  <c r="D20" i="10"/>
  <c r="I31" i="29"/>
  <c r="O20" i="20"/>
  <c r="D40" i="16"/>
  <c r="P51" i="15"/>
  <c r="R21" i="15"/>
  <c r="K48" i="14"/>
  <c r="E41" i="12"/>
  <c r="I22" i="21"/>
  <c r="D59" i="17"/>
  <c r="H62" i="15"/>
  <c r="J32" i="15"/>
  <c r="G65" i="14"/>
  <c r="F14" i="14"/>
  <c r="F17" i="12"/>
  <c r="N64" i="7"/>
  <c r="G61" i="6"/>
  <c r="D33" i="26"/>
  <c r="K55" i="20"/>
  <c r="N9" i="20"/>
  <c r="D57" i="17"/>
  <c r="F40" i="16"/>
  <c r="J59" i="15"/>
  <c r="K41" i="14"/>
  <c r="F45" i="12"/>
  <c r="F70" i="7"/>
  <c r="D32" i="7"/>
  <c r="G16" i="7"/>
  <c r="H57" i="6"/>
  <c r="E30" i="6"/>
  <c r="F7" i="6"/>
  <c r="G67" i="5"/>
  <c r="M59" i="5"/>
  <c r="H53" i="5"/>
  <c r="R46" i="5"/>
  <c r="T40" i="5"/>
  <c r="P36" i="5"/>
  <c r="G31" i="5"/>
  <c r="I25" i="5"/>
  <c r="E21" i="5"/>
  <c r="O15" i="5"/>
  <c r="F10" i="5"/>
  <c r="T69" i="15"/>
  <c r="N39" i="15"/>
  <c r="H9" i="15"/>
  <c r="K34" i="14"/>
  <c r="I12" i="14"/>
  <c r="E23" i="13"/>
  <c r="F14" i="12"/>
  <c r="M72" i="7"/>
  <c r="M56" i="7"/>
  <c r="D40" i="7"/>
  <c r="G28" i="7"/>
  <c r="I15" i="7"/>
  <c r="G70" i="6"/>
  <c r="D45" i="6"/>
  <c r="E23" i="6"/>
  <c r="E50" i="15"/>
  <c r="R19" i="15"/>
  <c r="J54" i="14"/>
  <c r="H32" i="14"/>
  <c r="D72" i="13"/>
  <c r="D8" i="13"/>
  <c r="D49" i="11"/>
  <c r="D65" i="9"/>
  <c r="F69" i="7"/>
  <c r="F53" i="7"/>
  <c r="F38" i="7"/>
  <c r="I26" i="7"/>
  <c r="J15" i="7"/>
  <c r="D67" i="6"/>
  <c r="E45" i="6"/>
  <c r="G30" i="6"/>
  <c r="O73" i="5"/>
  <c r="I68" i="5"/>
  <c r="M62" i="5"/>
  <c r="G57" i="5"/>
  <c r="T52" i="5"/>
  <c r="T46" i="5"/>
  <c r="E43" i="5"/>
  <c r="D38" i="5"/>
  <c r="H34" i="5"/>
  <c r="G29" i="5"/>
  <c r="F24" i="5"/>
  <c r="J20" i="5"/>
  <c r="T14" i="5"/>
  <c r="E11" i="5"/>
  <c r="O60" i="15"/>
  <c r="P33" i="15"/>
  <c r="F59" i="14"/>
  <c r="G30" i="14"/>
  <c r="E65" i="13"/>
  <c r="E67" i="12"/>
  <c r="D70" i="8"/>
  <c r="J64" i="7"/>
  <c r="J48" i="7"/>
  <c r="I34" i="7"/>
  <c r="J23" i="7"/>
  <c r="N12" i="7"/>
  <c r="H65" i="6"/>
  <c r="F47" i="6"/>
  <c r="G25" i="6"/>
  <c r="D72" i="5"/>
  <c r="T67" i="5"/>
  <c r="O61" i="5"/>
  <c r="I57" i="5"/>
  <c r="I50" i="5"/>
  <c r="M46" i="5"/>
  <c r="L41" i="5"/>
  <c r="P37" i="5"/>
  <c r="O32" i="5"/>
  <c r="S28" i="5"/>
  <c r="R23" i="5"/>
  <c r="I18" i="5"/>
  <c r="M14" i="5"/>
  <c r="L9" i="5"/>
  <c r="K64" i="15"/>
  <c r="E34" i="15"/>
  <c r="L69" i="14"/>
  <c r="N42" i="14"/>
  <c r="M15" i="14"/>
  <c r="D34" i="13"/>
  <c r="D23" i="12"/>
  <c r="D27" i="10"/>
  <c r="G73" i="7"/>
  <c r="G57" i="7"/>
  <c r="J40" i="7"/>
  <c r="L30" i="7"/>
  <c r="M19" i="7"/>
  <c r="F71" i="6"/>
  <c r="G49" i="6"/>
  <c r="F27" i="6"/>
  <c r="D11" i="6"/>
  <c r="S69" i="5"/>
  <c r="O63" i="5"/>
  <c r="R58" i="5"/>
  <c r="M53" i="5"/>
  <c r="E49" i="5"/>
  <c r="D44" i="5"/>
  <c r="H40" i="5"/>
  <c r="G35" i="5"/>
  <c r="F30" i="5"/>
  <c r="J26" i="5"/>
  <c r="T20" i="5"/>
  <c r="E17" i="5"/>
  <c r="D12" i="5"/>
  <c r="H8" i="5"/>
  <c r="J51" i="15"/>
  <c r="D21" i="15"/>
  <c r="K50" i="14"/>
  <c r="I28" i="14"/>
  <c r="E59" i="13"/>
  <c r="D56" i="12"/>
  <c r="D50" i="8"/>
  <c r="G62" i="7"/>
  <c r="G46" i="7"/>
  <c r="L32" i="7"/>
  <c r="M24" i="7"/>
  <c r="G73" i="6"/>
  <c r="F51" i="6"/>
  <c r="D33" i="6"/>
  <c r="F11" i="6"/>
  <c r="L68" i="5"/>
  <c r="G63" i="5"/>
  <c r="S58" i="5"/>
  <c r="E52" i="5"/>
  <c r="D47" i="5"/>
  <c r="H43" i="5"/>
  <c r="G38" i="5"/>
  <c r="F33" i="5"/>
  <c r="J29" i="5"/>
  <c r="T23" i="5"/>
  <c r="E20" i="5"/>
  <c r="D15" i="5"/>
  <c r="H11" i="5"/>
  <c r="H65" i="15"/>
  <c r="I38" i="15"/>
  <c r="E56" i="14"/>
  <c r="L28" i="14"/>
  <c r="D60" i="13"/>
  <c r="D63" i="12"/>
  <c r="D25" i="11"/>
  <c r="D72" i="8"/>
  <c r="N69" i="7"/>
  <c r="N53" i="7"/>
  <c r="M38" i="7"/>
  <c r="N29" i="7"/>
  <c r="F9" i="7"/>
  <c r="G62" i="6"/>
  <c r="D37" i="6"/>
  <c r="E15" i="6"/>
  <c r="P71" i="5"/>
  <c r="F66" i="5"/>
  <c r="R61" i="5"/>
  <c r="D56" i="5"/>
  <c r="I51" i="5"/>
  <c r="M47" i="5"/>
  <c r="L42" i="5"/>
  <c r="P38" i="5"/>
  <c r="O33" i="5"/>
  <c r="S29" i="5"/>
  <c r="R24" i="5"/>
  <c r="I19" i="5"/>
  <c r="M15" i="5"/>
  <c r="L10" i="5"/>
  <c r="L53" i="14"/>
  <c r="G57" i="6"/>
  <c r="T60" i="5"/>
  <c r="H41" i="5"/>
  <c r="E26" i="5"/>
  <c r="CA73" i="4"/>
  <c r="O73" i="4"/>
  <c r="AV72" i="4"/>
  <c r="CC71" i="4"/>
  <c r="Q71" i="4"/>
  <c r="AP70" i="4"/>
  <c r="G43" i="16"/>
  <c r="H13" i="15"/>
  <c r="D47" i="8"/>
  <c r="I37" i="21"/>
  <c r="E73" i="16"/>
  <c r="J58" i="15"/>
  <c r="D28" i="15"/>
  <c r="H58" i="14"/>
  <c r="G7" i="14"/>
  <c r="D54" i="9"/>
  <c r="F31" i="27"/>
  <c r="N12" i="20"/>
  <c r="D24" i="16"/>
  <c r="T47" i="15"/>
  <c r="N17" i="15"/>
  <c r="N41" i="14"/>
  <c r="F20" i="12"/>
  <c r="H65" i="20"/>
  <c r="G69" i="16"/>
  <c r="L58" i="15"/>
  <c r="F28" i="15"/>
  <c r="E59" i="14"/>
  <c r="I7" i="14"/>
  <c r="D55" i="11"/>
  <c r="N56" i="7"/>
  <c r="D50" i="6"/>
  <c r="G63" i="23"/>
  <c r="K51" i="20"/>
  <c r="E8" i="20"/>
  <c r="E34" i="17"/>
  <c r="F36" i="16"/>
  <c r="H49" i="15"/>
  <c r="M31" i="14"/>
  <c r="E26" i="12"/>
  <c r="J66" i="7"/>
  <c r="D31" i="7"/>
  <c r="G14" i="7"/>
  <c r="H55" i="6"/>
  <c r="E28" i="6"/>
  <c r="L73" i="5"/>
  <c r="H66" i="5"/>
  <c r="D59" i="5"/>
  <c r="R52" i="5"/>
  <c r="J46" i="5"/>
  <c r="L40" i="5"/>
  <c r="H36" i="5"/>
  <c r="R30" i="5"/>
  <c r="T24" i="5"/>
  <c r="P20" i="5"/>
  <c r="R14" i="5"/>
  <c r="I9" i="5"/>
  <c r="M66" i="15"/>
  <c r="G36" i="15"/>
  <c r="M72" i="14"/>
  <c r="E32" i="14"/>
  <c r="J7" i="14"/>
  <c r="E15" i="13"/>
  <c r="D8" i="12"/>
  <c r="J71" i="7"/>
  <c r="J55" i="7"/>
  <c r="D39" i="7"/>
  <c r="F27" i="7"/>
  <c r="I14" i="7"/>
  <c r="D65" i="6"/>
  <c r="D43" i="6"/>
  <c r="E21" i="6"/>
  <c r="Q46" i="15"/>
  <c r="K16" i="15"/>
  <c r="K49" i="14"/>
  <c r="I27" i="14"/>
  <c r="D64" i="13"/>
  <c r="E66" i="12"/>
  <c r="D33" i="11"/>
  <c r="D33" i="9"/>
  <c r="M66" i="7"/>
  <c r="M50" i="7"/>
  <c r="F37" i="7"/>
  <c r="J24" i="7"/>
  <c r="L14" i="7"/>
  <c r="G65" i="6"/>
  <c r="F43" i="6"/>
  <c r="D25" i="6"/>
  <c r="D73" i="5"/>
  <c r="S67" i="5"/>
  <c r="D62" i="5"/>
  <c r="H56" i="5"/>
  <c r="M51" i="5"/>
  <c r="L46" i="5"/>
  <c r="P42" i="5"/>
  <c r="O37" i="5"/>
  <c r="S33" i="5"/>
  <c r="R28" i="5"/>
  <c r="I23" i="5"/>
  <c r="M19" i="5"/>
  <c r="L14" i="5"/>
  <c r="P10" i="5"/>
  <c r="H57" i="15"/>
  <c r="I30" i="15"/>
  <c r="I52" i="14"/>
  <c r="N27" i="14"/>
  <c r="E57" i="13"/>
  <c r="F54" i="12"/>
  <c r="D54" i="8"/>
  <c r="G63" i="7"/>
  <c r="G47" i="7"/>
  <c r="J32" i="7"/>
  <c r="L22" i="7"/>
  <c r="M11" i="7"/>
  <c r="H63" i="6"/>
  <c r="F45" i="6"/>
  <c r="G23" i="6"/>
  <c r="L71" i="5"/>
  <c r="T66" i="5"/>
  <c r="F61" i="5"/>
  <c r="R56" i="5"/>
  <c r="T49" i="5"/>
  <c r="E46" i="5"/>
  <c r="D41" i="5"/>
  <c r="H37" i="5"/>
  <c r="G32" i="5"/>
  <c r="F27" i="5"/>
  <c r="J23" i="5"/>
  <c r="T17" i="5"/>
  <c r="E14" i="5"/>
  <c r="D9" i="5"/>
  <c r="D61" i="15"/>
  <c r="Q30" i="15"/>
  <c r="M64" i="14"/>
  <c r="H40" i="14"/>
  <c r="G13" i="14"/>
  <c r="D26" i="13"/>
  <c r="E10" i="12"/>
  <c r="D11" i="10"/>
  <c r="D72" i="7"/>
  <c r="D56" i="7"/>
  <c r="I39" i="7"/>
  <c r="L27" i="7"/>
  <c r="M18" i="7"/>
  <c r="F69" i="6"/>
  <c r="G47" i="6"/>
  <c r="H25" i="6"/>
  <c r="H9" i="6"/>
  <c r="J69" i="5"/>
  <c r="E63" i="5"/>
  <c r="I58" i="5"/>
  <c r="M52" i="5"/>
  <c r="P48" i="5"/>
  <c r="O43" i="5"/>
  <c r="S39" i="5"/>
  <c r="R34" i="5"/>
  <c r="I29" i="5"/>
  <c r="M25" i="5"/>
  <c r="L20" i="5"/>
  <c r="P16" i="5"/>
  <c r="O11" i="5"/>
  <c r="S7" i="5"/>
  <c r="O44" i="15"/>
  <c r="P17" i="15"/>
  <c r="E48" i="14"/>
  <c r="J23" i="14"/>
  <c r="E51" i="13"/>
  <c r="E43" i="12"/>
  <c r="D34" i="8"/>
  <c r="D61" i="7"/>
  <c r="D45" i="7"/>
  <c r="L31" i="7"/>
  <c r="N22" i="7"/>
  <c r="G71" i="6"/>
  <c r="H49" i="6"/>
  <c r="F31" i="6"/>
  <c r="F8" i="6"/>
  <c r="M67" i="5"/>
  <c r="P62" i="5"/>
  <c r="J58" i="5"/>
  <c r="P51" i="5"/>
  <c r="O46" i="5"/>
  <c r="S42" i="5"/>
  <c r="R37" i="5"/>
  <c r="I32" i="5"/>
  <c r="M28" i="5"/>
  <c r="L23" i="5"/>
  <c r="P19" i="5"/>
  <c r="O14" i="5"/>
  <c r="S10" i="5"/>
  <c r="T61" i="15"/>
  <c r="N31" i="15"/>
  <c r="G53" i="14"/>
  <c r="F26" i="14"/>
  <c r="D52" i="13"/>
  <c r="E50" i="12"/>
  <c r="D9" i="11"/>
  <c r="D56" i="8"/>
  <c r="L63" i="7"/>
  <c r="L47" i="7"/>
  <c r="L37" i="7"/>
  <c r="N27" i="7"/>
  <c r="G7" i="7"/>
  <c r="D57" i="6"/>
  <c r="D35" i="6"/>
  <c r="E13" i="6"/>
  <c r="E71" i="5"/>
  <c r="O65" i="5"/>
  <c r="I61" i="5"/>
  <c r="M55" i="5"/>
  <c r="T50" i="5"/>
  <c r="E47" i="5"/>
  <c r="D42" i="5"/>
  <c r="H38" i="5"/>
  <c r="G33" i="5"/>
  <c r="F28" i="5"/>
  <c r="J24" i="5"/>
  <c r="T18" i="5"/>
  <c r="E15" i="5"/>
  <c r="D10" i="5"/>
  <c r="G14" i="14"/>
  <c r="D28" i="6"/>
  <c r="D57" i="5"/>
  <c r="T37" i="5"/>
  <c r="D21" i="5"/>
  <c r="BS73" i="4"/>
  <c r="G73" i="4"/>
  <c r="AN72" i="4"/>
  <c r="BU71" i="4"/>
  <c r="I71" i="4"/>
  <c r="AH70" i="4"/>
  <c r="BG69" i="4"/>
  <c r="CF68" i="4"/>
  <c r="T68" i="4"/>
  <c r="AK67" i="4"/>
  <c r="BR66" i="4"/>
  <c r="F66" i="4"/>
  <c r="AE65" i="4"/>
  <c r="BL64" i="4"/>
  <c r="CS63" i="4"/>
  <c r="AG63" i="4"/>
  <c r="BF62" i="4"/>
  <c r="I62" i="15"/>
  <c r="E19" i="12"/>
  <c r="G44" i="6"/>
  <c r="F57" i="5"/>
  <c r="P39" i="5"/>
  <c r="F21" i="5"/>
  <c r="CJ73" i="4"/>
  <c r="X73" i="4"/>
  <c r="BE72" i="4"/>
  <c r="CD71" i="4"/>
  <c r="R71" i="4"/>
  <c r="AQ70" i="4"/>
  <c r="BP69" i="4"/>
  <c r="CG68" i="4"/>
  <c r="U68" i="4"/>
  <c r="BB67" i="4"/>
  <c r="CA66" i="4"/>
  <c r="O66" i="4"/>
  <c r="AV65" i="4"/>
  <c r="R52" i="15"/>
  <c r="H69" i="14"/>
  <c r="D23" i="8"/>
  <c r="P66" i="20"/>
  <c r="E53" i="16"/>
  <c r="F54" i="15"/>
  <c r="H24" i="15"/>
  <c r="F52" i="14"/>
  <c r="F55" i="12"/>
  <c r="D22" i="9"/>
  <c r="D17" i="26"/>
  <c r="D50" i="19"/>
  <c r="D8" i="16"/>
  <c r="E44" i="15"/>
  <c r="G14" i="15"/>
  <c r="L35" i="14"/>
  <c r="D27" i="30"/>
  <c r="H49" i="20"/>
  <c r="G53" i="16"/>
  <c r="P54" i="15"/>
  <c r="R24" i="15"/>
  <c r="H52" i="14"/>
  <c r="D59" i="13"/>
  <c r="D23" i="11"/>
  <c r="N48" i="7"/>
  <c r="F36" i="6"/>
  <c r="F64" i="22"/>
  <c r="K43" i="20"/>
  <c r="D65" i="19"/>
  <c r="F72" i="16"/>
  <c r="F28" i="16"/>
  <c r="M42" i="15"/>
  <c r="N26" i="14"/>
  <c r="D45" i="11"/>
  <c r="D64" i="7"/>
  <c r="D29" i="7"/>
  <c r="J8" i="7"/>
  <c r="D54" i="6"/>
  <c r="H26" i="6"/>
  <c r="H71" i="5"/>
  <c r="R65" i="5"/>
  <c r="D58" i="5"/>
  <c r="F50" i="5"/>
  <c r="M45" i="5"/>
  <c r="D40" i="5"/>
  <c r="S35" i="5"/>
  <c r="J30" i="5"/>
  <c r="L24" i="5"/>
  <c r="S19" i="5"/>
  <c r="J14" i="5"/>
  <c r="T8" i="5"/>
  <c r="F63" i="15"/>
  <c r="S32" i="15"/>
  <c r="N67" i="14"/>
  <c r="L29" i="14"/>
  <c r="E71" i="13"/>
  <c r="E7" i="13"/>
  <c r="D53" i="9"/>
  <c r="G70" i="7"/>
  <c r="G54" i="7"/>
  <c r="D37" i="7"/>
  <c r="G25" i="7"/>
  <c r="J13" i="7"/>
  <c r="F63" i="6"/>
  <c r="G41" i="6"/>
  <c r="P73" i="15"/>
  <c r="J43" i="15"/>
  <c r="D13" i="15"/>
  <c r="E47" i="14"/>
  <c r="J22" i="14"/>
  <c r="D56" i="13"/>
  <c r="F53" i="12"/>
  <c r="D17" i="11"/>
  <c r="D64" i="8"/>
  <c r="J65" i="7"/>
  <c r="J49" i="7"/>
  <c r="G36" i="7"/>
  <c r="I23" i="7"/>
  <c r="L11" i="7"/>
  <c r="G63" i="6"/>
  <c r="H41" i="6"/>
  <c r="F23" i="6"/>
  <c r="M72" i="5"/>
  <c r="I67" i="5"/>
  <c r="E61" i="5"/>
  <c r="R55" i="5"/>
  <c r="E51" i="5"/>
  <c r="D46" i="5"/>
  <c r="H42" i="5"/>
  <c r="G37" i="5"/>
  <c r="F32" i="5"/>
  <c r="J28" i="5"/>
  <c r="T22" i="5"/>
  <c r="E19" i="5"/>
  <c r="D14" i="5"/>
  <c r="H10" i="5"/>
  <c r="T53" i="15"/>
  <c r="N23" i="15"/>
  <c r="J47" i="14"/>
  <c r="H25" i="14"/>
  <c r="E49" i="13"/>
  <c r="D48" i="12"/>
  <c r="D38" i="8"/>
  <c r="D62" i="7"/>
  <c r="D46" i="7"/>
  <c r="I31" i="7"/>
  <c r="L19" i="7"/>
  <c r="M10" i="7"/>
  <c r="D62" i="6"/>
  <c r="E38" i="6"/>
  <c r="H21" i="6"/>
  <c r="T70" i="5"/>
  <c r="L65" i="5"/>
  <c r="P60" i="5"/>
  <c r="I56" i="5"/>
  <c r="L49" i="5"/>
  <c r="P45" i="5"/>
  <c r="O40" i="5"/>
  <c r="S36" i="5"/>
  <c r="R31" i="5"/>
  <c r="I26" i="5"/>
  <c r="M22" i="5"/>
  <c r="L17" i="5"/>
  <c r="P13" i="5"/>
  <c r="O8" i="5"/>
  <c r="P57" i="15"/>
  <c r="J27" i="15"/>
  <c r="N59" i="14"/>
  <c r="I35" i="14"/>
  <c r="N10" i="14"/>
  <c r="D18" i="13"/>
  <c r="D69" i="11"/>
  <c r="D57" i="9"/>
  <c r="N70" i="7"/>
  <c r="N54" i="7"/>
  <c r="I38" i="7"/>
  <c r="M25" i="7"/>
  <c r="N17" i="7"/>
  <c r="E62" i="6"/>
  <c r="H45" i="6"/>
  <c r="H23" i="6"/>
  <c r="D8" i="6"/>
  <c r="T68" i="5"/>
  <c r="O62" i="5"/>
  <c r="S57" i="5"/>
  <c r="D52" i="5"/>
  <c r="H48" i="5"/>
  <c r="G43" i="5"/>
  <c r="F38" i="5"/>
  <c r="J34" i="5"/>
  <c r="T28" i="5"/>
  <c r="E25" i="5"/>
  <c r="D20" i="5"/>
  <c r="H16" i="5"/>
  <c r="G11" i="5"/>
  <c r="N71" i="15"/>
  <c r="H41" i="15"/>
  <c r="I14" i="15"/>
  <c r="L45" i="14"/>
  <c r="K18" i="14"/>
  <c r="E43" i="13"/>
  <c r="F30" i="12"/>
  <c r="D18" i="8"/>
  <c r="N59" i="7"/>
  <c r="N43" i="7"/>
  <c r="M30" i="7"/>
  <c r="N21" i="7"/>
  <c r="H69" i="6"/>
  <c r="H47" i="6"/>
  <c r="F29" i="6"/>
  <c r="S73" i="5"/>
  <c r="D67" i="5"/>
  <c r="G62" i="5"/>
  <c r="T57" i="5"/>
  <c r="H51" i="5"/>
  <c r="G46" i="5"/>
  <c r="F41" i="5"/>
  <c r="J37" i="5"/>
  <c r="T31" i="5"/>
  <c r="E28" i="5"/>
  <c r="D23" i="5"/>
  <c r="H19" i="5"/>
  <c r="G14" i="5"/>
  <c r="F9" i="5"/>
  <c r="M58" i="15"/>
  <c r="G28" i="15"/>
  <c r="N50" i="14"/>
  <c r="M23" i="14"/>
  <c r="D44" i="13"/>
  <c r="F37" i="12"/>
  <c r="D63" i="10"/>
  <c r="D40" i="8"/>
  <c r="I62" i="7"/>
  <c r="I46" i="7"/>
  <c r="N36" i="7"/>
  <c r="D22" i="7"/>
  <c r="H73" i="6"/>
  <c r="F55" i="6"/>
  <c r="G33" i="6"/>
  <c r="G11" i="6"/>
  <c r="M70" i="5"/>
  <c r="F65" i="5"/>
  <c r="S60" i="5"/>
  <c r="D55" i="5"/>
  <c r="L50" i="5"/>
  <c r="P46" i="5"/>
  <c r="O41" i="5"/>
  <c r="S37" i="5"/>
  <c r="R32" i="5"/>
  <c r="I27" i="5"/>
  <c r="M23" i="5"/>
  <c r="L18" i="5"/>
  <c r="P14" i="5"/>
  <c r="O9" i="5"/>
  <c r="E69" i="13"/>
  <c r="D17" i="6"/>
  <c r="E55" i="5"/>
  <c r="G36" i="5"/>
  <c r="J19" i="5"/>
  <c r="BK73" i="4"/>
  <c r="CR72" i="4"/>
  <c r="AF72" i="4"/>
  <c r="BM71" i="4"/>
  <c r="CT70" i="4"/>
  <c r="Z70" i="4"/>
  <c r="AY69" i="4"/>
  <c r="BX68" i="4"/>
  <c r="L68" i="4"/>
  <c r="AC67" i="4"/>
  <c r="BJ66" i="4"/>
  <c r="CQ65" i="4"/>
  <c r="W65" i="4"/>
  <c r="BD64" i="4"/>
  <c r="CK63" i="4"/>
  <c r="Y63" i="4"/>
  <c r="AX62" i="4"/>
  <c r="J35" i="15"/>
  <c r="D62" i="8"/>
  <c r="D30" i="6"/>
  <c r="H55" i="5"/>
  <c r="I36" i="5"/>
  <c r="L19" i="5"/>
  <c r="CB73" i="4"/>
  <c r="P73" i="4"/>
  <c r="M35" i="29"/>
  <c r="L33" i="14"/>
  <c r="M54" i="7"/>
  <c r="N24" i="20"/>
  <c r="E21" i="16"/>
  <c r="N46" i="15"/>
  <c r="P16" i="15"/>
  <c r="G39" i="14"/>
  <c r="E12" i="12"/>
  <c r="E49" i="8"/>
  <c r="D51" i="22"/>
  <c r="D45" i="17"/>
  <c r="S66" i="15"/>
  <c r="M36" i="15"/>
  <c r="N73" i="14"/>
  <c r="M22" i="14"/>
  <c r="J67" i="26"/>
  <c r="P22" i="20"/>
  <c r="G21" i="16"/>
  <c r="E47" i="15"/>
  <c r="G17" i="15"/>
  <c r="I39" i="14"/>
  <c r="D27" i="13"/>
  <c r="D29" i="10"/>
  <c r="N32" i="7"/>
  <c r="E11" i="6"/>
  <c r="D7" i="21"/>
  <c r="P36" i="20"/>
  <c r="D71" i="18"/>
  <c r="F60" i="16"/>
  <c r="F20" i="16"/>
  <c r="I22" i="15"/>
  <c r="D70" i="13"/>
  <c r="D51" i="10"/>
  <c r="M51" i="7"/>
  <c r="F25" i="7"/>
  <c r="F72" i="6"/>
  <c r="E50" i="6"/>
  <c r="G17" i="6"/>
  <c r="E70" i="5"/>
  <c r="R64" i="5"/>
  <c r="P55" i="5"/>
  <c r="T48" i="5"/>
  <c r="P44" i="5"/>
  <c r="G39" i="5"/>
  <c r="I33" i="5"/>
  <c r="P28" i="5"/>
  <c r="G23" i="5"/>
  <c r="I17" i="5"/>
  <c r="E13" i="5"/>
  <c r="D8" i="5"/>
  <c r="K56" i="15"/>
  <c r="E26" i="15"/>
  <c r="N51" i="14"/>
  <c r="M24" i="14"/>
  <c r="E55" i="13"/>
  <c r="E59" i="12"/>
  <c r="D58" i="8"/>
  <c r="N67" i="7"/>
  <c r="N51" i="7"/>
  <c r="F33" i="7"/>
  <c r="G22" i="7"/>
  <c r="J10" i="7"/>
  <c r="E54" i="6"/>
  <c r="H37" i="6"/>
  <c r="N63" i="15"/>
  <c r="H33" i="15"/>
  <c r="H73" i="14"/>
  <c r="F42" i="14"/>
  <c r="E15" i="14"/>
  <c r="D40" i="13"/>
  <c r="E34" i="12"/>
  <c r="D55" i="10"/>
  <c r="D32" i="8"/>
  <c r="D63" i="7"/>
  <c r="D47" i="7"/>
  <c r="G33" i="7"/>
  <c r="J21" i="7"/>
  <c r="L8" i="7"/>
  <c r="F56" i="6"/>
  <c r="D38" i="6"/>
  <c r="E14" i="6"/>
  <c r="S70" i="5"/>
  <c r="J66" i="5"/>
  <c r="O59" i="5"/>
  <c r="S54" i="5"/>
  <c r="H50" i="5"/>
  <c r="G45" i="5"/>
  <c r="F40" i="5"/>
  <c r="J36" i="5"/>
  <c r="T30" i="5"/>
  <c r="E27" i="5"/>
  <c r="D22" i="5"/>
  <c r="H18" i="5"/>
  <c r="G13" i="5"/>
  <c r="F8" i="5"/>
  <c r="F47" i="15"/>
  <c r="S16" i="15"/>
  <c r="E40" i="14"/>
  <c r="J15" i="14"/>
  <c r="E33" i="13"/>
  <c r="F22" i="12"/>
  <c r="L70" i="7"/>
  <c r="L54" i="7"/>
  <c r="G41" i="7"/>
  <c r="J29" i="7"/>
  <c r="L16" i="7"/>
  <c r="M8" i="7"/>
  <c r="E58" i="6"/>
  <c r="H34" i="6"/>
  <c r="F14" i="6"/>
  <c r="R69" i="5"/>
  <c r="D64" i="5"/>
  <c r="P59" i="5"/>
  <c r="J55" i="5"/>
  <c r="O48" i="5"/>
  <c r="S44" i="5"/>
  <c r="R39" i="5"/>
  <c r="I34" i="5"/>
  <c r="M30" i="5"/>
  <c r="L25" i="5"/>
  <c r="P21" i="5"/>
  <c r="O16" i="5"/>
  <c r="S12" i="5"/>
  <c r="R7" i="5"/>
  <c r="N47" i="15"/>
  <c r="H17" i="15"/>
  <c r="L52" i="14"/>
  <c r="K25" i="14"/>
  <c r="D66" i="13"/>
  <c r="F61" i="12"/>
  <c r="D37" i="11"/>
  <c r="D60" i="8"/>
  <c r="I63" i="7"/>
  <c r="I47" i="7"/>
  <c r="I36" i="7"/>
  <c r="L23" i="7"/>
  <c r="N14" i="7"/>
  <c r="H58" i="6"/>
  <c r="F38" i="6"/>
  <c r="D20" i="6"/>
  <c r="G73" i="5"/>
  <c r="L66" i="5"/>
  <c r="P61" i="5"/>
  <c r="T56" i="5"/>
  <c r="G51" i="5"/>
  <c r="F46" i="5"/>
  <c r="J42" i="5"/>
  <c r="T36" i="5"/>
  <c r="E33" i="5"/>
  <c r="D28" i="5"/>
  <c r="H24" i="5"/>
  <c r="G19" i="5"/>
  <c r="F14" i="5"/>
  <c r="J10" i="5"/>
  <c r="S64" i="15"/>
  <c r="M34" i="15"/>
  <c r="G70" i="14"/>
  <c r="M40" i="14"/>
  <c r="L13" i="14"/>
  <c r="E27" i="13"/>
  <c r="E11" i="12"/>
  <c r="I68" i="7"/>
  <c r="I52" i="7"/>
  <c r="J39" i="7"/>
  <c r="N28" i="7"/>
  <c r="D14" i="7"/>
  <c r="F62" i="6"/>
  <c r="D44" i="6"/>
  <c r="E20" i="6"/>
  <c r="F72" i="5"/>
  <c r="E65" i="5"/>
  <c r="R60" i="5"/>
  <c r="L55" i="5"/>
  <c r="F49" i="5"/>
  <c r="J45" i="5"/>
  <c r="T39" i="5"/>
  <c r="E36" i="5"/>
  <c r="D31" i="5"/>
  <c r="H27" i="5"/>
  <c r="G22" i="5"/>
  <c r="F17" i="5"/>
  <c r="J13" i="5"/>
  <c r="T7" i="5"/>
  <c r="R51" i="15"/>
  <c r="L21" i="15"/>
  <c r="I43" i="14"/>
  <c r="N18" i="14"/>
  <c r="D28" i="13"/>
  <c r="E18" i="12"/>
  <c r="D31" i="10"/>
  <c r="D8" i="8"/>
  <c r="M58" i="7"/>
  <c r="M42" i="7"/>
  <c r="M34" i="7"/>
  <c r="D16" i="7"/>
  <c r="D70" i="6"/>
  <c r="E46" i="6"/>
  <c r="H29" i="6"/>
  <c r="T73" i="5"/>
  <c r="M68" i="5"/>
  <c r="G64" i="5"/>
  <c r="T59" i="5"/>
  <c r="O53" i="5"/>
  <c r="O49" i="5"/>
  <c r="S45" i="5"/>
  <c r="R40" i="5"/>
  <c r="I35" i="5"/>
  <c r="M31" i="5"/>
  <c r="L26" i="5"/>
  <c r="P22" i="5"/>
  <c r="O17" i="5"/>
  <c r="S13" i="5"/>
  <c r="R8" i="5"/>
  <c r="D14" i="8"/>
  <c r="T72" i="5"/>
  <c r="J51" i="5"/>
  <c r="S32" i="5"/>
  <c r="I14" i="5"/>
  <c r="AU73" i="4"/>
  <c r="CB72" i="4"/>
  <c r="P72" i="4"/>
  <c r="AW71" i="4"/>
  <c r="BV70" i="4"/>
  <c r="J70" i="4"/>
  <c r="AI69" i="4"/>
  <c r="BH68" i="4"/>
  <c r="BY67" i="4"/>
  <c r="M67" i="4"/>
  <c r="AT66" i="4"/>
  <c r="BS65" i="4"/>
  <c r="G65" i="4"/>
  <c r="AN64" i="4"/>
  <c r="BU63" i="4"/>
  <c r="I63" i="4"/>
  <c r="AH62" i="4"/>
  <c r="M56" i="14"/>
  <c r="L62" i="7"/>
  <c r="H10" i="6"/>
  <c r="L51" i="5"/>
  <c r="H31" i="5"/>
  <c r="E16" i="5"/>
  <c r="BL73" i="4"/>
  <c r="CS72" i="4"/>
  <c r="AG72" i="4"/>
  <c r="BF71" i="4"/>
  <c r="CE70" i="4"/>
  <c r="S70" i="4"/>
  <c r="AR69" i="4"/>
  <c r="BI68" i="4"/>
  <c r="CP67" i="4"/>
  <c r="AD67" i="4"/>
  <c r="BC66" i="4"/>
  <c r="CJ65" i="4"/>
  <c r="X65" i="4"/>
  <c r="L22" i="15"/>
  <c r="E37" i="16"/>
  <c r="D33" i="12"/>
  <c r="O70" i="15"/>
  <c r="J20" i="29"/>
  <c r="N20" i="15"/>
  <c r="N40" i="7"/>
  <c r="D19" i="19"/>
  <c r="I19" i="14"/>
  <c r="I7" i="7"/>
  <c r="I65" i="5"/>
  <c r="O39" i="5"/>
  <c r="F18" i="5"/>
  <c r="L29" i="15"/>
  <c r="D72" i="12"/>
  <c r="F36" i="7"/>
  <c r="G39" i="6"/>
  <c r="L44" i="14"/>
  <c r="D71" i="10"/>
  <c r="F35" i="7"/>
  <c r="H39" i="6"/>
  <c r="E60" i="5"/>
  <c r="S41" i="5"/>
  <c r="L22" i="5"/>
  <c r="M50" i="15"/>
  <c r="E41" i="13"/>
  <c r="N44" i="7"/>
  <c r="D60" i="6"/>
  <c r="M64" i="5"/>
  <c r="H45" i="5"/>
  <c r="T25" i="5"/>
  <c r="G8" i="5"/>
  <c r="J30" i="14"/>
  <c r="D25" i="9"/>
  <c r="L24" i="7"/>
  <c r="D22" i="6"/>
  <c r="J57" i="5"/>
  <c r="I37" i="5"/>
  <c r="O19" i="5"/>
  <c r="T37" i="15"/>
  <c r="E35" i="13"/>
  <c r="J41" i="7"/>
  <c r="D46" i="6"/>
  <c r="H61" i="5"/>
  <c r="I40" i="5"/>
  <c r="O22" i="5"/>
  <c r="F55" i="15"/>
  <c r="D36" i="13"/>
  <c r="F61" i="7"/>
  <c r="H71" i="6"/>
  <c r="M69" i="5"/>
  <c r="D50" i="5"/>
  <c r="J32" i="5"/>
  <c r="H14" i="5"/>
  <c r="G53" i="5"/>
  <c r="CJ72" i="4"/>
  <c r="R70" i="4"/>
  <c r="BP68" i="4"/>
  <c r="U67" i="4"/>
  <c r="CA65" i="4"/>
  <c r="AV64" i="4"/>
  <c r="Q63" i="4"/>
  <c r="K8" i="15"/>
  <c r="H17" i="6"/>
  <c r="O34" i="5"/>
  <c r="BT73" i="4"/>
  <c r="AW72" i="4"/>
  <c r="AP71" i="4"/>
  <c r="AA70" i="4"/>
  <c r="L69" i="4"/>
  <c r="CH67" i="4"/>
  <c r="BS66" i="4"/>
  <c r="BT65" i="4"/>
  <c r="CC64" i="4"/>
  <c r="Q64" i="4"/>
  <c r="AP63" i="4"/>
  <c r="BO62" i="4"/>
  <c r="CN61" i="4"/>
  <c r="AB61" i="4"/>
  <c r="AS60" i="4"/>
  <c r="BZ59" i="4"/>
  <c r="N59" i="4"/>
  <c r="AM58" i="4"/>
  <c r="BT57" i="4"/>
  <c r="H57" i="4"/>
  <c r="K42" i="20"/>
  <c r="E73" i="15"/>
  <c r="D50" i="11"/>
  <c r="D63" i="15"/>
  <c r="E54" i="25"/>
  <c r="K13" i="15"/>
  <c r="N24" i="7"/>
  <c r="D48" i="18"/>
  <c r="D54" i="13"/>
  <c r="F70" i="6"/>
  <c r="I64" i="5"/>
  <c r="R38" i="5"/>
  <c r="T16" i="5"/>
  <c r="Q22" i="15"/>
  <c r="F46" i="12"/>
  <c r="G31" i="7"/>
  <c r="F32" i="6"/>
  <c r="M39" i="14"/>
  <c r="D39" i="10"/>
  <c r="G32" i="7"/>
  <c r="D36" i="6"/>
  <c r="F59" i="5"/>
  <c r="I39" i="5"/>
  <c r="O21" i="5"/>
  <c r="R43" i="15"/>
  <c r="E25" i="13"/>
  <c r="G40" i="7"/>
  <c r="G56" i="6"/>
  <c r="M63" i="5"/>
  <c r="F43" i="5"/>
  <c r="D25" i="5"/>
  <c r="J7" i="5"/>
  <c r="E23" i="14"/>
  <c r="D44" i="8"/>
  <c r="M22" i="7"/>
  <c r="E18" i="6"/>
  <c r="J56" i="5"/>
  <c r="L36" i="5"/>
  <c r="R18" i="5"/>
  <c r="F31" i="15"/>
  <c r="E19" i="13"/>
  <c r="L38" i="7"/>
  <c r="E42" i="6"/>
  <c r="I60" i="5"/>
  <c r="L39" i="5"/>
  <c r="R21" i="5"/>
  <c r="K48" i="15"/>
  <c r="D20" i="13"/>
  <c r="J57" i="7"/>
  <c r="D68" i="6"/>
  <c r="D68" i="5"/>
  <c r="G49" i="5"/>
  <c r="E31" i="5"/>
  <c r="F12" i="5"/>
  <c r="P49" i="5"/>
  <c r="BT72" i="4"/>
  <c r="CM69" i="4"/>
  <c r="AZ68" i="4"/>
  <c r="E67" i="4"/>
  <c r="BK65" i="4"/>
  <c r="AF64" i="4"/>
  <c r="CT62" i="4"/>
  <c r="I36" i="14"/>
  <c r="R70" i="5"/>
  <c r="T27" i="5"/>
  <c r="BD73" i="4"/>
  <c r="AO72" i="4"/>
  <c r="Z71" i="4"/>
  <c r="K70" i="4"/>
  <c r="BY68" i="4"/>
  <c r="BZ67" i="4"/>
  <c r="BK66" i="4"/>
  <c r="BD65" i="4"/>
  <c r="BU64" i="4"/>
  <c r="I64" i="4"/>
  <c r="AH63" i="4"/>
  <c r="BG62" i="4"/>
  <c r="CF61" i="4"/>
  <c r="T61" i="4"/>
  <c r="AK60" i="4"/>
  <c r="BR59" i="4"/>
  <c r="F59" i="4"/>
  <c r="AE58" i="4"/>
  <c r="BL57" i="4"/>
  <c r="CS56" i="4"/>
  <c r="AG56" i="4"/>
  <c r="BF55" i="4"/>
  <c r="CE54" i="4"/>
  <c r="S54" i="4"/>
  <c r="AR53" i="4"/>
  <c r="BI52" i="4"/>
  <c r="CP51" i="4"/>
  <c r="AD51" i="4"/>
  <c r="BC50" i="4"/>
  <c r="CJ49" i="4"/>
  <c r="X49" i="4"/>
  <c r="BE48" i="4"/>
  <c r="CD47" i="4"/>
  <c r="R47" i="4"/>
  <c r="AQ46" i="4"/>
  <c r="BP45" i="4"/>
  <c r="CG44" i="4"/>
  <c r="U44" i="4"/>
  <c r="BB43" i="4"/>
  <c r="CA42" i="4"/>
  <c r="O42" i="4"/>
  <c r="AV41" i="4"/>
  <c r="CC40" i="4"/>
  <c r="Q40" i="4"/>
  <c r="AP39" i="4"/>
  <c r="BO38" i="4"/>
  <c r="CN37" i="4"/>
  <c r="AB37" i="4"/>
  <c r="AS36" i="4"/>
  <c r="BZ35" i="4"/>
  <c r="N35" i="4"/>
  <c r="AM34" i="4"/>
  <c r="BT33" i="4"/>
  <c r="H33" i="4"/>
  <c r="AO32" i="4"/>
  <c r="BN31" i="4"/>
  <c r="CM30" i="4"/>
  <c r="AA30" i="4"/>
  <c r="AZ29" i="4"/>
  <c r="BQ28" i="4"/>
  <c r="E28" i="4"/>
  <c r="AL27" i="4"/>
  <c r="BK26" i="4"/>
  <c r="CR25" i="4"/>
  <c r="AF25" i="4"/>
  <c r="BM24" i="4"/>
  <c r="CT23" i="4"/>
  <c r="Z23" i="4"/>
  <c r="AY22" i="4"/>
  <c r="BX21" i="4"/>
  <c r="L21" i="4"/>
  <c r="AC20" i="4"/>
  <c r="BJ19" i="4"/>
  <c r="CQ18" i="4"/>
  <c r="R11" i="15"/>
  <c r="F20" i="7"/>
  <c r="G65" i="5"/>
  <c r="E50" i="5"/>
  <c r="G28" i="5"/>
  <c r="J11" i="5"/>
  <c r="AW73" i="4"/>
  <c r="BV72" i="4"/>
  <c r="J72" i="4"/>
  <c r="AI71" i="4"/>
  <c r="BH70" i="4"/>
  <c r="BY69" i="4"/>
  <c r="M69" i="4"/>
  <c r="AT68" i="4"/>
  <c r="BS67" i="4"/>
  <c r="G67" i="4"/>
  <c r="AN66" i="4"/>
  <c r="BU65" i="4"/>
  <c r="I65" i="4"/>
  <c r="AH64" i="4"/>
  <c r="BG63" i="4"/>
  <c r="CF62" i="4"/>
  <c r="T62" i="4"/>
  <c r="AK61" i="4"/>
  <c r="BR60" i="4"/>
  <c r="F60" i="4"/>
  <c r="AE59" i="4"/>
  <c r="BL58" i="4"/>
  <c r="CS57" i="4"/>
  <c r="AG57" i="4"/>
  <c r="BF56" i="4"/>
  <c r="CE55" i="4"/>
  <c r="S55" i="4"/>
  <c r="AR54" i="4"/>
  <c r="BI53" i="4"/>
  <c r="J51" i="14"/>
  <c r="R50" i="15"/>
  <c r="E65" i="8"/>
  <c r="I40" i="15"/>
  <c r="O32" i="20"/>
  <c r="F46" i="14"/>
  <c r="H22" i="6"/>
  <c r="F68" i="16"/>
  <c r="D13" i="11"/>
  <c r="D52" i="6"/>
  <c r="E57" i="5"/>
  <c r="F34" i="5"/>
  <c r="M13" i="5"/>
  <c r="G54" i="14"/>
  <c r="D21" i="9"/>
  <c r="G24" i="7"/>
  <c r="I70" i="15"/>
  <c r="K17" i="14"/>
  <c r="D48" i="8"/>
  <c r="I22" i="7"/>
  <c r="F21" i="6"/>
  <c r="I55" i="5"/>
  <c r="R36" i="5"/>
  <c r="P18" i="5"/>
  <c r="G20" i="15"/>
  <c r="E35" i="12"/>
  <c r="I30" i="7"/>
  <c r="E36" i="6"/>
  <c r="F60" i="5"/>
  <c r="G40" i="5"/>
  <c r="E22" i="5"/>
  <c r="I54" i="15"/>
  <c r="H8" i="14"/>
  <c r="L64" i="7"/>
  <c r="M16" i="7"/>
  <c r="R73" i="5"/>
  <c r="O51" i="5"/>
  <c r="M33" i="5"/>
  <c r="S15" i="5"/>
  <c r="N7" i="15"/>
  <c r="D24" i="12"/>
  <c r="L29" i="7"/>
  <c r="E22" i="6"/>
  <c r="L56" i="5"/>
  <c r="M36" i="5"/>
  <c r="S18" i="5"/>
  <c r="S24" i="15"/>
  <c r="D31" i="12"/>
  <c r="F45" i="7"/>
  <c r="F53" i="6"/>
  <c r="P64" i="5"/>
  <c r="H46" i="5"/>
  <c r="T26" i="5"/>
  <c r="G9" i="5"/>
  <c r="M34" i="5"/>
  <c r="X72" i="4"/>
  <c r="CE69" i="4"/>
  <c r="AR68" i="4"/>
  <c r="CP66" i="4"/>
  <c r="BC65" i="4"/>
  <c r="X64" i="4"/>
  <c r="CD62" i="4"/>
  <c r="M16" i="14"/>
  <c r="R66" i="5"/>
  <c r="G26" i="5"/>
  <c r="AV73" i="4"/>
  <c r="Y72" i="4"/>
  <c r="J71" i="4"/>
  <c r="CN69" i="4"/>
  <c r="BQ68" i="4"/>
  <c r="BJ67" i="4"/>
  <c r="AU66" i="4"/>
  <c r="AN65" i="4"/>
  <c r="BM64" i="4"/>
  <c r="CT63" i="4"/>
  <c r="Z63" i="4"/>
  <c r="AY62" i="4"/>
  <c r="BX61" i="4"/>
  <c r="L61" i="4"/>
  <c r="AC60" i="4"/>
  <c r="BJ59" i="4"/>
  <c r="CQ58" i="4"/>
  <c r="W58" i="4"/>
  <c r="BD57" i="4"/>
  <c r="CK56" i="4"/>
  <c r="Y56" i="4"/>
  <c r="AX55" i="4"/>
  <c r="BW54" i="4"/>
  <c r="K54" i="4"/>
  <c r="AJ53" i="4"/>
  <c r="BA52" i="4"/>
  <c r="CH51" i="4"/>
  <c r="V51" i="4"/>
  <c r="AU50" i="4"/>
  <c r="CB49" i="4"/>
  <c r="P49" i="4"/>
  <c r="AW48" i="4"/>
  <c r="BV47" i="4"/>
  <c r="J47" i="4"/>
  <c r="AI46" i="4"/>
  <c r="BH45" i="4"/>
  <c r="BY44" i="4"/>
  <c r="M44" i="4"/>
  <c r="AT43" i="4"/>
  <c r="BS42" i="4"/>
  <c r="G42" i="4"/>
  <c r="AN41" i="4"/>
  <c r="BU40" i="4"/>
  <c r="I40" i="4"/>
  <c r="AH39" i="4"/>
  <c r="BG38" i="4"/>
  <c r="CF37" i="4"/>
  <c r="T37" i="4"/>
  <c r="AK36" i="4"/>
  <c r="BR35" i="4"/>
  <c r="F35" i="4"/>
  <c r="AE34" i="4"/>
  <c r="BL33" i="4"/>
  <c r="CS32" i="4"/>
  <c r="AG32" i="4"/>
  <c r="BF31" i="4"/>
  <c r="CE30" i="4"/>
  <c r="S30" i="4"/>
  <c r="AR29" i="4"/>
  <c r="BI28" i="4"/>
  <c r="CP27" i="4"/>
  <c r="AD27" i="4"/>
  <c r="BC26" i="4"/>
  <c r="CJ25" i="4"/>
  <c r="X25" i="4"/>
  <c r="BE24" i="4"/>
  <c r="CD23" i="4"/>
  <c r="R23" i="4"/>
  <c r="AQ22" i="4"/>
  <c r="BP21" i="4"/>
  <c r="CG20" i="4"/>
  <c r="U20" i="4"/>
  <c r="BB19" i="4"/>
  <c r="CA18" i="4"/>
  <c r="L61" i="14"/>
  <c r="G12" i="7"/>
  <c r="I63" i="5"/>
  <c r="D45" i="5"/>
  <c r="M26" i="5"/>
  <c r="P9" i="5"/>
  <c r="AO73" i="4"/>
  <c r="BN72" i="4"/>
  <c r="CM71" i="4"/>
  <c r="G18" i="14"/>
  <c r="G43" i="15"/>
  <c r="E33" i="8"/>
  <c r="Q32" i="15"/>
  <c r="F15" i="20"/>
  <c r="G33" i="14"/>
  <c r="F71" i="30"/>
  <c r="F56" i="16"/>
  <c r="D41" i="9"/>
  <c r="G48" i="6"/>
  <c r="G55" i="5"/>
  <c r="L32" i="5"/>
  <c r="P12" i="5"/>
  <c r="H49" i="14"/>
  <c r="D42" i="8"/>
  <c r="I21" i="7"/>
  <c r="G60" i="15"/>
  <c r="L12" i="14"/>
  <c r="D16" i="8"/>
  <c r="I20" i="7"/>
  <c r="E12" i="6"/>
  <c r="J54" i="5"/>
  <c r="M35" i="5"/>
  <c r="S17" i="5"/>
  <c r="L13" i="15"/>
  <c r="D16" i="12"/>
  <c r="I28" i="7"/>
  <c r="H32" i="6"/>
  <c r="G59" i="5"/>
  <c r="J39" i="5"/>
  <c r="H21" i="5"/>
  <c r="G44" i="15"/>
  <c r="D58" i="13"/>
  <c r="F62" i="7"/>
  <c r="N13" i="7"/>
  <c r="O72" i="5"/>
  <c r="R50" i="5"/>
  <c r="P32" i="5"/>
  <c r="I13" i="5"/>
  <c r="H65" i="14"/>
  <c r="D69" i="9"/>
  <c r="M27" i="7"/>
  <c r="H18" i="6"/>
  <c r="M54" i="5"/>
  <c r="P35" i="5"/>
  <c r="I16" i="5"/>
  <c r="E18" i="15"/>
  <c r="D73" i="11"/>
  <c r="M41" i="7"/>
  <c r="E44" i="6"/>
  <c r="H63" i="5"/>
  <c r="F44" i="5"/>
  <c r="D26" i="5"/>
  <c r="J8" i="5"/>
  <c r="F31" i="5"/>
  <c r="H72" i="4"/>
  <c r="BO69" i="4"/>
  <c r="AB68" i="4"/>
  <c r="BZ66" i="4"/>
  <c r="AM65" i="4"/>
  <c r="H64" i="4"/>
  <c r="BN62" i="4"/>
  <c r="F70" i="12"/>
  <c r="E59" i="5"/>
  <c r="S22" i="5"/>
  <c r="AF73" i="4"/>
  <c r="Q72" i="4"/>
  <c r="CM70" i="4"/>
  <c r="BX69" i="4"/>
  <c r="BA68" i="4"/>
  <c r="AT67" i="4"/>
  <c r="AM66" i="4"/>
  <c r="AF65" i="4"/>
  <c r="BE64" i="4"/>
  <c r="CD63" i="4"/>
  <c r="R63" i="4"/>
  <c r="AQ62" i="4"/>
  <c r="BP61" i="4"/>
  <c r="CG60" i="4"/>
  <c r="U60" i="4"/>
  <c r="BB59" i="4"/>
  <c r="CA58" i="4"/>
  <c r="O58" i="4"/>
  <c r="AV57" i="4"/>
  <c r="CC56" i="4"/>
  <c r="Q56" i="4"/>
  <c r="AP55" i="4"/>
  <c r="BO54" i="4"/>
  <c r="CN53" i="4"/>
  <c r="AB53" i="4"/>
  <c r="AS52" i="4"/>
  <c r="BZ51" i="4"/>
  <c r="N51" i="4"/>
  <c r="AM50" i="4"/>
  <c r="BT49" i="4"/>
  <c r="H49" i="4"/>
  <c r="AO48" i="4"/>
  <c r="BN47" i="4"/>
  <c r="CM46" i="4"/>
  <c r="AA46" i="4"/>
  <c r="AZ45" i="4"/>
  <c r="BQ44" i="4"/>
  <c r="E44" i="4"/>
  <c r="AL43" i="4"/>
  <c r="BK42" i="4"/>
  <c r="CR41" i="4"/>
  <c r="AF41" i="4"/>
  <c r="BM40" i="4"/>
  <c r="CT39" i="4"/>
  <c r="Z39" i="4"/>
  <c r="AY38" i="4"/>
  <c r="BX37" i="4"/>
  <c r="L37" i="4"/>
  <c r="AC36" i="4"/>
  <c r="BJ35" i="4"/>
  <c r="CQ34" i="4"/>
  <c r="W34" i="4"/>
  <c r="BD33" i="4"/>
  <c r="CK32" i="4"/>
  <c r="Y32" i="4"/>
  <c r="AX31" i="4"/>
  <c r="BW30" i="4"/>
  <c r="K30" i="4"/>
  <c r="AJ29" i="4"/>
  <c r="BA28" i="4"/>
  <c r="CH27" i="4"/>
  <c r="V27" i="4"/>
  <c r="AU26" i="4"/>
  <c r="CB25" i="4"/>
  <c r="P25" i="4"/>
  <c r="AW24" i="4"/>
  <c r="BV23" i="4"/>
  <c r="J23" i="4"/>
  <c r="AI22" i="4"/>
  <c r="BH21" i="4"/>
  <c r="BY20" i="4"/>
  <c r="M20" i="4"/>
  <c r="AT19" i="4"/>
  <c r="BS18" i="4"/>
  <c r="F19" i="14"/>
  <c r="D61" i="6"/>
  <c r="J61" i="5"/>
  <c r="J43" i="5"/>
  <c r="S24" i="5"/>
  <c r="CS73" i="4"/>
  <c r="AG73" i="4"/>
  <c r="BF72" i="4"/>
  <c r="CE71" i="4"/>
  <c r="S71" i="4"/>
  <c r="AR70" i="4"/>
  <c r="BI69" i="4"/>
  <c r="CP68" i="4"/>
  <c r="AD68" i="4"/>
  <c r="BC67" i="4"/>
  <c r="CJ66" i="4"/>
  <c r="X66" i="4"/>
  <c r="BE65" i="4"/>
  <c r="CD64" i="4"/>
  <c r="R64" i="4"/>
  <c r="AQ63" i="4"/>
  <c r="BP62" i="4"/>
  <c r="CG61" i="4"/>
  <c r="U61" i="4"/>
  <c r="BB60" i="4"/>
  <c r="CA59" i="4"/>
  <c r="O59" i="4"/>
  <c r="AV58" i="4"/>
  <c r="CC57" i="4"/>
  <c r="G68" i="7"/>
  <c r="L20" i="15"/>
  <c r="F50" i="23"/>
  <c r="K10" i="15"/>
  <c r="G37" i="16"/>
  <c r="D43" i="13"/>
  <c r="I39" i="21"/>
  <c r="F24" i="16"/>
  <c r="F54" i="7"/>
  <c r="H24" i="6"/>
  <c r="I49" i="5"/>
  <c r="M29" i="5"/>
  <c r="L8" i="5"/>
  <c r="F27" i="14"/>
  <c r="D69" i="7"/>
  <c r="I12" i="7"/>
  <c r="O36" i="15"/>
  <c r="D48" i="13"/>
  <c r="G64" i="7"/>
  <c r="M9" i="7"/>
  <c r="J71" i="5"/>
  <c r="P50" i="5"/>
  <c r="I31" i="5"/>
  <c r="O13" i="5"/>
  <c r="K42" i="14"/>
  <c r="D22" i="8"/>
  <c r="M17" i="7"/>
  <c r="F16" i="6"/>
  <c r="S55" i="5"/>
  <c r="F35" i="5"/>
  <c r="D17" i="5"/>
  <c r="O20" i="15"/>
  <c r="D10" i="13"/>
  <c r="L48" i="7"/>
  <c r="E60" i="6"/>
  <c r="L67" i="5"/>
  <c r="S47" i="5"/>
  <c r="L28" i="5"/>
  <c r="R10" i="5"/>
  <c r="F43" i="14"/>
  <c r="L69" i="7"/>
  <c r="N19" i="7"/>
  <c r="I73" i="5"/>
  <c r="S50" i="5"/>
  <c r="L31" i="5"/>
  <c r="R13" i="5"/>
  <c r="H48" i="14"/>
  <c r="D47" i="10"/>
  <c r="M35" i="7"/>
  <c r="G31" i="6"/>
  <c r="J60" i="5"/>
  <c r="G41" i="5"/>
  <c r="E23" i="5"/>
  <c r="D64" i="12"/>
  <c r="P17" i="5"/>
  <c r="BE71" i="4"/>
  <c r="AQ69" i="4"/>
  <c r="CG67" i="4"/>
  <c r="BB66" i="4"/>
  <c r="O65" i="4"/>
  <c r="CC63" i="4"/>
  <c r="AP62" i="4"/>
  <c r="J72" i="7"/>
  <c r="I53" i="5"/>
  <c r="R17" i="5"/>
  <c r="H73" i="4"/>
  <c r="CT71" i="4"/>
  <c r="BW70" i="4"/>
  <c r="BH69" i="4"/>
  <c r="AS68" i="4"/>
  <c r="AL67" i="4"/>
  <c r="W66" i="4"/>
  <c r="P65" i="4"/>
  <c r="AW64" i="4"/>
  <c r="BV63" i="4"/>
  <c r="J63" i="4"/>
  <c r="AI62" i="4"/>
  <c r="BH61" i="4"/>
  <c r="BY60" i="4"/>
  <c r="M60" i="4"/>
  <c r="AT59" i="4"/>
  <c r="BS58" i="4"/>
  <c r="G58" i="4"/>
  <c r="AN57" i="4"/>
  <c r="BU56" i="4"/>
  <c r="I56" i="4"/>
  <c r="AH55" i="4"/>
  <c r="BG54" i="4"/>
  <c r="CF53" i="4"/>
  <c r="T53" i="4"/>
  <c r="AK52" i="4"/>
  <c r="BR51" i="4"/>
  <c r="F51" i="4"/>
  <c r="AE50" i="4"/>
  <c r="BL49" i="4"/>
  <c r="CS48" i="4"/>
  <c r="AG48" i="4"/>
  <c r="BF47" i="4"/>
  <c r="CE46" i="4"/>
  <c r="S46" i="4"/>
  <c r="AR45" i="4"/>
  <c r="BI44" i="4"/>
  <c r="CP43" i="4"/>
  <c r="AD43" i="4"/>
  <c r="BC42" i="4"/>
  <c r="CJ41" i="4"/>
  <c r="X41" i="4"/>
  <c r="BE40" i="4"/>
  <c r="CD39" i="4"/>
  <c r="R39" i="4"/>
  <c r="AQ38" i="4"/>
  <c r="BP37" i="4"/>
  <c r="CG36" i="4"/>
  <c r="U36" i="4"/>
  <c r="BB35" i="4"/>
  <c r="CA34" i="4"/>
  <c r="O34" i="4"/>
  <c r="AV33" i="4"/>
  <c r="CC32" i="4"/>
  <c r="Q32" i="4"/>
  <c r="AP31" i="4"/>
  <c r="BO30" i="4"/>
  <c r="CN29" i="4"/>
  <c r="AB29" i="4"/>
  <c r="AS28" i="4"/>
  <c r="BZ27" i="4"/>
  <c r="N27" i="4"/>
  <c r="AM26" i="4"/>
  <c r="BT25" i="4"/>
  <c r="H25" i="4"/>
  <c r="AO24" i="4"/>
  <c r="BN23" i="4"/>
  <c r="CM22" i="4"/>
  <c r="AA22" i="4"/>
  <c r="AZ21" i="4"/>
  <c r="BQ20" i="4"/>
  <c r="E20" i="4"/>
  <c r="AL19" i="4"/>
  <c r="BK18" i="4"/>
  <c r="E21" i="13"/>
  <c r="F46" i="6"/>
  <c r="L59" i="5"/>
  <c r="P41" i="5"/>
  <c r="F23" i="5"/>
  <c r="CK73" i="4"/>
  <c r="Y73" i="4"/>
  <c r="AX72" i="4"/>
  <c r="BW71" i="4"/>
  <c r="K71" i="4"/>
  <c r="AJ70" i="4"/>
  <c r="BA69" i="4"/>
  <c r="CH68" i="4"/>
  <c r="V68" i="4"/>
  <c r="AU67" i="4"/>
  <c r="CB66" i="4"/>
  <c r="P66" i="4"/>
  <c r="AW65" i="4"/>
  <c r="BV64" i="4"/>
  <c r="J64" i="4"/>
  <c r="AI63" i="4"/>
  <c r="BH62" i="4"/>
  <c r="BY61" i="4"/>
  <c r="M61" i="4"/>
  <c r="AT60" i="4"/>
  <c r="BS59" i="4"/>
  <c r="G59" i="4"/>
  <c r="AN58" i="4"/>
  <c r="P40" i="20"/>
  <c r="I45" i="14"/>
  <c r="D33" i="18"/>
  <c r="J29" i="14"/>
  <c r="T50" i="15"/>
  <c r="D61" i="10"/>
  <c r="K39" i="20"/>
  <c r="D29" i="15"/>
  <c r="F28" i="7"/>
  <c r="P70" i="5"/>
  <c r="E45" i="5"/>
  <c r="O23" i="5"/>
  <c r="R59" i="15"/>
  <c r="E63" i="13"/>
  <c r="D53" i="7"/>
  <c r="F61" i="6"/>
  <c r="P9" i="15"/>
  <c r="D47" i="12"/>
  <c r="G48" i="7"/>
  <c r="H61" i="6"/>
  <c r="S66" i="5"/>
  <c r="O45" i="5"/>
  <c r="M27" i="5"/>
  <c r="S9" i="5"/>
  <c r="I20" i="14"/>
  <c r="N60" i="7"/>
  <c r="N9" i="7"/>
  <c r="J70" i="5"/>
  <c r="D49" i="5"/>
  <c r="J31" i="5"/>
  <c r="H13" i="5"/>
  <c r="E55" i="14"/>
  <c r="D53" i="11"/>
  <c r="J37" i="7"/>
  <c r="F40" i="6"/>
  <c r="F62" i="5"/>
  <c r="R42" i="5"/>
  <c r="P24" i="5"/>
  <c r="G68" i="15"/>
  <c r="E16" i="14"/>
  <c r="L53" i="7"/>
  <c r="F64" i="6"/>
  <c r="D66" i="5"/>
  <c r="R45" i="5"/>
  <c r="P27" i="5"/>
  <c r="I8" i="5"/>
  <c r="G21" i="14"/>
  <c r="D24" i="8"/>
  <c r="D19" i="7"/>
  <c r="G8" i="6"/>
  <c r="E54" i="5"/>
  <c r="F36" i="5"/>
  <c r="D18" i="5"/>
  <c r="E10" i="6"/>
  <c r="BC73" i="4"/>
  <c r="CD70" i="4"/>
  <c r="S69" i="4"/>
  <c r="BI67" i="4"/>
  <c r="AD66" i="4"/>
  <c r="CJ64" i="4"/>
  <c r="BE63" i="4"/>
  <c r="R62" i="4"/>
  <c r="D27" i="7"/>
  <c r="E48" i="5"/>
  <c r="J9" i="5"/>
  <c r="CC72" i="4"/>
  <c r="BN71" i="4"/>
  <c r="AY70" i="4"/>
  <c r="AJ69" i="4"/>
  <c r="M68" i="4"/>
  <c r="N67" i="4"/>
  <c r="CR65" i="4"/>
  <c r="CS64" i="4"/>
  <c r="AG64" i="4"/>
  <c r="BF63" i="4"/>
  <c r="CE62" i="4"/>
  <c r="S62" i="4"/>
  <c r="AR61" i="4"/>
  <c r="BI60" i="4"/>
  <c r="CP59" i="4"/>
  <c r="AD59" i="4"/>
  <c r="BC58" i="4"/>
  <c r="CJ57" i="4"/>
  <c r="X57" i="4"/>
  <c r="BE56" i="4"/>
  <c r="CD55" i="4"/>
  <c r="R55" i="4"/>
  <c r="AQ54" i="4"/>
  <c r="BP53" i="4"/>
  <c r="CG52" i="4"/>
  <c r="U52" i="4"/>
  <c r="BB51" i="4"/>
  <c r="CA50" i="4"/>
  <c r="O50" i="4"/>
  <c r="AV49" i="4"/>
  <c r="CC48" i="4"/>
  <c r="Q48" i="4"/>
  <c r="AP47" i="4"/>
  <c r="BO46" i="4"/>
  <c r="CN45" i="4"/>
  <c r="AB45" i="4"/>
  <c r="AS44" i="4"/>
  <c r="BZ43" i="4"/>
  <c r="N43" i="4"/>
  <c r="AM42" i="4"/>
  <c r="BT41" i="4"/>
  <c r="H41" i="4"/>
  <c r="AO40" i="4"/>
  <c r="BN39" i="4"/>
  <c r="CM38" i="4"/>
  <c r="AA38" i="4"/>
  <c r="AZ37" i="4"/>
  <c r="BQ36" i="4"/>
  <c r="E36" i="4"/>
  <c r="AL35" i="4"/>
  <c r="BK34" i="4"/>
  <c r="CR33" i="4"/>
  <c r="AF33" i="4"/>
  <c r="BM32" i="4"/>
  <c r="CT31" i="4"/>
  <c r="Z31" i="4"/>
  <c r="AY30" i="4"/>
  <c r="BX29" i="4"/>
  <c r="L29" i="4"/>
  <c r="AC28" i="4"/>
  <c r="BJ27" i="4"/>
  <c r="CQ26" i="4"/>
  <c r="W26" i="4"/>
  <c r="BD25" i="4"/>
  <c r="CK24" i="4"/>
  <c r="Y24" i="4"/>
  <c r="AX23" i="4"/>
  <c r="BW22" i="4"/>
  <c r="K22" i="4"/>
  <c r="AJ21" i="4"/>
  <c r="BA20" i="4"/>
  <c r="CH19" i="4"/>
  <c r="V19" i="4"/>
  <c r="AU18" i="4"/>
  <c r="D54" i="7"/>
  <c r="G71" i="5"/>
  <c r="O55" i="5"/>
  <c r="O36" i="5"/>
  <c r="R19" i="5"/>
  <c r="BU73" i="4"/>
  <c r="I73" i="4"/>
  <c r="AH72" i="4"/>
  <c r="BG71" i="4"/>
  <c r="CF70" i="4"/>
  <c r="T70" i="4"/>
  <c r="AK69" i="4"/>
  <c r="BR68" i="4"/>
  <c r="F68" i="4"/>
  <c r="AE67" i="4"/>
  <c r="BL66" i="4"/>
  <c r="CS65" i="4"/>
  <c r="AG65" i="4"/>
  <c r="BF64" i="4"/>
  <c r="CE63" i="4"/>
  <c r="S63" i="4"/>
  <c r="AR62" i="4"/>
  <c r="BI61" i="4"/>
  <c r="CP60" i="4"/>
  <c r="AD60" i="4"/>
  <c r="BC59" i="4"/>
  <c r="CJ58" i="4"/>
  <c r="X58" i="4"/>
  <c r="BE57" i="4"/>
  <c r="F14" i="20"/>
  <c r="E33" i="14"/>
  <c r="E19" i="17"/>
  <c r="K16" i="14"/>
  <c r="I43" i="15"/>
  <c r="D63" i="9"/>
  <c r="K31" i="20"/>
  <c r="G12" i="15"/>
  <c r="G20" i="7"/>
  <c r="O69" i="5"/>
  <c r="H44" i="5"/>
  <c r="R22" i="5"/>
  <c r="D53" i="15"/>
  <c r="E47" i="13"/>
  <c r="L45" i="7"/>
  <c r="E52" i="6"/>
  <c r="I68" i="14"/>
  <c r="F21" i="12"/>
  <c r="N45" i="7"/>
  <c r="F54" i="6"/>
  <c r="T65" i="5"/>
  <c r="R44" i="5"/>
  <c r="P26" i="5"/>
  <c r="I7" i="5"/>
  <c r="K10" i="14"/>
  <c r="I53" i="7"/>
  <c r="E71" i="6"/>
  <c r="I69" i="5"/>
  <c r="G48" i="5"/>
  <c r="E30" i="5"/>
  <c r="F11" i="5"/>
  <c r="F50" i="14"/>
  <c r="D21" i="11"/>
  <c r="J34" i="7"/>
  <c r="G36" i="6"/>
  <c r="G61" i="5"/>
  <c r="M41" i="5"/>
  <c r="S23" i="5"/>
  <c r="L61" i="15"/>
  <c r="F11" i="14"/>
  <c r="F51" i="7"/>
  <c r="G60" i="6"/>
  <c r="O64" i="5"/>
  <c r="M44" i="5"/>
  <c r="S26" i="5"/>
  <c r="L7" i="5"/>
  <c r="H16" i="14"/>
  <c r="J73" i="7"/>
  <c r="D15" i="7"/>
  <c r="J73" i="5"/>
  <c r="F53" i="5"/>
  <c r="T34" i="5"/>
  <c r="G17" i="5"/>
  <c r="O70" i="5"/>
  <c r="AM73" i="4"/>
  <c r="BN70" i="4"/>
  <c r="CN68" i="4"/>
  <c r="AS67" i="4"/>
  <c r="N66" i="4"/>
  <c r="BT64" i="4"/>
  <c r="AO63" i="4"/>
  <c r="CM61" i="4"/>
  <c r="D59" i="6"/>
  <c r="J41" i="5"/>
  <c r="CR73" i="4"/>
  <c r="BM72" i="4"/>
  <c r="AX71" i="4"/>
  <c r="AI70" i="4"/>
  <c r="AB69" i="4"/>
  <c r="E68" i="4"/>
  <c r="CQ66" i="4"/>
  <c r="CB65" i="4"/>
  <c r="CK64" i="4"/>
  <c r="Y64" i="4"/>
  <c r="AX63" i="4"/>
  <c r="BW62" i="4"/>
  <c r="K62" i="4"/>
  <c r="AJ61" i="4"/>
  <c r="BA60" i="4"/>
  <c r="CH59" i="4"/>
  <c r="V59" i="4"/>
  <c r="AU58" i="4"/>
  <c r="CB57" i="4"/>
  <c r="P57" i="4"/>
  <c r="AW56" i="4"/>
  <c r="BV55" i="4"/>
  <c r="J55" i="4"/>
  <c r="AI54" i="4"/>
  <c r="BH53" i="4"/>
  <c r="BY52" i="4"/>
  <c r="M52" i="4"/>
  <c r="AT51" i="4"/>
  <c r="BS50" i="4"/>
  <c r="G50" i="4"/>
  <c r="AN49" i="4"/>
  <c r="BU48" i="4"/>
  <c r="I48" i="4"/>
  <c r="AH47" i="4"/>
  <c r="BG46" i="4"/>
  <c r="CF45" i="4"/>
  <c r="T45" i="4"/>
  <c r="AK44" i="4"/>
  <c r="BR43" i="4"/>
  <c r="F43" i="4"/>
  <c r="AE42" i="4"/>
  <c r="BL41" i="4"/>
  <c r="CS40" i="4"/>
  <c r="AG40" i="4"/>
  <c r="BF39" i="4"/>
  <c r="CE38" i="4"/>
  <c r="S38" i="4"/>
  <c r="AR37" i="4"/>
  <c r="BI36" i="4"/>
  <c r="CP35" i="4"/>
  <c r="AD35" i="4"/>
  <c r="BC34" i="4"/>
  <c r="CJ33" i="4"/>
  <c r="X33" i="4"/>
  <c r="BE32" i="4"/>
  <c r="CD31" i="4"/>
  <c r="R31" i="4"/>
  <c r="AQ30" i="4"/>
  <c r="BP29" i="4"/>
  <c r="CG28" i="4"/>
  <c r="U28" i="4"/>
  <c r="BB27" i="4"/>
  <c r="CA26" i="4"/>
  <c r="L43" i="7"/>
  <c r="J50" i="7"/>
  <c r="T29" i="15"/>
  <c r="L37" i="14"/>
  <c r="D55" i="12"/>
  <c r="F67" i="7"/>
  <c r="N33" i="7"/>
  <c r="AA69" i="4"/>
  <c r="D11" i="5"/>
  <c r="H65" i="4"/>
  <c r="AL59" i="4"/>
  <c r="Z55" i="4"/>
  <c r="AC52" i="4"/>
  <c r="BD49" i="4"/>
  <c r="BW46" i="4"/>
  <c r="CH43" i="4"/>
  <c r="P41" i="4"/>
  <c r="AI38" i="4"/>
  <c r="AT35" i="4"/>
  <c r="BU32" i="4"/>
  <c r="CF29" i="4"/>
  <c r="F27" i="4"/>
  <c r="CS24" i="4"/>
  <c r="AH23" i="4"/>
  <c r="AB21" i="4"/>
  <c r="AD19" i="4"/>
  <c r="N35" i="7"/>
  <c r="H33" i="5"/>
  <c r="Q73" i="4"/>
  <c r="AQ71" i="4"/>
  <c r="CG69" i="4"/>
  <c r="BB68" i="4"/>
  <c r="O67" i="4"/>
  <c r="CC65" i="4"/>
  <c r="AP64" i="4"/>
  <c r="CN62" i="4"/>
  <c r="AS61" i="4"/>
  <c r="N60" i="4"/>
  <c r="BT58" i="4"/>
  <c r="AW57" i="4"/>
  <c r="BN56" i="4"/>
  <c r="BW55" i="4"/>
  <c r="CN54" i="4"/>
  <c r="T54" i="4"/>
  <c r="AC53" i="4"/>
  <c r="BJ52" i="4"/>
  <c r="CQ51" i="4"/>
  <c r="W51" i="4"/>
  <c r="BD50" i="4"/>
  <c r="CK49" i="4"/>
  <c r="Y49" i="4"/>
  <c r="AX48" i="4"/>
  <c r="BW47" i="4"/>
  <c r="K47" i="4"/>
  <c r="AJ46" i="4"/>
  <c r="BA45" i="4"/>
  <c r="CH44" i="4"/>
  <c r="V44" i="4"/>
  <c r="AU43" i="4"/>
  <c r="CB42" i="4"/>
  <c r="P42" i="4"/>
  <c r="L21" i="14"/>
  <c r="F48" i="6"/>
  <c r="M61" i="5"/>
  <c r="L43" i="5"/>
  <c r="H23" i="5"/>
  <c r="E8" i="5"/>
  <c r="AH73" i="4"/>
  <c r="BG72" i="4"/>
  <c r="CF71" i="4"/>
  <c r="T71" i="4"/>
  <c r="AK70" i="4"/>
  <c r="BR69" i="4"/>
  <c r="F69" i="4"/>
  <c r="AE68" i="4"/>
  <c r="BL67" i="4"/>
  <c r="CS66" i="4"/>
  <c r="AG66" i="4"/>
  <c r="BF65" i="4"/>
  <c r="CE64" i="4"/>
  <c r="S64" i="4"/>
  <c r="AR63" i="4"/>
  <c r="BI62" i="4"/>
  <c r="CP61" i="4"/>
  <c r="AD61" i="4"/>
  <c r="BC60" i="4"/>
  <c r="CJ59" i="4"/>
  <c r="X59" i="4"/>
  <c r="BE58" i="4"/>
  <c r="CD57" i="4"/>
  <c r="R57" i="4"/>
  <c r="AQ56" i="4"/>
  <c r="BP55" i="4"/>
  <c r="CG54" i="4"/>
  <c r="U54" i="4"/>
  <c r="BB53" i="4"/>
  <c r="CA52" i="4"/>
  <c r="O52" i="4"/>
  <c r="AV51" i="4"/>
  <c r="CC50" i="4"/>
  <c r="Q50" i="4"/>
  <c r="AP49" i="4"/>
  <c r="BO48" i="4"/>
  <c r="CN47" i="4"/>
  <c r="AB47" i="4"/>
  <c r="AS46" i="4"/>
  <c r="BZ45" i="4"/>
  <c r="N45" i="4"/>
  <c r="AM44" i="4"/>
  <c r="BT43" i="4"/>
  <c r="H43" i="4"/>
  <c r="AO42" i="4"/>
  <c r="BN41" i="4"/>
  <c r="CM40" i="4"/>
  <c r="AA40" i="4"/>
  <c r="AZ39" i="4"/>
  <c r="BQ38" i="4"/>
  <c r="E38" i="4"/>
  <c r="AL37" i="4"/>
  <c r="BK36" i="4"/>
  <c r="CR35" i="4"/>
  <c r="AF35" i="4"/>
  <c r="BM34" i="4"/>
  <c r="CT33" i="4"/>
  <c r="Z33" i="4"/>
  <c r="AY32" i="4"/>
  <c r="BX31" i="4"/>
  <c r="L31" i="4"/>
  <c r="AC30" i="4"/>
  <c r="BJ29" i="4"/>
  <c r="CQ28" i="4"/>
  <c r="W28" i="4"/>
  <c r="BD27" i="4"/>
  <c r="CK26" i="4"/>
  <c r="Y26" i="4"/>
  <c r="AX25" i="4"/>
  <c r="BW24" i="4"/>
  <c r="K24" i="4"/>
  <c r="AJ23" i="4"/>
  <c r="BA22" i="4"/>
  <c r="CH21" i="4"/>
  <c r="V21" i="4"/>
  <c r="AU20" i="4"/>
  <c r="CB19" i="4"/>
  <c r="P19" i="4"/>
  <c r="AW18" i="4"/>
  <c r="BV17" i="4"/>
  <c r="J17" i="4"/>
  <c r="E37" i="13"/>
  <c r="H64" i="6"/>
  <c r="F54" i="5"/>
  <c r="D37" i="5"/>
  <c r="M18" i="5"/>
  <c r="BW73" i="4"/>
  <c r="K73" i="4"/>
  <c r="AJ72" i="4"/>
  <c r="BA71" i="4"/>
  <c r="CH70" i="4"/>
  <c r="V70" i="4"/>
  <c r="AU69" i="4"/>
  <c r="CB68" i="4"/>
  <c r="P68" i="4"/>
  <c r="AW67" i="4"/>
  <c r="BV66" i="4"/>
  <c r="J66" i="4"/>
  <c r="AI65" i="4"/>
  <c r="BH64" i="4"/>
  <c r="BY63" i="4"/>
  <c r="M63" i="4"/>
  <c r="AT62" i="4"/>
  <c r="BS61" i="4"/>
  <c r="G61" i="4"/>
  <c r="AN60" i="4"/>
  <c r="BU59" i="4"/>
  <c r="I59" i="4"/>
  <c r="AH58" i="4"/>
  <c r="BG57" i="4"/>
  <c r="CF56" i="4"/>
  <c r="T56" i="4"/>
  <c r="AK55" i="4"/>
  <c r="BR54" i="4"/>
  <c r="F54" i="4"/>
  <c r="AE53" i="4"/>
  <c r="BL52" i="4"/>
  <c r="CS51" i="4"/>
  <c r="AG51" i="4"/>
  <c r="BF50" i="4"/>
  <c r="CE49" i="4"/>
  <c r="S49" i="4"/>
  <c r="AR48" i="4"/>
  <c r="BI47" i="4"/>
  <c r="CP46" i="4"/>
  <c r="AD46" i="4"/>
  <c r="BC45" i="4"/>
  <c r="CJ44" i="4"/>
  <c r="X44" i="4"/>
  <c r="BE43" i="4"/>
  <c r="CD42" i="4"/>
  <c r="R42" i="4"/>
  <c r="AQ41" i="4"/>
  <c r="BP40" i="4"/>
  <c r="CG39" i="4"/>
  <c r="U39" i="4"/>
  <c r="BB38" i="4"/>
  <c r="CA37" i="4"/>
  <c r="O37" i="4"/>
  <c r="AV36" i="4"/>
  <c r="CC35" i="4"/>
  <c r="Q35" i="4"/>
  <c r="AP34" i="4"/>
  <c r="BO33" i="4"/>
  <c r="CN32" i="4"/>
  <c r="AB32" i="4"/>
  <c r="AS31" i="4"/>
  <c r="BZ30" i="4"/>
  <c r="N30" i="4"/>
  <c r="AM29" i="4"/>
  <c r="BT28" i="4"/>
  <c r="H28" i="4"/>
  <c r="AO27" i="4"/>
  <c r="BN26" i="4"/>
  <c r="CM25" i="4"/>
  <c r="AA25" i="4"/>
  <c r="AZ24" i="4"/>
  <c r="BQ23" i="4"/>
  <c r="E23" i="4"/>
  <c r="AL22" i="4"/>
  <c r="T12" i="15"/>
  <c r="G15" i="6"/>
  <c r="D32" i="13"/>
  <c r="I69" i="7"/>
  <c r="F46" i="7"/>
  <c r="D11" i="7"/>
  <c r="F24" i="6"/>
  <c r="BQ67" i="4"/>
  <c r="CK72" i="4"/>
  <c r="AO64" i="4"/>
  <c r="BK58" i="4"/>
  <c r="CM54" i="4"/>
  <c r="E52" i="4"/>
  <c r="AF49" i="4"/>
  <c r="AY46" i="4"/>
  <c r="BJ43" i="4"/>
  <c r="CK40" i="4"/>
  <c r="K38" i="4"/>
  <c r="V35" i="4"/>
  <c r="AW32" i="4"/>
  <c r="BH29" i="4"/>
  <c r="BS26" i="4"/>
  <c r="CC24" i="4"/>
  <c r="CE22" i="4"/>
  <c r="T21" i="4"/>
  <c r="N19" i="4"/>
  <c r="H31" i="6"/>
  <c r="T29" i="5"/>
  <c r="CT72" i="4"/>
  <c r="AA71" i="4"/>
  <c r="BQ69" i="4"/>
  <c r="AL68" i="4"/>
  <c r="CR66" i="4"/>
  <c r="BM65" i="4"/>
  <c r="Z64" i="4"/>
  <c r="BX62" i="4"/>
  <c r="AC61" i="4"/>
  <c r="CQ59" i="4"/>
  <c r="BD58" i="4"/>
  <c r="AO57" i="4"/>
  <c r="AX56" i="4"/>
  <c r="BO55" i="4"/>
  <c r="CF54" i="4"/>
  <c r="L54" i="4"/>
  <c r="U53" i="4"/>
  <c r="BB52" i="4"/>
  <c r="CA51" i="4"/>
  <c r="O51" i="4"/>
  <c r="AV50" i="4"/>
  <c r="CC49" i="4"/>
  <c r="Q49" i="4"/>
  <c r="AP48" i="4"/>
  <c r="BO47" i="4"/>
  <c r="CN46" i="4"/>
  <c r="AB46" i="4"/>
  <c r="AS45" i="4"/>
  <c r="BZ44" i="4"/>
  <c r="N44" i="4"/>
  <c r="AM43" i="4"/>
  <c r="BT42" i="4"/>
  <c r="H42" i="4"/>
  <c r="E29" i="13"/>
  <c r="H33" i="6"/>
  <c r="O57" i="5"/>
  <c r="R41" i="5"/>
  <c r="T19" i="5"/>
  <c r="CT73" i="4"/>
  <c r="Z73" i="4"/>
  <c r="AY72" i="4"/>
  <c r="BX71" i="4"/>
  <c r="L71" i="4"/>
  <c r="AC70" i="4"/>
  <c r="BJ69" i="4"/>
  <c r="CQ68" i="4"/>
  <c r="W68" i="4"/>
  <c r="BD67" i="4"/>
  <c r="CK66" i="4"/>
  <c r="Y66" i="4"/>
  <c r="AX65" i="4"/>
  <c r="BW64" i="4"/>
  <c r="K64" i="4"/>
  <c r="AJ63" i="4"/>
  <c r="BA62" i="4"/>
  <c r="CH61" i="4"/>
  <c r="V61" i="4"/>
  <c r="AU60" i="4"/>
  <c r="CB59" i="4"/>
  <c r="P59" i="4"/>
  <c r="AW58" i="4"/>
  <c r="BV57" i="4"/>
  <c r="J57" i="4"/>
  <c r="AI56" i="4"/>
  <c r="BH55" i="4"/>
  <c r="BY54" i="4"/>
  <c r="M54" i="4"/>
  <c r="AT53" i="4"/>
  <c r="BS52" i="4"/>
  <c r="G52" i="4"/>
  <c r="AN51" i="4"/>
  <c r="BU50" i="4"/>
  <c r="I50" i="4"/>
  <c r="AH49" i="4"/>
  <c r="BG48" i="4"/>
  <c r="CF47" i="4"/>
  <c r="T47" i="4"/>
  <c r="AK46" i="4"/>
  <c r="BR45" i="4"/>
  <c r="F45" i="4"/>
  <c r="AE44" i="4"/>
  <c r="BL43" i="4"/>
  <c r="CS42" i="4"/>
  <c r="AG42" i="4"/>
  <c r="BF41" i="4"/>
  <c r="CE40" i="4"/>
  <c r="S40" i="4"/>
  <c r="AR39" i="4"/>
  <c r="BI38" i="4"/>
  <c r="CP37" i="4"/>
  <c r="AD37" i="4"/>
  <c r="BC36" i="4"/>
  <c r="CJ35" i="4"/>
  <c r="X35" i="4"/>
  <c r="BE34" i="4"/>
  <c r="CD33" i="4"/>
  <c r="R33" i="4"/>
  <c r="AQ32" i="4"/>
  <c r="BP31" i="4"/>
  <c r="CG30" i="4"/>
  <c r="U30" i="4"/>
  <c r="BB29" i="4"/>
  <c r="CA28" i="4"/>
  <c r="O28" i="4"/>
  <c r="AV27" i="4"/>
  <c r="CC26" i="4"/>
  <c r="Q26" i="4"/>
  <c r="AP25" i="4"/>
  <c r="BO24" i="4"/>
  <c r="CN23" i="4"/>
  <c r="AB23" i="4"/>
  <c r="AS22" i="4"/>
  <c r="BZ21" i="4"/>
  <c r="N21" i="4"/>
  <c r="AM20" i="4"/>
  <c r="BT19" i="4"/>
  <c r="H19" i="4"/>
  <c r="AO18" i="4"/>
  <c r="BN17" i="4"/>
  <c r="CM16" i="4"/>
  <c r="F38" i="12"/>
  <c r="F35" i="6"/>
  <c r="H52" i="5"/>
  <c r="J35" i="5"/>
  <c r="S16" i="5"/>
  <c r="BO73" i="4"/>
  <c r="CN72" i="4"/>
  <c r="AB72" i="4"/>
  <c r="AS71" i="4"/>
  <c r="BZ70" i="4"/>
  <c r="N70" i="4"/>
  <c r="AM69" i="4"/>
  <c r="BT68" i="4"/>
  <c r="H68" i="4"/>
  <c r="AO67" i="4"/>
  <c r="BN66" i="4"/>
  <c r="CM65" i="4"/>
  <c r="AA65" i="4"/>
  <c r="AZ64" i="4"/>
  <c r="BQ63" i="4"/>
  <c r="E63" i="4"/>
  <c r="AL62" i="4"/>
  <c r="BK61" i="4"/>
  <c r="CR60" i="4"/>
  <c r="AF60" i="4"/>
  <c r="BM59" i="4"/>
  <c r="CT58" i="4"/>
  <c r="Z58" i="4"/>
  <c r="AY57" i="4"/>
  <c r="BX56" i="4"/>
  <c r="L56" i="4"/>
  <c r="AC55" i="4"/>
  <c r="BJ54" i="4"/>
  <c r="CQ53" i="4"/>
  <c r="W53" i="4"/>
  <c r="BD52" i="4"/>
  <c r="CK51" i="4"/>
  <c r="Y51" i="4"/>
  <c r="AX50" i="4"/>
  <c r="BW49" i="4"/>
  <c r="K49" i="4"/>
  <c r="AJ48" i="4"/>
  <c r="BA47" i="4"/>
  <c r="CH46" i="4"/>
  <c r="V46" i="4"/>
  <c r="AU45" i="4"/>
  <c r="CB44" i="4"/>
  <c r="P44" i="4"/>
  <c r="AW43" i="4"/>
  <c r="BV42" i="4"/>
  <c r="J42" i="4"/>
  <c r="AI41" i="4"/>
  <c r="BH40" i="4"/>
  <c r="BY39" i="4"/>
  <c r="M39" i="4"/>
  <c r="AT38" i="4"/>
  <c r="BS37" i="4"/>
  <c r="G37" i="4"/>
  <c r="AN36" i="4"/>
  <c r="BU35" i="4"/>
  <c r="I35" i="4"/>
  <c r="AH34" i="4"/>
  <c r="BG33" i="4"/>
  <c r="CF32" i="4"/>
  <c r="T32" i="4"/>
  <c r="AK31" i="4"/>
  <c r="BR30" i="4"/>
  <c r="F30" i="4"/>
  <c r="AE29" i="4"/>
  <c r="BL28" i="4"/>
  <c r="CS27" i="4"/>
  <c r="AG27" i="4"/>
  <c r="BF26" i="4"/>
  <c r="D38" i="21"/>
  <c r="L48" i="5"/>
  <c r="N61" i="7"/>
  <c r="L15" i="7"/>
  <c r="H56" i="6"/>
  <c r="O71" i="5"/>
  <c r="T58" i="5"/>
  <c r="AL66" i="4"/>
  <c r="BV71" i="4"/>
  <c r="BN63" i="4"/>
  <c r="CR57" i="4"/>
  <c r="AY54" i="4"/>
  <c r="BJ51" i="4"/>
  <c r="CK48" i="4"/>
  <c r="K46" i="4"/>
  <c r="V43" i="4"/>
  <c r="AW40" i="4"/>
  <c r="BH37" i="4"/>
  <c r="BS34" i="4"/>
  <c r="I32" i="4"/>
  <c r="T29" i="4"/>
  <c r="AE26" i="4"/>
  <c r="BU24" i="4"/>
  <c r="BO22" i="4"/>
  <c r="BI20" i="4"/>
  <c r="F19" i="4"/>
  <c r="E69" i="5"/>
  <c r="L21" i="5"/>
  <c r="CD72" i="4"/>
  <c r="CN70" i="4"/>
  <c r="AS69" i="4"/>
  <c r="N68" i="4"/>
  <c r="BT66" i="4"/>
  <c r="AO65" i="4"/>
  <c r="CM63" i="4"/>
  <c r="AZ62" i="4"/>
  <c r="E61" i="4"/>
  <c r="BK59" i="4"/>
  <c r="AF58" i="4"/>
  <c r="Y57" i="4"/>
  <c r="AP56" i="4"/>
  <c r="BG55" i="4"/>
  <c r="BX54" i="4"/>
  <c r="CG53" i="4"/>
  <c r="M53" i="4"/>
  <c r="AT52" i="4"/>
  <c r="BS51" i="4"/>
  <c r="G51" i="4"/>
  <c r="AN50" i="4"/>
  <c r="BU49" i="4"/>
  <c r="I49" i="4"/>
  <c r="AH48" i="4"/>
  <c r="BG47" i="4"/>
  <c r="CF46" i="4"/>
  <c r="T46" i="4"/>
  <c r="AK45" i="4"/>
  <c r="BR44" i="4"/>
  <c r="F44" i="4"/>
  <c r="AE43" i="4"/>
  <c r="BL42" i="4"/>
  <c r="CS41" i="4"/>
  <c r="D32" i="12"/>
  <c r="F19" i="6"/>
  <c r="R53" i="5"/>
  <c r="E40" i="5"/>
  <c r="G18" i="5"/>
  <c r="CD73" i="4"/>
  <c r="R73" i="4"/>
  <c r="AQ72" i="4"/>
  <c r="BP71" i="4"/>
  <c r="CG70" i="4"/>
  <c r="U70" i="4"/>
  <c r="BB69" i="4"/>
  <c r="CA68" i="4"/>
  <c r="O68" i="4"/>
  <c r="AV67" i="4"/>
  <c r="CC66" i="4"/>
  <c r="Q66" i="4"/>
  <c r="AP65" i="4"/>
  <c r="BO64" i="4"/>
  <c r="CN63" i="4"/>
  <c r="AB63" i="4"/>
  <c r="AS62" i="4"/>
  <c r="BZ61" i="4"/>
  <c r="N61" i="4"/>
  <c r="AM60" i="4"/>
  <c r="BT59" i="4"/>
  <c r="H59" i="4"/>
  <c r="AO58" i="4"/>
  <c r="BN57" i="4"/>
  <c r="CM56" i="4"/>
  <c r="AA56" i="4"/>
  <c r="AZ55" i="4"/>
  <c r="BQ54" i="4"/>
  <c r="E54" i="4"/>
  <c r="AL53" i="4"/>
  <c r="BK52" i="4"/>
  <c r="CR51" i="4"/>
  <c r="AF51" i="4"/>
  <c r="BM50" i="4"/>
  <c r="CT49" i="4"/>
  <c r="Z49" i="4"/>
  <c r="AY48" i="4"/>
  <c r="BX47" i="4"/>
  <c r="L47" i="4"/>
  <c r="AC46" i="4"/>
  <c r="BJ45" i="4"/>
  <c r="CQ44" i="4"/>
  <c r="W44" i="4"/>
  <c r="BD43" i="4"/>
  <c r="CK42" i="4"/>
  <c r="Y42" i="4"/>
  <c r="AX41" i="4"/>
  <c r="BW40" i="4"/>
  <c r="K40" i="4"/>
  <c r="AJ39" i="4"/>
  <c r="BA38" i="4"/>
  <c r="CH37" i="4"/>
  <c r="V37" i="4"/>
  <c r="AU36" i="4"/>
  <c r="CB35" i="4"/>
  <c r="P35" i="4"/>
  <c r="AW34" i="4"/>
  <c r="BV33" i="4"/>
  <c r="J33" i="4"/>
  <c r="AI32" i="4"/>
  <c r="BH31" i="4"/>
  <c r="BY30" i="4"/>
  <c r="M30" i="4"/>
  <c r="AT29" i="4"/>
  <c r="BS28" i="4"/>
  <c r="G28" i="4"/>
  <c r="AN27" i="4"/>
  <c r="BU26" i="4"/>
  <c r="I26" i="4"/>
  <c r="AH25" i="4"/>
  <c r="BG24" i="4"/>
  <c r="CF23" i="4"/>
  <c r="T23" i="4"/>
  <c r="AK22" i="4"/>
  <c r="BR21" i="4"/>
  <c r="F21" i="4"/>
  <c r="AE20" i="4"/>
  <c r="BL19" i="4"/>
  <c r="CS18" i="4"/>
  <c r="AG18" i="4"/>
  <c r="BF17" i="4"/>
  <c r="K72" i="15"/>
  <c r="D29" i="9"/>
  <c r="F13" i="6"/>
  <c r="M50" i="5"/>
  <c r="P33" i="5"/>
  <c r="F15" i="5"/>
  <c r="BG73" i="4"/>
  <c r="CF72" i="4"/>
  <c r="T72" i="4"/>
  <c r="AK71" i="4"/>
  <c r="BR70" i="4"/>
  <c r="F70" i="4"/>
  <c r="AE69" i="4"/>
  <c r="BL68" i="4"/>
  <c r="CS67" i="4"/>
  <c r="AG67" i="4"/>
  <c r="BF66" i="4"/>
  <c r="CE65" i="4"/>
  <c r="S65" i="4"/>
  <c r="AR64" i="4"/>
  <c r="BI63" i="4"/>
  <c r="CP62" i="4"/>
  <c r="AD62" i="4"/>
  <c r="BC61" i="4"/>
  <c r="CJ60" i="4"/>
  <c r="X60" i="4"/>
  <c r="BE59" i="4"/>
  <c r="CD58" i="4"/>
  <c r="R58" i="4"/>
  <c r="AQ57" i="4"/>
  <c r="BP56" i="4"/>
  <c r="CG55" i="4"/>
  <c r="U55" i="4"/>
  <c r="BB54" i="4"/>
  <c r="CA53" i="4"/>
  <c r="O53" i="4"/>
  <c r="AV52" i="4"/>
  <c r="CC51" i="4"/>
  <c r="Q51" i="4"/>
  <c r="AP50" i="4"/>
  <c r="BO49" i="4"/>
  <c r="CN48" i="4"/>
  <c r="AB48" i="4"/>
  <c r="AS47" i="4"/>
  <c r="BZ46" i="4"/>
  <c r="N46" i="4"/>
  <c r="AM45" i="4"/>
  <c r="BT44" i="4"/>
  <c r="H44" i="4"/>
  <c r="AO43" i="4"/>
  <c r="BN42" i="4"/>
  <c r="CM41" i="4"/>
  <c r="AA41" i="4"/>
  <c r="AZ40" i="4"/>
  <c r="BQ39" i="4"/>
  <c r="E39" i="4"/>
  <c r="AL38" i="4"/>
  <c r="BK37" i="4"/>
  <c r="CR36" i="4"/>
  <c r="AF36" i="4"/>
  <c r="BM35" i="4"/>
  <c r="CT34" i="4"/>
  <c r="Z34" i="4"/>
  <c r="AY33" i="4"/>
  <c r="BX32" i="4"/>
  <c r="L32" i="4"/>
  <c r="AC31" i="4"/>
  <c r="BJ30" i="4"/>
  <c r="CQ29" i="4"/>
  <c r="W29" i="4"/>
  <c r="BD28" i="4"/>
  <c r="CK27" i="4"/>
  <c r="Y27" i="4"/>
  <c r="AX26" i="4"/>
  <c r="BW25" i="4"/>
  <c r="K25" i="4"/>
  <c r="L67" i="14"/>
  <c r="H28" i="5"/>
  <c r="L7" i="7"/>
  <c r="G12" i="6"/>
  <c r="M65" i="5"/>
  <c r="I48" i="5"/>
  <c r="J40" i="5"/>
  <c r="CR64" i="4"/>
  <c r="BO70" i="4"/>
  <c r="CM62" i="4"/>
  <c r="AF57" i="4"/>
  <c r="AA54" i="4"/>
  <c r="AL51" i="4"/>
  <c r="BM48" i="4"/>
  <c r="BX45" i="4"/>
  <c r="CQ42" i="4"/>
  <c r="Y40" i="4"/>
  <c r="AJ37" i="4"/>
  <c r="AU34" i="4"/>
  <c r="BV31" i="4"/>
  <c r="BY28" i="4"/>
  <c r="O26" i="4"/>
  <c r="AG24" i="4"/>
  <c r="BG22" i="4"/>
  <c r="AS20" i="4"/>
  <c r="BC18" i="4"/>
  <c r="F67" i="5"/>
  <c r="E18" i="5"/>
  <c r="AP72" i="4"/>
  <c r="BX70" i="4"/>
  <c r="AC69" i="4"/>
  <c r="CQ67" i="4"/>
  <c r="BD66" i="4"/>
  <c r="Y65" i="4"/>
  <c r="BW63" i="4"/>
  <c r="AJ62" i="4"/>
  <c r="CH60" i="4"/>
  <c r="AU59" i="4"/>
  <c r="P58" i="4"/>
  <c r="Q57" i="4"/>
  <c r="AH56" i="4"/>
  <c r="AY55" i="4"/>
  <c r="BP54" i="4"/>
  <c r="BY53" i="4"/>
  <c r="E53" i="4"/>
  <c r="AL52" i="4"/>
  <c r="BK51" i="4"/>
  <c r="CR50" i="4"/>
  <c r="AF50" i="4"/>
  <c r="BM49" i="4"/>
  <c r="CT48" i="4"/>
  <c r="Z48" i="4"/>
  <c r="AY47" i="4"/>
  <c r="BX46" i="4"/>
  <c r="L46" i="4"/>
  <c r="AC45" i="4"/>
  <c r="BJ44" i="4"/>
  <c r="CQ43" i="4"/>
  <c r="W43" i="4"/>
  <c r="BD42" i="4"/>
  <c r="D69" i="15"/>
  <c r="D30" i="8"/>
  <c r="D12" i="6"/>
  <c r="T51" i="5"/>
  <c r="D35" i="5"/>
  <c r="M16" i="5"/>
  <c r="BV73" i="4"/>
  <c r="J73" i="4"/>
  <c r="AI72" i="4"/>
  <c r="BH71" i="4"/>
  <c r="BY70" i="4"/>
  <c r="M70" i="4"/>
  <c r="AT69" i="4"/>
  <c r="BS68" i="4"/>
  <c r="G68" i="4"/>
  <c r="AN67" i="4"/>
  <c r="BU66" i="4"/>
  <c r="I66" i="4"/>
  <c r="AH65" i="4"/>
  <c r="BG64" i="4"/>
  <c r="CF63" i="4"/>
  <c r="T63" i="4"/>
  <c r="AK62" i="4"/>
  <c r="BR61" i="4"/>
  <c r="F61" i="4"/>
  <c r="AE60" i="4"/>
  <c r="BL59" i="4"/>
  <c r="CS58" i="4"/>
  <c r="AG58" i="4"/>
  <c r="BF57" i="4"/>
  <c r="CE56" i="4"/>
  <c r="S56" i="4"/>
  <c r="AR55" i="4"/>
  <c r="BI54" i="4"/>
  <c r="CP53" i="4"/>
  <c r="AD53" i="4"/>
  <c r="BC52" i="4"/>
  <c r="CJ51" i="4"/>
  <c r="X51" i="4"/>
  <c r="BE50" i="4"/>
  <c r="CD49" i="4"/>
  <c r="R49" i="4"/>
  <c r="AQ48" i="4"/>
  <c r="BP47" i="4"/>
  <c r="CG46" i="4"/>
  <c r="U46" i="4"/>
  <c r="BB45" i="4"/>
  <c r="CA44" i="4"/>
  <c r="O44" i="4"/>
  <c r="AV43" i="4"/>
  <c r="CC42" i="4"/>
  <c r="Q42" i="4"/>
  <c r="AP41" i="4"/>
  <c r="BO40" i="4"/>
  <c r="CN39" i="4"/>
  <c r="AB39" i="4"/>
  <c r="AS38" i="4"/>
  <c r="BZ37" i="4"/>
  <c r="N37" i="4"/>
  <c r="AM36" i="4"/>
  <c r="BT35" i="4"/>
  <c r="H35" i="4"/>
  <c r="AO34" i="4"/>
  <c r="BN33" i="4"/>
  <c r="CM32" i="4"/>
  <c r="AA32" i="4"/>
  <c r="AZ31" i="4"/>
  <c r="BQ30" i="4"/>
  <c r="E30" i="4"/>
  <c r="AL29" i="4"/>
  <c r="BK28" i="4"/>
  <c r="CR27" i="4"/>
  <c r="AF27" i="4"/>
  <c r="BM26" i="4"/>
  <c r="CT25" i="4"/>
  <c r="Z25" i="4"/>
  <c r="AY24" i="4"/>
  <c r="BX23" i="4"/>
  <c r="L23" i="4"/>
  <c r="AC22" i="4"/>
  <c r="BJ21" i="4"/>
  <c r="CQ20" i="4"/>
  <c r="W20" i="4"/>
  <c r="BD19" i="4"/>
  <c r="CK18" i="4"/>
  <c r="Y18" i="4"/>
  <c r="AX17" i="4"/>
  <c r="L45" i="15"/>
  <c r="J56" i="7"/>
  <c r="E7" i="6"/>
  <c r="S48" i="5"/>
  <c r="I30" i="5"/>
  <c r="L13" i="5"/>
  <c r="AY73" i="4"/>
  <c r="BX72" i="4"/>
  <c r="L72" i="4"/>
  <c r="AC71" i="4"/>
  <c r="BJ70" i="4"/>
  <c r="CQ69" i="4"/>
  <c r="W69" i="4"/>
  <c r="BD68" i="4"/>
  <c r="CK67" i="4"/>
  <c r="Y67" i="4"/>
  <c r="AX66" i="4"/>
  <c r="BW65" i="4"/>
  <c r="K65" i="4"/>
  <c r="AJ64" i="4"/>
  <c r="BA63" i="4"/>
  <c r="CH62" i="4"/>
  <c r="V62" i="4"/>
  <c r="AU61" i="4"/>
  <c r="CB60" i="4"/>
  <c r="P60" i="4"/>
  <c r="AW59" i="4"/>
  <c r="BV58" i="4"/>
  <c r="J58" i="4"/>
  <c r="AI57" i="4"/>
  <c r="BH56" i="4"/>
  <c r="BY55" i="4"/>
  <c r="M55" i="4"/>
  <c r="AT54" i="4"/>
  <c r="BS53" i="4"/>
  <c r="G53" i="4"/>
  <c r="AN52" i="4"/>
  <c r="BU51" i="4"/>
  <c r="I51" i="4"/>
  <c r="AH50" i="4"/>
  <c r="BG49" i="4"/>
  <c r="CF48" i="4"/>
  <c r="T48" i="4"/>
  <c r="AK47" i="4"/>
  <c r="BR46" i="4"/>
  <c r="F46" i="4"/>
  <c r="AE45" i="4"/>
  <c r="BL44" i="4"/>
  <c r="CS43" i="4"/>
  <c r="AG43" i="4"/>
  <c r="BF42" i="4"/>
  <c r="CE41" i="4"/>
  <c r="S41" i="4"/>
  <c r="AR40" i="4"/>
  <c r="BI39" i="4"/>
  <c r="CP38" i="4"/>
  <c r="AD38" i="4"/>
  <c r="BC37" i="4"/>
  <c r="CJ36" i="4"/>
  <c r="X36" i="4"/>
  <c r="BE35" i="4"/>
  <c r="CD34" i="4"/>
  <c r="R34" i="4"/>
  <c r="AQ33" i="4"/>
  <c r="BP32" i="4"/>
  <c r="CG31" i="4"/>
  <c r="U31" i="4"/>
  <c r="BB30" i="4"/>
  <c r="CA29" i="4"/>
  <c r="O29" i="4"/>
  <c r="AV28" i="4"/>
  <c r="CC27" i="4"/>
  <c r="Q27" i="4"/>
  <c r="AP26" i="4"/>
  <c r="BO25" i="4"/>
  <c r="CN24" i="4"/>
  <c r="AB24" i="4"/>
  <c r="AS23" i="4"/>
  <c r="BZ22" i="4"/>
  <c r="N22" i="4"/>
  <c r="AM21" i="4"/>
  <c r="BT20" i="4"/>
  <c r="H20" i="4"/>
  <c r="AO19" i="4"/>
  <c r="BN18" i="4"/>
  <c r="CM17" i="4"/>
  <c r="AA17" i="4"/>
  <c r="AZ16" i="4"/>
  <c r="BQ15" i="4"/>
  <c r="E15" i="4"/>
  <c r="AL14" i="4"/>
  <c r="BK13" i="4"/>
  <c r="CR12" i="4"/>
  <c r="AF12" i="4"/>
  <c r="BM11" i="4"/>
  <c r="CT10" i="4"/>
  <c r="Z10" i="4"/>
  <c r="AY9" i="4"/>
  <c r="BX8" i="4"/>
  <c r="L8" i="4"/>
  <c r="AC7" i="4"/>
  <c r="D38" i="2"/>
  <c r="D110" i="1"/>
  <c r="G46" i="14"/>
  <c r="E37" i="6"/>
  <c r="D60" i="5"/>
  <c r="G42" i="5"/>
  <c r="J25" i="5"/>
  <c r="O73" i="15"/>
  <c r="O7" i="5"/>
  <c r="H70" i="5"/>
  <c r="T54" i="5"/>
  <c r="I45" i="5"/>
  <c r="O30" i="5"/>
  <c r="H22" i="5"/>
  <c r="BM63" i="4"/>
  <c r="AZ69" i="4"/>
  <c r="AA62" i="4"/>
  <c r="BM56" i="4"/>
  <c r="BX53" i="4"/>
  <c r="CQ50" i="4"/>
  <c r="Y48" i="4"/>
  <c r="AJ45" i="4"/>
  <c r="AU42" i="4"/>
  <c r="BV39" i="4"/>
  <c r="BY36" i="4"/>
  <c r="G34" i="4"/>
  <c r="AH31" i="4"/>
  <c r="AK28" i="4"/>
  <c r="G26" i="4"/>
  <c r="Q24" i="4"/>
  <c r="S22" i="4"/>
  <c r="AK20" i="4"/>
  <c r="P65" i="15"/>
  <c r="M57" i="5"/>
  <c r="D13" i="5"/>
  <c r="Z72" i="4"/>
  <c r="BP70" i="4"/>
  <c r="U69" i="4"/>
  <c r="CA67" i="4"/>
  <c r="AV66" i="4"/>
  <c r="Q65" i="4"/>
  <c r="BO63" i="4"/>
  <c r="AB62" i="4"/>
  <c r="BZ60" i="4"/>
  <c r="AM59" i="4"/>
  <c r="H58" i="4"/>
  <c r="I57" i="4"/>
  <c r="Z56" i="4"/>
  <c r="AQ55" i="4"/>
  <c r="BH54" i="4"/>
  <c r="BQ53" i="4"/>
  <c r="CP52" i="4"/>
  <c r="AD52" i="4"/>
  <c r="BC51" i="4"/>
  <c r="CJ50" i="4"/>
  <c r="X50" i="4"/>
  <c r="BE49" i="4"/>
  <c r="CD48" i="4"/>
  <c r="R48" i="4"/>
  <c r="AQ47" i="4"/>
  <c r="BP46" i="4"/>
  <c r="CG45" i="4"/>
  <c r="U45" i="4"/>
  <c r="BB44" i="4"/>
  <c r="CA43" i="4"/>
  <c r="O43" i="4"/>
  <c r="AV42" i="4"/>
  <c r="E42" i="15"/>
  <c r="G55" i="7"/>
  <c r="I71" i="5"/>
  <c r="G50" i="5"/>
  <c r="J33" i="5"/>
  <c r="S14" i="5"/>
  <c r="BN73" i="4"/>
  <c r="CM72" i="4"/>
  <c r="AA72" i="4"/>
  <c r="AZ71" i="4"/>
  <c r="BQ70" i="4"/>
  <c r="E70" i="4"/>
  <c r="AL69" i="4"/>
  <c r="BK68" i="4"/>
  <c r="CR67" i="4"/>
  <c r="AF67" i="4"/>
  <c r="BM66" i="4"/>
  <c r="CT65" i="4"/>
  <c r="Z65" i="4"/>
  <c r="AY64" i="4"/>
  <c r="BX63" i="4"/>
  <c r="L63" i="4"/>
  <c r="AC62" i="4"/>
  <c r="BJ61" i="4"/>
  <c r="CQ60" i="4"/>
  <c r="W60" i="4"/>
  <c r="BD59" i="4"/>
  <c r="CK58" i="4"/>
  <c r="Y58" i="4"/>
  <c r="AX57" i="4"/>
  <c r="BW56" i="4"/>
  <c r="K56" i="4"/>
  <c r="AJ55" i="4"/>
  <c r="BA54" i="4"/>
  <c r="CH53" i="4"/>
  <c r="V53" i="4"/>
  <c r="AU52" i="4"/>
  <c r="CB51" i="4"/>
  <c r="P51" i="4"/>
  <c r="AW50" i="4"/>
  <c r="BV49" i="4"/>
  <c r="J49" i="4"/>
  <c r="AI48" i="4"/>
  <c r="BH47" i="4"/>
  <c r="BY46" i="4"/>
  <c r="M46" i="4"/>
  <c r="AT45" i="4"/>
  <c r="BS44" i="4"/>
  <c r="G44" i="4"/>
  <c r="AN43" i="4"/>
  <c r="BU42" i="4"/>
  <c r="I42" i="4"/>
  <c r="AH41" i="4"/>
  <c r="BG40" i="4"/>
  <c r="CF39" i="4"/>
  <c r="T39" i="4"/>
  <c r="AK38" i="4"/>
  <c r="BR37" i="4"/>
  <c r="F37" i="4"/>
  <c r="AE36" i="4"/>
  <c r="BL35" i="4"/>
  <c r="CS34" i="4"/>
  <c r="AG34" i="4"/>
  <c r="BF33" i="4"/>
  <c r="CE32" i="4"/>
  <c r="S32" i="4"/>
  <c r="AR31" i="4"/>
  <c r="BI30" i="4"/>
  <c r="CP29" i="4"/>
  <c r="AD29" i="4"/>
  <c r="BC28" i="4"/>
  <c r="CJ27" i="4"/>
  <c r="X27" i="4"/>
  <c r="BE26" i="4"/>
  <c r="CD25" i="4"/>
  <c r="R25" i="4"/>
  <c r="AQ24" i="4"/>
  <c r="BP23" i="4"/>
  <c r="CG22" i="4"/>
  <c r="U22" i="4"/>
  <c r="BB21" i="4"/>
  <c r="CA20" i="4"/>
  <c r="O20" i="4"/>
  <c r="AV19" i="4"/>
  <c r="CC18" i="4"/>
  <c r="Q18" i="4"/>
  <c r="AP17" i="4"/>
  <c r="M18" i="15"/>
  <c r="L46" i="7"/>
  <c r="O67" i="5"/>
  <c r="F47" i="5"/>
  <c r="O28" i="5"/>
  <c r="R11" i="5"/>
  <c r="AQ73" i="4"/>
  <c r="BP72" i="4"/>
  <c r="CG71" i="4"/>
  <c r="U71" i="4"/>
  <c r="BB70" i="4"/>
  <c r="CA69" i="4"/>
  <c r="O69" i="4"/>
  <c r="AV68" i="4"/>
  <c r="CC67" i="4"/>
  <c r="Q67" i="4"/>
  <c r="AP66" i="4"/>
  <c r="BO65" i="4"/>
  <c r="CN64" i="4"/>
  <c r="AB64" i="4"/>
  <c r="AS63" i="4"/>
  <c r="BZ62" i="4"/>
  <c r="N62" i="4"/>
  <c r="AM61" i="4"/>
  <c r="BT60" i="4"/>
  <c r="H60" i="4"/>
  <c r="AO59" i="4"/>
  <c r="BN58" i="4"/>
  <c r="CM57" i="4"/>
  <c r="AA57" i="4"/>
  <c r="AZ56" i="4"/>
  <c r="BQ55" i="4"/>
  <c r="E55" i="4"/>
  <c r="AL54" i="4"/>
  <c r="BK53" i="4"/>
  <c r="CR52" i="4"/>
  <c r="AF52" i="4"/>
  <c r="BM51" i="4"/>
  <c r="CT50" i="4"/>
  <c r="Z50" i="4"/>
  <c r="AY49" i="4"/>
  <c r="BX48" i="4"/>
  <c r="L48" i="4"/>
  <c r="AC47" i="4"/>
  <c r="BJ46" i="4"/>
  <c r="CQ45" i="4"/>
  <c r="W45" i="4"/>
  <c r="BD44" i="4"/>
  <c r="CK43" i="4"/>
  <c r="Y43" i="4"/>
  <c r="AX42" i="4"/>
  <c r="BW41" i="4"/>
  <c r="K41" i="4"/>
  <c r="AJ40" i="4"/>
  <c r="BA39" i="4"/>
  <c r="CH38" i="4"/>
  <c r="V38" i="4"/>
  <c r="AU37" i="4"/>
  <c r="CB36" i="4"/>
  <c r="P36" i="4"/>
  <c r="AW35" i="4"/>
  <c r="BV34" i="4"/>
  <c r="J34" i="4"/>
  <c r="AI33" i="4"/>
  <c r="BH32" i="4"/>
  <c r="BY31" i="4"/>
  <c r="M31" i="4"/>
  <c r="AT30" i="4"/>
  <c r="BS29" i="4"/>
  <c r="G29" i="4"/>
  <c r="AN28" i="4"/>
  <c r="BU27" i="4"/>
  <c r="I27" i="4"/>
  <c r="AH26" i="4"/>
  <c r="BG25" i="4"/>
  <c r="CF24" i="4"/>
  <c r="T24" i="4"/>
  <c r="AK23" i="4"/>
  <c r="BR22" i="4"/>
  <c r="D11" i="13"/>
  <c r="G22" i="14"/>
  <c r="S49" i="5"/>
  <c r="T33" i="5"/>
  <c r="O27" i="5"/>
  <c r="M12" i="5"/>
  <c r="G71" i="7"/>
  <c r="Z62" i="4"/>
  <c r="AC68" i="4"/>
  <c r="AZ61" i="4"/>
  <c r="AO56" i="4"/>
  <c r="AZ53" i="4"/>
  <c r="BK50" i="4"/>
  <c r="CT47" i="4"/>
  <c r="L45" i="4"/>
  <c r="W42" i="4"/>
  <c r="AX39" i="4"/>
  <c r="BA36" i="4"/>
  <c r="CB33" i="4"/>
  <c r="J31" i="4"/>
  <c r="M28" i="4"/>
  <c r="BL25" i="4"/>
  <c r="I24" i="4"/>
  <c r="CN21" i="4"/>
  <c r="CP19" i="4"/>
  <c r="Q38" i="15"/>
  <c r="P53" i="5"/>
  <c r="CC73" i="4"/>
  <c r="R72" i="4"/>
  <c r="AZ70" i="4"/>
  <c r="E69" i="4"/>
  <c r="BK67" i="4"/>
  <c r="AF66" i="4"/>
  <c r="CT64" i="4"/>
  <c r="AY63" i="4"/>
  <c r="L62" i="4"/>
  <c r="BJ60" i="4"/>
  <c r="W59" i="4"/>
  <c r="CK57" i="4"/>
  <c r="CT56" i="4"/>
  <c r="R56" i="4"/>
  <c r="AI55" i="4"/>
  <c r="AZ54" i="4"/>
  <c r="BA53" i="4"/>
  <c r="CH52" i="4"/>
  <c r="V52" i="4"/>
  <c r="AU51" i="4"/>
  <c r="CB50" i="4"/>
  <c r="P50" i="4"/>
  <c r="AW49" i="4"/>
  <c r="BV48" i="4"/>
  <c r="J48" i="4"/>
  <c r="AI47" i="4"/>
  <c r="BH46" i="4"/>
  <c r="BY45" i="4"/>
  <c r="M45" i="4"/>
  <c r="AT44" i="4"/>
  <c r="BS43" i="4"/>
  <c r="G43" i="4"/>
  <c r="AN42" i="4"/>
  <c r="F15" i="15"/>
  <c r="I45" i="7"/>
  <c r="G69" i="5"/>
  <c r="M48" i="5"/>
  <c r="P31" i="5"/>
  <c r="F13" i="5"/>
  <c r="BF73" i="4"/>
  <c r="CE72" i="4"/>
  <c r="S72" i="4"/>
  <c r="AR71" i="4"/>
  <c r="BI70" i="4"/>
  <c r="CP69" i="4"/>
  <c r="AD69" i="4"/>
  <c r="BC68" i="4"/>
  <c r="CJ67" i="4"/>
  <c r="X67" i="4"/>
  <c r="BE66" i="4"/>
  <c r="CD65" i="4"/>
  <c r="R65" i="4"/>
  <c r="AQ64" i="4"/>
  <c r="BP63" i="4"/>
  <c r="CG62" i="4"/>
  <c r="U62" i="4"/>
  <c r="BB61" i="4"/>
  <c r="CA60" i="4"/>
  <c r="O60" i="4"/>
  <c r="AV59" i="4"/>
  <c r="CC58" i="4"/>
  <c r="Q58" i="4"/>
  <c r="AP57" i="4"/>
  <c r="BO56" i="4"/>
  <c r="CN55" i="4"/>
  <c r="AB55" i="4"/>
  <c r="AS54" i="4"/>
  <c r="BZ53" i="4"/>
  <c r="N53" i="4"/>
  <c r="AM52" i="4"/>
  <c r="BT51" i="4"/>
  <c r="H51" i="4"/>
  <c r="AO50" i="4"/>
  <c r="BN49" i="4"/>
  <c r="CM48" i="4"/>
  <c r="AA48" i="4"/>
  <c r="AZ47" i="4"/>
  <c r="BQ46" i="4"/>
  <c r="E46" i="4"/>
  <c r="AL45" i="4"/>
  <c r="BK44" i="4"/>
  <c r="CR43" i="4"/>
  <c r="AF43" i="4"/>
  <c r="BM42" i="4"/>
  <c r="CT41" i="4"/>
  <c r="Z41" i="4"/>
  <c r="AY40" i="4"/>
  <c r="BX39" i="4"/>
  <c r="L39" i="4"/>
  <c r="AC38" i="4"/>
  <c r="BJ37" i="4"/>
  <c r="CQ36" i="4"/>
  <c r="W36" i="4"/>
  <c r="BD35" i="4"/>
  <c r="CK34" i="4"/>
  <c r="Y34" i="4"/>
  <c r="AX33" i="4"/>
  <c r="BW32" i="4"/>
  <c r="K32" i="4"/>
  <c r="AJ31" i="4"/>
  <c r="BA30" i="4"/>
  <c r="CH29" i="4"/>
  <c r="V29" i="4"/>
  <c r="AU28" i="4"/>
  <c r="CB27" i="4"/>
  <c r="P27" i="4"/>
  <c r="AW26" i="4"/>
  <c r="BV25" i="4"/>
  <c r="J25" i="4"/>
  <c r="AI24" i="4"/>
  <c r="BH23" i="4"/>
  <c r="BY22" i="4"/>
  <c r="M22" i="4"/>
  <c r="AT21" i="4"/>
  <c r="BS20" i="4"/>
  <c r="G20" i="4"/>
  <c r="AN19" i="4"/>
  <c r="BU18" i="4"/>
  <c r="I18" i="4"/>
  <c r="AH17" i="4"/>
  <c r="J71" i="14"/>
  <c r="N37" i="7"/>
  <c r="R63" i="5"/>
  <c r="L45" i="5"/>
  <c r="H25" i="5"/>
  <c r="E10" i="5"/>
  <c r="AI73" i="4"/>
  <c r="BH72" i="4"/>
  <c r="BY71" i="4"/>
  <c r="M71" i="4"/>
  <c r="AT70" i="4"/>
  <c r="BS69" i="4"/>
  <c r="G69" i="4"/>
  <c r="AN68" i="4"/>
  <c r="BU67" i="4"/>
  <c r="I67" i="4"/>
  <c r="AH66" i="4"/>
  <c r="BG65" i="4"/>
  <c r="CF64" i="4"/>
  <c r="T64" i="4"/>
  <c r="AK63" i="4"/>
  <c r="BR62" i="4"/>
  <c r="F62" i="4"/>
  <c r="AE61" i="4"/>
  <c r="BL60" i="4"/>
  <c r="CS59" i="4"/>
  <c r="AG59" i="4"/>
  <c r="BF58" i="4"/>
  <c r="CE57" i="4"/>
  <c r="S57" i="4"/>
  <c r="AR56" i="4"/>
  <c r="BI55" i="4"/>
  <c r="CP54" i="4"/>
  <c r="AD54" i="4"/>
  <c r="BC53" i="4"/>
  <c r="CJ52" i="4"/>
  <c r="X52" i="4"/>
  <c r="BE51" i="4"/>
  <c r="CD50" i="4"/>
  <c r="R50" i="4"/>
  <c r="AQ49" i="4"/>
  <c r="BP48" i="4"/>
  <c r="CG47" i="4"/>
  <c r="U47" i="4"/>
  <c r="BB46" i="4"/>
  <c r="K71" i="20"/>
  <c r="L61" i="7"/>
  <c r="L30" i="5"/>
  <c r="G16" i="5"/>
  <c r="M9" i="5"/>
  <c r="J38" i="14"/>
  <c r="O12" i="5"/>
  <c r="N52" i="7"/>
  <c r="V67" i="4"/>
  <c r="BQ60" i="4"/>
  <c r="CT55" i="4"/>
  <c r="L53" i="4"/>
  <c r="W50" i="4"/>
  <c r="AX47" i="4"/>
  <c r="BA44" i="4"/>
  <c r="CB41" i="4"/>
  <c r="J39" i="4"/>
  <c r="M36" i="4"/>
  <c r="AN33" i="4"/>
  <c r="BG30" i="4"/>
  <c r="BR27" i="4"/>
  <c r="AV25" i="4"/>
  <c r="BF23" i="4"/>
  <c r="CF21" i="4"/>
  <c r="BZ19" i="4"/>
  <c r="M73" i="7"/>
  <c r="R51" i="5"/>
  <c r="BM73" i="4"/>
  <c r="BO71" i="4"/>
  <c r="AB70" i="4"/>
  <c r="BZ68" i="4"/>
  <c r="AM67" i="4"/>
  <c r="H66" i="4"/>
  <c r="BN64" i="4"/>
  <c r="AA63" i="4"/>
  <c r="BQ61" i="4"/>
  <c r="AL60" i="4"/>
  <c r="CR58" i="4"/>
  <c r="BU57" i="4"/>
  <c r="CD56" i="4"/>
  <c r="J56" i="4"/>
  <c r="AA55" i="4"/>
  <c r="AJ54" i="4"/>
  <c r="AS53" i="4"/>
  <c r="BZ52" i="4"/>
  <c r="N52" i="4"/>
  <c r="AM51" i="4"/>
  <c r="BT50" i="4"/>
  <c r="H50" i="4"/>
  <c r="AO49" i="4"/>
  <c r="BN48" i="4"/>
  <c r="CM47" i="4"/>
  <c r="AA47" i="4"/>
  <c r="AZ46" i="4"/>
  <c r="BQ45" i="4"/>
  <c r="E45" i="4"/>
  <c r="AL44" i="4"/>
  <c r="BK43" i="4"/>
  <c r="CR42" i="4"/>
  <c r="AF42" i="4"/>
  <c r="K66" i="14"/>
  <c r="D21" i="7"/>
  <c r="H67" i="5"/>
  <c r="S46" i="5"/>
  <c r="I28" i="5"/>
  <c r="L11" i="5"/>
  <c r="AX73" i="4"/>
  <c r="BW72" i="4"/>
  <c r="K72" i="4"/>
  <c r="AJ71" i="4"/>
  <c r="BA70" i="4"/>
  <c r="CH69" i="4"/>
  <c r="V69" i="4"/>
  <c r="AU68" i="4"/>
  <c r="CB67" i="4"/>
  <c r="P67" i="4"/>
  <c r="AW66" i="4"/>
  <c r="BV65" i="4"/>
  <c r="J65" i="4"/>
  <c r="AI64" i="4"/>
  <c r="BH63" i="4"/>
  <c r="BY62" i="4"/>
  <c r="M62" i="4"/>
  <c r="AT61" i="4"/>
  <c r="BS60" i="4"/>
  <c r="G60" i="4"/>
  <c r="AN59" i="4"/>
  <c r="BU58" i="4"/>
  <c r="I58" i="4"/>
  <c r="AH57" i="4"/>
  <c r="BG56" i="4"/>
  <c r="CF55" i="4"/>
  <c r="T55" i="4"/>
  <c r="AK54" i="4"/>
  <c r="BR53" i="4"/>
  <c r="F53" i="4"/>
  <c r="AE52" i="4"/>
  <c r="BL51" i="4"/>
  <c r="CS50" i="4"/>
  <c r="AG50" i="4"/>
  <c r="BF49" i="4"/>
  <c r="CE48" i="4"/>
  <c r="S48" i="4"/>
  <c r="AR47" i="4"/>
  <c r="BI46" i="4"/>
  <c r="CP45" i="4"/>
  <c r="AD45" i="4"/>
  <c r="BC44" i="4"/>
  <c r="CJ43" i="4"/>
  <c r="X43" i="4"/>
  <c r="BE42" i="4"/>
  <c r="CD41" i="4"/>
  <c r="R41" i="4"/>
  <c r="AQ40" i="4"/>
  <c r="BP39" i="4"/>
  <c r="CG38" i="4"/>
  <c r="U38" i="4"/>
  <c r="BB37" i="4"/>
  <c r="CA36" i="4"/>
  <c r="O36" i="4"/>
  <c r="AV35" i="4"/>
  <c r="CC34" i="4"/>
  <c r="Q34" i="4"/>
  <c r="AP33" i="4"/>
  <c r="BO32" i="4"/>
  <c r="CN31" i="4"/>
  <c r="AB31" i="4"/>
  <c r="AS30" i="4"/>
  <c r="BZ29" i="4"/>
  <c r="N29" i="4"/>
  <c r="AM28" i="4"/>
  <c r="BT27" i="4"/>
  <c r="H27" i="4"/>
  <c r="AO26" i="4"/>
  <c r="BN25" i="4"/>
  <c r="CM24" i="4"/>
  <c r="AA24" i="4"/>
  <c r="AZ23" i="4"/>
  <c r="BQ22" i="4"/>
  <c r="E22" i="4"/>
  <c r="AL21" i="4"/>
  <c r="BK20" i="4"/>
  <c r="CR19" i="4"/>
  <c r="AF19" i="4"/>
  <c r="BM18" i="4"/>
  <c r="CT17" i="4"/>
  <c r="Z17" i="4"/>
  <c r="N43" i="14"/>
  <c r="D30" i="7"/>
  <c r="S61" i="5"/>
  <c r="R43" i="5"/>
  <c r="T21" i="5"/>
  <c r="CM73" i="4"/>
  <c r="AA73" i="4"/>
  <c r="AZ72" i="4"/>
  <c r="BQ71" i="4"/>
  <c r="E71" i="4"/>
  <c r="AL70" i="4"/>
  <c r="BK69" i="4"/>
  <c r="CR68" i="4"/>
  <c r="AF68" i="4"/>
  <c r="BM67" i="4"/>
  <c r="CT66" i="4"/>
  <c r="Z66" i="4"/>
  <c r="AY65" i="4"/>
  <c r="BX64" i="4"/>
  <c r="L64" i="4"/>
  <c r="AC63" i="4"/>
  <c r="BJ62" i="4"/>
  <c r="CQ61" i="4"/>
  <c r="W61" i="4"/>
  <c r="BD60" i="4"/>
  <c r="CK59" i="4"/>
  <c r="Y59" i="4"/>
  <c r="AX58" i="4"/>
  <c r="BW57" i="4"/>
  <c r="K57" i="4"/>
  <c r="AJ56" i="4"/>
  <c r="BA55" i="4"/>
  <c r="CH54" i="4"/>
  <c r="V54" i="4"/>
  <c r="AU53" i="4"/>
  <c r="CB52" i="4"/>
  <c r="P52" i="4"/>
  <c r="AW51" i="4"/>
  <c r="BV50" i="4"/>
  <c r="J50" i="4"/>
  <c r="AI49" i="4"/>
  <c r="BH48" i="4"/>
  <c r="BY47" i="4"/>
  <c r="M47" i="4"/>
  <c r="AT46" i="4"/>
  <c r="BS45" i="4"/>
  <c r="G45" i="4"/>
  <c r="AN44" i="4"/>
  <c r="BU43" i="4"/>
  <c r="I43" i="4"/>
  <c r="AH42" i="4"/>
  <c r="BG41" i="4"/>
  <c r="CF40" i="4"/>
  <c r="T40" i="4"/>
  <c r="AK39" i="4"/>
  <c r="BR38" i="4"/>
  <c r="F38" i="4"/>
  <c r="AE37" i="4"/>
  <c r="BL36" i="4"/>
  <c r="CS35" i="4"/>
  <c r="AG35" i="4"/>
  <c r="BF34" i="4"/>
  <c r="CE33" i="4"/>
  <c r="S33" i="4"/>
  <c r="AR32" i="4"/>
  <c r="BI31" i="4"/>
  <c r="CP30" i="4"/>
  <c r="AD30" i="4"/>
  <c r="BC29" i="4"/>
  <c r="CJ28" i="4"/>
  <c r="X28" i="4"/>
  <c r="BE27" i="4"/>
  <c r="CD26" i="4"/>
  <c r="R26" i="4"/>
  <c r="AQ25" i="4"/>
  <c r="BP24" i="4"/>
  <c r="CG23" i="4"/>
  <c r="U23" i="4"/>
  <c r="BB22" i="4"/>
  <c r="CA21" i="4"/>
  <c r="O21" i="4"/>
  <c r="AV20" i="4"/>
  <c r="CC19" i="4"/>
  <c r="Q19" i="4"/>
  <c r="AP18" i="4"/>
  <c r="BO17" i="4"/>
  <c r="CN16" i="4"/>
  <c r="AB16" i="4"/>
  <c r="AS15" i="4"/>
  <c r="BZ14" i="4"/>
  <c r="N14" i="4"/>
  <c r="AM13" i="4"/>
  <c r="BT12" i="4"/>
  <c r="H12" i="4"/>
  <c r="AO11" i="4"/>
  <c r="BN10" i="4"/>
  <c r="CM9" i="4"/>
  <c r="AA9" i="4"/>
  <c r="AZ8" i="4"/>
  <c r="BQ7" i="4"/>
  <c r="E7" i="4"/>
  <c r="D14" i="2"/>
  <c r="D107" i="1"/>
  <c r="M57" i="7"/>
  <c r="G7" i="6"/>
  <c r="H54" i="5"/>
  <c r="F37" i="5"/>
  <c r="O18" i="5"/>
  <c r="F12" i="16"/>
  <c r="G66" i="4"/>
  <c r="BW38" i="4"/>
  <c r="BR19" i="4"/>
  <c r="CK65" i="4"/>
  <c r="CM55" i="4"/>
  <c r="CS49" i="4"/>
  <c r="AD44" i="4"/>
  <c r="O26" i="5"/>
  <c r="N69" i="4"/>
  <c r="AZ63" i="4"/>
  <c r="CT57" i="4"/>
  <c r="W52" i="4"/>
  <c r="BA46" i="4"/>
  <c r="J41" i="4"/>
  <c r="AN35" i="4"/>
  <c r="BR29" i="4"/>
  <c r="S24" i="4"/>
  <c r="BE18" i="4"/>
  <c r="CE73" i="4"/>
  <c r="X68" i="4"/>
  <c r="BB62" i="4"/>
  <c r="CN56" i="4"/>
  <c r="AO51" i="4"/>
  <c r="CA45" i="4"/>
  <c r="Q43" i="4"/>
  <c r="AB40" i="4"/>
  <c r="AM37" i="4"/>
  <c r="BN34" i="4"/>
  <c r="BQ31" i="4"/>
  <c r="CR28" i="4"/>
  <c r="Z26" i="4"/>
  <c r="AR24" i="4"/>
  <c r="CP22" i="4"/>
  <c r="BS21" i="4"/>
  <c r="CJ20" i="4"/>
  <c r="CS19" i="4"/>
  <c r="I19" i="4"/>
  <c r="R18" i="4"/>
  <c r="S17" i="4"/>
  <c r="T16" i="4"/>
  <c r="U15" i="4"/>
  <c r="AD14" i="4"/>
  <c r="AE13" i="4"/>
  <c r="AV12" i="4"/>
  <c r="BE11" i="4"/>
  <c r="BF10" i="4"/>
  <c r="BO9" i="4"/>
  <c r="BP8" i="4"/>
  <c r="BI7" i="4"/>
  <c r="D54" i="2"/>
  <c r="D109" i="1"/>
  <c r="N38" i="7"/>
  <c r="S65" i="5"/>
  <c r="M40" i="5"/>
  <c r="H15" i="5"/>
  <c r="BH73" i="4"/>
  <c r="BY72" i="4"/>
  <c r="M72" i="4"/>
  <c r="AT71" i="4"/>
  <c r="BS70" i="4"/>
  <c r="G70" i="4"/>
  <c r="AN69" i="4"/>
  <c r="BU68" i="4"/>
  <c r="I68" i="4"/>
  <c r="AH67" i="4"/>
  <c r="BG66" i="4"/>
  <c r="CF65" i="4"/>
  <c r="T65" i="4"/>
  <c r="AK64" i="4"/>
  <c r="BR63" i="4"/>
  <c r="F63" i="4"/>
  <c r="AE62" i="4"/>
  <c r="BL61" i="4"/>
  <c r="CS60" i="4"/>
  <c r="AG60" i="4"/>
  <c r="BF59" i="4"/>
  <c r="CE58" i="4"/>
  <c r="S58" i="4"/>
  <c r="AR57" i="4"/>
  <c r="BI56" i="4"/>
  <c r="CP55" i="4"/>
  <c r="AD55" i="4"/>
  <c r="BC54" i="4"/>
  <c r="CJ53" i="4"/>
  <c r="X53" i="4"/>
  <c r="BE52" i="4"/>
  <c r="CD51" i="4"/>
  <c r="R51" i="4"/>
  <c r="AQ50" i="4"/>
  <c r="BP49" i="4"/>
  <c r="CG48" i="4"/>
  <c r="U48" i="4"/>
  <c r="BB47" i="4"/>
  <c r="CA46" i="4"/>
  <c r="O46" i="4"/>
  <c r="AV45" i="4"/>
  <c r="CC44" i="4"/>
  <c r="Q44" i="4"/>
  <c r="AP43" i="4"/>
  <c r="BO42" i="4"/>
  <c r="CN41" i="4"/>
  <c r="AB41" i="4"/>
  <c r="AS40" i="4"/>
  <c r="BZ39" i="4"/>
  <c r="N39" i="4"/>
  <c r="AM38" i="4"/>
  <c r="BT37" i="4"/>
  <c r="H37" i="4"/>
  <c r="AO36" i="4"/>
  <c r="BN35" i="4"/>
  <c r="CM34" i="4"/>
  <c r="AA34" i="4"/>
  <c r="AZ33" i="4"/>
  <c r="BQ32" i="4"/>
  <c r="E32" i="4"/>
  <c r="E51" i="12"/>
  <c r="G24" i="6"/>
  <c r="J62" i="5"/>
  <c r="F39" i="5"/>
  <c r="O20" i="5"/>
  <c r="BY73" i="4"/>
  <c r="M73" i="4"/>
  <c r="AT72" i="4"/>
  <c r="BS71" i="4"/>
  <c r="G71" i="4"/>
  <c r="AN70" i="4"/>
  <c r="BU69" i="4"/>
  <c r="I69" i="4"/>
  <c r="AH68" i="4"/>
  <c r="BG67" i="4"/>
  <c r="CF66" i="4"/>
  <c r="T66" i="4"/>
  <c r="AK65" i="4"/>
  <c r="BR64" i="4"/>
  <c r="F64" i="4"/>
  <c r="AE63" i="4"/>
  <c r="BL62" i="4"/>
  <c r="CS61" i="4"/>
  <c r="AG61" i="4"/>
  <c r="BF60" i="4"/>
  <c r="CE59" i="4"/>
  <c r="S59" i="4"/>
  <c r="AR58" i="4"/>
  <c r="BI57" i="4"/>
  <c r="CP56" i="4"/>
  <c r="AD56" i="4"/>
  <c r="BC55" i="4"/>
  <c r="CJ54" i="4"/>
  <c r="X54" i="4"/>
  <c r="BE53" i="4"/>
  <c r="CD52" i="4"/>
  <c r="R52" i="4"/>
  <c r="AQ51" i="4"/>
  <c r="BP50" i="4"/>
  <c r="CG49" i="4"/>
  <c r="U49" i="4"/>
  <c r="BB48" i="4"/>
  <c r="CA47" i="4"/>
  <c r="O47" i="4"/>
  <c r="N55" i="15"/>
  <c r="F60" i="7"/>
  <c r="D9" i="6"/>
  <c r="O58" i="5"/>
  <c r="O42" i="5"/>
  <c r="R25" i="5"/>
  <c r="CP73" i="4"/>
  <c r="AD73" i="4"/>
  <c r="BC72" i="4"/>
  <c r="CJ71" i="4"/>
  <c r="X71" i="4"/>
  <c r="BE70" i="4"/>
  <c r="CD69" i="4"/>
  <c r="R69" i="4"/>
  <c r="AQ68" i="4"/>
  <c r="BP67" i="4"/>
  <c r="CG66" i="4"/>
  <c r="U66" i="4"/>
  <c r="BB65" i="4"/>
  <c r="CA64" i="4"/>
  <c r="O64" i="4"/>
  <c r="AV63" i="4"/>
  <c r="CC62" i="4"/>
  <c r="Q62" i="4"/>
  <c r="AP61" i="4"/>
  <c r="BO60" i="4"/>
  <c r="CN59" i="4"/>
  <c r="AB59" i="4"/>
  <c r="AS58" i="4"/>
  <c r="BZ57" i="4"/>
  <c r="N57" i="4"/>
  <c r="AM56" i="4"/>
  <c r="BG61" i="4"/>
  <c r="AF56" i="4"/>
  <c r="AP53" i="4"/>
  <c r="BY50" i="4"/>
  <c r="O48" i="4"/>
  <c r="CD45" i="4"/>
  <c r="J44" i="4"/>
  <c r="AD42" i="4"/>
  <c r="BT40" i="4"/>
  <c r="AO39" i="4"/>
  <c r="CM37" i="4"/>
  <c r="BH36" i="4"/>
  <c r="M35" i="4"/>
  <c r="CA33" i="4"/>
  <c r="AV32" i="4"/>
  <c r="AE31" i="4"/>
  <c r="Y30" i="4"/>
  <c r="S29" i="4"/>
  <c r="N28" i="4"/>
  <c r="CB26" i="4"/>
  <c r="AW25" i="4"/>
  <c r="AS24" i="4"/>
  <c r="AM23" i="4"/>
  <c r="AG22" i="4"/>
  <c r="AA21" i="4"/>
  <c r="J20" i="4"/>
  <c r="BX18" i="4"/>
  <c r="BS17" i="4"/>
  <c r="CE16" i="4"/>
  <c r="J16" i="4"/>
  <c r="J9" i="7"/>
  <c r="E60" i="4"/>
  <c r="CH35" i="4"/>
  <c r="F44" i="7"/>
  <c r="AX64" i="4"/>
  <c r="K55" i="4"/>
  <c r="AG49" i="4"/>
  <c r="BC43" i="4"/>
  <c r="R9" i="5"/>
  <c r="AM68" i="4"/>
  <c r="BQ62" i="4"/>
  <c r="Z57" i="4"/>
  <c r="BD51" i="4"/>
  <c r="CH45" i="4"/>
  <c r="AI40" i="4"/>
  <c r="BU34" i="4"/>
  <c r="F29" i="4"/>
  <c r="AR23" i="4"/>
  <c r="CD17" i="4"/>
  <c r="S73" i="4"/>
  <c r="BE67" i="4"/>
  <c r="CA61" i="4"/>
  <c r="AB56" i="4"/>
  <c r="BN50" i="4"/>
  <c r="BK45" i="4"/>
  <c r="CT42" i="4"/>
  <c r="L40" i="4"/>
  <c r="W37" i="4"/>
  <c r="AX34" i="4"/>
  <c r="BA31" i="4"/>
  <c r="CB28" i="4"/>
  <c r="J26" i="4"/>
  <c r="AJ24" i="4"/>
  <c r="CH22" i="4"/>
  <c r="BK21" i="4"/>
  <c r="CB20" i="4"/>
  <c r="CK19" i="4"/>
  <c r="CT18" i="4"/>
  <c r="J18" i="4"/>
  <c r="K17" i="4"/>
  <c r="L16" i="4"/>
  <c r="M15" i="4"/>
  <c r="V14" i="4"/>
  <c r="W13" i="4"/>
  <c r="AN12" i="4"/>
  <c r="AW11" i="4"/>
  <c r="AX10" i="4"/>
  <c r="BG9" i="4"/>
  <c r="BH8" i="4"/>
  <c r="BA7" i="4"/>
  <c r="D46" i="2"/>
  <c r="D108" i="1"/>
  <c r="D23" i="7"/>
  <c r="T63" i="5"/>
  <c r="S38" i="5"/>
  <c r="T11" i="5"/>
  <c r="AZ73" i="4"/>
  <c r="BQ72" i="4"/>
  <c r="E72" i="4"/>
  <c r="AL71" i="4"/>
  <c r="BK70" i="4"/>
  <c r="CR69" i="4"/>
  <c r="AF69" i="4"/>
  <c r="BM68" i="4"/>
  <c r="CT67" i="4"/>
  <c r="Z67" i="4"/>
  <c r="AY66" i="4"/>
  <c r="BX65" i="4"/>
  <c r="L65" i="4"/>
  <c r="AC64" i="4"/>
  <c r="BJ63" i="4"/>
  <c r="CQ62" i="4"/>
  <c r="W62" i="4"/>
  <c r="BD61" i="4"/>
  <c r="CK60" i="4"/>
  <c r="Y60" i="4"/>
  <c r="AX59" i="4"/>
  <c r="BW58" i="4"/>
  <c r="K58" i="4"/>
  <c r="AJ57" i="4"/>
  <c r="BA56" i="4"/>
  <c r="CH55" i="4"/>
  <c r="V55" i="4"/>
  <c r="AU54" i="4"/>
  <c r="CB53" i="4"/>
  <c r="P53" i="4"/>
  <c r="AW52" i="4"/>
  <c r="BV51" i="4"/>
  <c r="J51" i="4"/>
  <c r="AI50" i="4"/>
  <c r="BH49" i="4"/>
  <c r="BY48" i="4"/>
  <c r="M48" i="4"/>
  <c r="AT47" i="4"/>
  <c r="BS46" i="4"/>
  <c r="G46" i="4"/>
  <c r="AN45" i="4"/>
  <c r="BU44" i="4"/>
  <c r="I44" i="4"/>
  <c r="AH43" i="4"/>
  <c r="BG42" i="4"/>
  <c r="CF41" i="4"/>
  <c r="T41" i="4"/>
  <c r="AK40" i="4"/>
  <c r="BR39" i="4"/>
  <c r="F39" i="4"/>
  <c r="AE38" i="4"/>
  <c r="BL37" i="4"/>
  <c r="CS36" i="4"/>
  <c r="AG36" i="4"/>
  <c r="BF35" i="4"/>
  <c r="CE34" i="4"/>
  <c r="S34" i="4"/>
  <c r="AR33" i="4"/>
  <c r="BI32" i="4"/>
  <c r="CP31" i="4"/>
  <c r="D46" i="8"/>
  <c r="F15" i="6"/>
  <c r="L58" i="5"/>
  <c r="L37" i="5"/>
  <c r="H17" i="5"/>
  <c r="BQ73" i="4"/>
  <c r="E73" i="4"/>
  <c r="AL72" i="4"/>
  <c r="BK71" i="4"/>
  <c r="CR70" i="4"/>
  <c r="AF70" i="4"/>
  <c r="BM69" i="4"/>
  <c r="CT68" i="4"/>
  <c r="Z68" i="4"/>
  <c r="AY67" i="4"/>
  <c r="BX66" i="4"/>
  <c r="L66" i="4"/>
  <c r="AC65" i="4"/>
  <c r="BJ64" i="4"/>
  <c r="CQ63" i="4"/>
  <c r="W63" i="4"/>
  <c r="BD62" i="4"/>
  <c r="CK61" i="4"/>
  <c r="Y61" i="4"/>
  <c r="AX60" i="4"/>
  <c r="BW59" i="4"/>
  <c r="K59" i="4"/>
  <c r="AJ58" i="4"/>
  <c r="BA57" i="4"/>
  <c r="CH56" i="4"/>
  <c r="V56" i="4"/>
  <c r="AU55" i="4"/>
  <c r="CB54" i="4"/>
  <c r="P54" i="4"/>
  <c r="AW53" i="4"/>
  <c r="BV52" i="4"/>
  <c r="J52" i="4"/>
  <c r="AI51" i="4"/>
  <c r="BH50" i="4"/>
  <c r="BY49" i="4"/>
  <c r="M49" i="4"/>
  <c r="AT48" i="4"/>
  <c r="BS47" i="4"/>
  <c r="G47" i="4"/>
  <c r="O28" i="15"/>
  <c r="M40" i="7"/>
  <c r="L72" i="5"/>
  <c r="P56" i="5"/>
  <c r="H39" i="5"/>
  <c r="E24" i="5"/>
  <c r="CH73" i="4"/>
  <c r="V73" i="4"/>
  <c r="AU72" i="4"/>
  <c r="CB71" i="4"/>
  <c r="P71" i="4"/>
  <c r="AW70" i="4"/>
  <c r="BV69" i="4"/>
  <c r="J69" i="4"/>
  <c r="AI68" i="4"/>
  <c r="BH67" i="4"/>
  <c r="BY66" i="4"/>
  <c r="M66" i="4"/>
  <c r="AT65" i="4"/>
  <c r="BS64" i="4"/>
  <c r="G64" i="4"/>
  <c r="AN63" i="4"/>
  <c r="BU62" i="4"/>
  <c r="I62" i="4"/>
  <c r="AH61" i="4"/>
  <c r="BG60" i="4"/>
  <c r="CF59" i="4"/>
  <c r="T59" i="4"/>
  <c r="AK58" i="4"/>
  <c r="BR57" i="4"/>
  <c r="F57" i="4"/>
  <c r="AE56" i="4"/>
  <c r="CN60" i="4"/>
  <c r="BT55" i="4"/>
  <c r="J53" i="4"/>
  <c r="AS50" i="4"/>
  <c r="CB47" i="4"/>
  <c r="BG45" i="4"/>
  <c r="CF43" i="4"/>
  <c r="L42" i="4"/>
  <c r="BD40" i="4"/>
  <c r="Y39" i="4"/>
  <c r="BW37" i="4"/>
  <c r="AR36" i="4"/>
  <c r="CP34" i="4"/>
  <c r="BK33" i="4"/>
  <c r="AF32" i="4"/>
  <c r="Q31" i="4"/>
  <c r="L30" i="4"/>
  <c r="H29" i="4"/>
  <c r="CG27" i="4"/>
  <c r="BP26" i="4"/>
  <c r="R12" i="5"/>
  <c r="BN55" i="4"/>
  <c r="P33" i="4"/>
  <c r="I38" i="5"/>
  <c r="K63" i="4"/>
  <c r="AB54" i="4"/>
  <c r="BF48" i="4"/>
  <c r="CJ42" i="4"/>
  <c r="AP73" i="4"/>
  <c r="BT67" i="4"/>
  <c r="E62" i="4"/>
  <c r="AY56" i="4"/>
  <c r="CK50" i="4"/>
  <c r="V45" i="4"/>
  <c r="BH39" i="4"/>
  <c r="I34" i="4"/>
  <c r="AE28" i="4"/>
  <c r="BI22" i="4"/>
  <c r="R17" i="4"/>
  <c r="AR72" i="4"/>
  <c r="CD66" i="4"/>
  <c r="O61" i="4"/>
  <c r="AS55" i="4"/>
  <c r="CM49" i="4"/>
  <c r="O45" i="4"/>
  <c r="AP42" i="4"/>
  <c r="AS39" i="4"/>
  <c r="BT36" i="4"/>
  <c r="CM33" i="4"/>
  <c r="E31" i="4"/>
  <c r="AF28" i="4"/>
  <c r="CE25" i="4"/>
  <c r="L24" i="4"/>
  <c r="BJ22" i="4"/>
  <c r="BC21" i="4"/>
  <c r="BL20" i="4"/>
  <c r="BU19" i="4"/>
  <c r="CD18" i="4"/>
  <c r="CE17" i="4"/>
  <c r="CF16" i="4"/>
  <c r="CG15" i="4"/>
  <c r="CP14" i="4"/>
  <c r="F14" i="4"/>
  <c r="O13" i="4"/>
  <c r="X12" i="4"/>
  <c r="AG11" i="4"/>
  <c r="AP10" i="4"/>
  <c r="AQ9" i="4"/>
  <c r="AR8" i="4"/>
  <c r="AS7" i="4"/>
  <c r="D30" i="2"/>
  <c r="D106" i="1"/>
  <c r="G15" i="7"/>
  <c r="F58" i="5"/>
  <c r="L35" i="5"/>
  <c r="G10" i="5"/>
  <c r="AR73" i="4"/>
  <c r="BI72" i="4"/>
  <c r="CP71" i="4"/>
  <c r="AD71" i="4"/>
  <c r="BC70" i="4"/>
  <c r="CJ69" i="4"/>
  <c r="X69" i="4"/>
  <c r="BE68" i="4"/>
  <c r="CD67" i="4"/>
  <c r="R67" i="4"/>
  <c r="AQ66" i="4"/>
  <c r="BP65" i="4"/>
  <c r="CG64" i="4"/>
  <c r="U64" i="4"/>
  <c r="BB63" i="4"/>
  <c r="CA62" i="4"/>
  <c r="O62" i="4"/>
  <c r="AV61" i="4"/>
  <c r="CC60" i="4"/>
  <c r="Q60" i="4"/>
  <c r="AP59" i="4"/>
  <c r="BO58" i="4"/>
  <c r="CN57" i="4"/>
  <c r="AB57" i="4"/>
  <c r="AS56" i="4"/>
  <c r="BZ55" i="4"/>
  <c r="N55" i="4"/>
  <c r="AM54" i="4"/>
  <c r="BT53" i="4"/>
  <c r="H53" i="4"/>
  <c r="AO52" i="4"/>
  <c r="BN51" i="4"/>
  <c r="CM50" i="4"/>
  <c r="AA50" i="4"/>
  <c r="AZ49" i="4"/>
  <c r="BQ48" i="4"/>
  <c r="E48" i="4"/>
  <c r="AL47" i="4"/>
  <c r="BK46" i="4"/>
  <c r="CR45" i="4"/>
  <c r="AF45" i="4"/>
  <c r="BM44" i="4"/>
  <c r="CT43" i="4"/>
  <c r="Z43" i="4"/>
  <c r="AY42" i="4"/>
  <c r="BX41" i="4"/>
  <c r="L41" i="4"/>
  <c r="AC40" i="4"/>
  <c r="BJ39" i="4"/>
  <c r="CQ38" i="4"/>
  <c r="W38" i="4"/>
  <c r="BD37" i="4"/>
  <c r="CK36" i="4"/>
  <c r="Y36" i="4"/>
  <c r="AX35" i="4"/>
  <c r="BW34" i="4"/>
  <c r="K34" i="4"/>
  <c r="AJ33" i="4"/>
  <c r="BA32" i="4"/>
  <c r="CH31" i="4"/>
  <c r="N68" i="7"/>
  <c r="H8" i="6"/>
  <c r="O54" i="5"/>
  <c r="R35" i="5"/>
  <c r="T13" i="5"/>
  <c r="BI73" i="4"/>
  <c r="CP72" i="4"/>
  <c r="AD72" i="4"/>
  <c r="BC71" i="4"/>
  <c r="CJ70" i="4"/>
  <c r="X70" i="4"/>
  <c r="BE69" i="4"/>
  <c r="CD68" i="4"/>
  <c r="R68" i="4"/>
  <c r="AQ67" i="4"/>
  <c r="BP66" i="4"/>
  <c r="CG65" i="4"/>
  <c r="U65" i="4"/>
  <c r="BB64" i="4"/>
  <c r="CA63" i="4"/>
  <c r="O63" i="4"/>
  <c r="AV62" i="4"/>
  <c r="CC61" i="4"/>
  <c r="Q61" i="4"/>
  <c r="AP60" i="4"/>
  <c r="BO59" i="4"/>
  <c r="CN58" i="4"/>
  <c r="AB58" i="4"/>
  <c r="AS57" i="4"/>
  <c r="BZ56" i="4"/>
  <c r="N56" i="4"/>
  <c r="AM55" i="4"/>
  <c r="BT54" i="4"/>
  <c r="H54" i="4"/>
  <c r="AO53" i="4"/>
  <c r="BN52" i="4"/>
  <c r="CM51" i="4"/>
  <c r="AA51" i="4"/>
  <c r="AZ50" i="4"/>
  <c r="BQ49" i="4"/>
  <c r="E49" i="4"/>
  <c r="AL48" i="4"/>
  <c r="BK47" i="4"/>
  <c r="CR46" i="4"/>
  <c r="F51" i="14"/>
  <c r="F17" i="7"/>
  <c r="G70" i="5"/>
  <c r="R54" i="5"/>
  <c r="T35" i="5"/>
  <c r="D19" i="5"/>
  <c r="BZ73" i="4"/>
  <c r="N73" i="4"/>
  <c r="AM72" i="4"/>
  <c r="BT71" i="4"/>
  <c r="H71" i="4"/>
  <c r="AO70" i="4"/>
  <c r="BN69" i="4"/>
  <c r="CM68" i="4"/>
  <c r="AA68" i="4"/>
  <c r="AZ67" i="4"/>
  <c r="BQ66" i="4"/>
  <c r="E66" i="4"/>
  <c r="AL65" i="4"/>
  <c r="BK64" i="4"/>
  <c r="CR63" i="4"/>
  <c r="AF63" i="4"/>
  <c r="BM62" i="4"/>
  <c r="CT61" i="4"/>
  <c r="Z61" i="4"/>
  <c r="AY60" i="4"/>
  <c r="BX59" i="4"/>
  <c r="L59" i="4"/>
  <c r="AC58" i="4"/>
  <c r="BJ57" i="4"/>
  <c r="CQ56" i="4"/>
  <c r="W56" i="4"/>
  <c r="AB60" i="4"/>
  <c r="AN55" i="4"/>
  <c r="BW52" i="4"/>
  <c r="M50" i="4"/>
  <c r="AV47" i="4"/>
  <c r="AO45" i="4"/>
  <c r="BI43" i="4"/>
  <c r="BS41" i="4"/>
  <c r="AN40" i="4"/>
  <c r="I39" i="4"/>
  <c r="BG37" i="4"/>
  <c r="AB36" i="4"/>
  <c r="BZ34" i="4"/>
  <c r="AU33" i="4"/>
  <c r="P32" i="4"/>
  <c r="F31" i="4"/>
  <c r="CS29" i="4"/>
  <c r="CM28" i="4"/>
  <c r="BV27" i="4"/>
  <c r="BB26" i="4"/>
  <c r="W25" i="4"/>
  <c r="R24" i="4"/>
  <c r="N23" i="4"/>
  <c r="H22" i="4"/>
  <c r="CH20" i="4"/>
  <c r="BP19" i="4"/>
  <c r="AY18" i="4"/>
  <c r="AW17" i="4"/>
  <c r="BM16" i="4"/>
  <c r="CK15" i="4"/>
  <c r="P15" i="4"/>
  <c r="AN14" i="4"/>
  <c r="BB13" i="4"/>
  <c r="BQ12" i="4"/>
  <c r="CF11" i="4"/>
  <c r="K11" i="4"/>
  <c r="Y10" i="4"/>
  <c r="AW9" i="4"/>
  <c r="BL8" i="4"/>
  <c r="CJ7" i="4"/>
  <c r="O7" i="4"/>
  <c r="D15" i="2"/>
  <c r="E108" i="1"/>
  <c r="F89" i="1"/>
  <c r="F81" i="1"/>
  <c r="F64" i="1"/>
  <c r="F56" i="1"/>
  <c r="D47" i="1"/>
  <c r="F30" i="1"/>
  <c r="J30" i="4"/>
  <c r="G22" i="4"/>
  <c r="AP15" i="4"/>
  <c r="BN9" i="4"/>
  <c r="E109" i="1"/>
  <c r="C44" i="1"/>
  <c r="BS57" i="4"/>
  <c r="J54" i="4"/>
  <c r="AS51" i="4"/>
  <c r="CB48" i="4"/>
  <c r="AF46" i="4"/>
  <c r="AZ44" i="4"/>
  <c r="BB42" i="4"/>
  <c r="I41" i="4"/>
  <c r="T13" i="15"/>
  <c r="BQ52" i="4"/>
  <c r="AI30" i="4"/>
  <c r="BE73" i="4"/>
  <c r="BA61" i="4"/>
  <c r="AK53" i="4"/>
  <c r="CE47" i="4"/>
  <c r="X42" i="4"/>
  <c r="BO72" i="4"/>
  <c r="H67" i="4"/>
  <c r="AL61" i="4"/>
  <c r="BX55" i="4"/>
  <c r="Y50" i="4"/>
  <c r="AU44" i="4"/>
  <c r="BY38" i="4"/>
  <c r="AH33" i="4"/>
  <c r="BL27" i="4"/>
  <c r="CP21" i="4"/>
  <c r="E24" i="14"/>
  <c r="BI71" i="4"/>
  <c r="R66" i="4"/>
  <c r="AV60" i="4"/>
  <c r="BZ54" i="4"/>
  <c r="AA49" i="4"/>
  <c r="CR44" i="4"/>
  <c r="Z42" i="4"/>
  <c r="AC39" i="4"/>
  <c r="BD36" i="4"/>
  <c r="BW33" i="4"/>
  <c r="CH30" i="4"/>
  <c r="P28" i="4"/>
  <c r="AY25" i="4"/>
  <c r="BY23" i="4"/>
  <c r="AT22" i="4"/>
  <c r="AU21" i="4"/>
  <c r="BD20" i="4"/>
  <c r="BM19" i="4"/>
  <c r="BV18" i="4"/>
  <c r="BW17" i="4"/>
  <c r="BX16" i="4"/>
  <c r="BY15" i="4"/>
  <c r="CH14" i="4"/>
  <c r="CQ13" i="4"/>
  <c r="G13" i="4"/>
  <c r="P12" i="4"/>
  <c r="Y11" i="4"/>
  <c r="AH10" i="4"/>
  <c r="AI9" i="4"/>
  <c r="AJ8" i="4"/>
  <c r="AK7" i="4"/>
  <c r="D22" i="2"/>
  <c r="D105" i="1"/>
  <c r="H66" i="6"/>
  <c r="G56" i="5"/>
  <c r="R33" i="5"/>
  <c r="M8" i="5"/>
  <c r="AJ73" i="4"/>
  <c r="BA72" i="4"/>
  <c r="CH71" i="4"/>
  <c r="V71" i="4"/>
  <c r="AU70" i="4"/>
  <c r="CB69" i="4"/>
  <c r="P69" i="4"/>
  <c r="AW68" i="4"/>
  <c r="BV67" i="4"/>
  <c r="J67" i="4"/>
  <c r="AI66" i="4"/>
  <c r="BH65" i="4"/>
  <c r="BY64" i="4"/>
  <c r="M64" i="4"/>
  <c r="AT63" i="4"/>
  <c r="BS62" i="4"/>
  <c r="G62" i="4"/>
  <c r="AN61" i="4"/>
  <c r="BU60" i="4"/>
  <c r="I60" i="4"/>
  <c r="AH59" i="4"/>
  <c r="BG58" i="4"/>
  <c r="CF57" i="4"/>
  <c r="T57" i="4"/>
  <c r="AK56" i="4"/>
  <c r="BR55" i="4"/>
  <c r="F55" i="4"/>
  <c r="AE54" i="4"/>
  <c r="BL53" i="4"/>
  <c r="CS52" i="4"/>
  <c r="AG52" i="4"/>
  <c r="BF51" i="4"/>
  <c r="CE50" i="4"/>
  <c r="S50" i="4"/>
  <c r="AR49" i="4"/>
  <c r="BI48" i="4"/>
  <c r="CP47" i="4"/>
  <c r="AD47" i="4"/>
  <c r="BC46" i="4"/>
  <c r="CJ45" i="4"/>
  <c r="X45" i="4"/>
  <c r="BE44" i="4"/>
  <c r="CD43" i="4"/>
  <c r="R43" i="4"/>
  <c r="AQ42" i="4"/>
  <c r="BP41" i="4"/>
  <c r="CG40" i="4"/>
  <c r="U40" i="4"/>
  <c r="BB39" i="4"/>
  <c r="CA38" i="4"/>
  <c r="O38" i="4"/>
  <c r="AV37" i="4"/>
  <c r="CC36" i="4"/>
  <c r="Q36" i="4"/>
  <c r="AP35" i="4"/>
  <c r="BO34" i="4"/>
  <c r="CN33" i="4"/>
  <c r="AB33" i="4"/>
  <c r="AS32" i="4"/>
  <c r="G52" i="15"/>
  <c r="D24" i="7"/>
  <c r="I72" i="5"/>
  <c r="H49" i="5"/>
  <c r="E34" i="5"/>
  <c r="G12" i="5"/>
  <c r="BA73" i="4"/>
  <c r="CH72" i="4"/>
  <c r="V72" i="4"/>
  <c r="AU71" i="4"/>
  <c r="CB70" i="4"/>
  <c r="P70" i="4"/>
  <c r="AW69" i="4"/>
  <c r="BV68" i="4"/>
  <c r="J68" i="4"/>
  <c r="AI67" i="4"/>
  <c r="BH66" i="4"/>
  <c r="BY65" i="4"/>
  <c r="M65" i="4"/>
  <c r="AT64" i="4"/>
  <c r="BS63" i="4"/>
  <c r="G63" i="4"/>
  <c r="AN62" i="4"/>
  <c r="BU61" i="4"/>
  <c r="I61" i="4"/>
  <c r="AH60" i="4"/>
  <c r="BG59" i="4"/>
  <c r="CF58" i="4"/>
  <c r="T58" i="4"/>
  <c r="AK57" i="4"/>
  <c r="BR56" i="4"/>
  <c r="F56" i="4"/>
  <c r="AE55" i="4"/>
  <c r="BL54" i="4"/>
  <c r="CS53" i="4"/>
  <c r="AG53" i="4"/>
  <c r="BF52" i="4"/>
  <c r="CE51" i="4"/>
  <c r="S51" i="4"/>
  <c r="AR50" i="4"/>
  <c r="BI49" i="4"/>
  <c r="CP48" i="4"/>
  <c r="AD48" i="4"/>
  <c r="BC47" i="4"/>
  <c r="CJ46" i="4"/>
  <c r="J31" i="14"/>
  <c r="G9" i="7"/>
  <c r="H68" i="5"/>
  <c r="S52" i="5"/>
  <c r="G34" i="5"/>
  <c r="J17" i="5"/>
  <c r="BR73" i="4"/>
  <c r="F73" i="4"/>
  <c r="AE72" i="4"/>
  <c r="BL71" i="4"/>
  <c r="CS70" i="4"/>
  <c r="AG70" i="4"/>
  <c r="BF69" i="4"/>
  <c r="CE68" i="4"/>
  <c r="S68" i="4"/>
  <c r="AR67" i="4"/>
  <c r="BI66" i="4"/>
  <c r="CP65" i="4"/>
  <c r="AD65" i="4"/>
  <c r="BC64" i="4"/>
  <c r="CJ63" i="4"/>
  <c r="X63" i="4"/>
  <c r="BE62" i="4"/>
  <c r="CD61" i="4"/>
  <c r="R61" i="4"/>
  <c r="AQ60" i="4"/>
  <c r="BP59" i="4"/>
  <c r="CG58" i="4"/>
  <c r="U58" i="4"/>
  <c r="BB57" i="4"/>
  <c r="CA56" i="4"/>
  <c r="O56" i="4"/>
  <c r="BI59" i="4"/>
  <c r="H55" i="4"/>
  <c r="AQ52" i="4"/>
  <c r="BZ49" i="4"/>
  <c r="P47" i="4"/>
  <c r="R45" i="4"/>
  <c r="AQ43" i="4"/>
  <c r="BC41" i="4"/>
  <c r="X40" i="4"/>
  <c r="BV38" i="4"/>
  <c r="AQ37" i="4"/>
  <c r="L36" i="4"/>
  <c r="BJ34" i="4"/>
  <c r="AE33" i="4"/>
  <c r="CS31" i="4"/>
  <c r="CK30" i="4"/>
  <c r="CE29" i="4"/>
  <c r="BZ28" i="4"/>
  <c r="BH27" i="4"/>
  <c r="AQ26" i="4"/>
  <c r="L25" i="4"/>
  <c r="F24" i="4"/>
  <c r="CS22" i="4"/>
  <c r="CM21" i="4"/>
  <c r="BV20" i="4"/>
  <c r="BC19" i="4"/>
  <c r="AL18" i="4"/>
  <c r="AM17" i="4"/>
  <c r="BD16" i="4"/>
  <c r="G38" i="14"/>
  <c r="CR49" i="4"/>
  <c r="AT27" i="4"/>
  <c r="AY71" i="4"/>
  <c r="V60" i="4"/>
  <c r="BR52" i="4"/>
  <c r="S47" i="4"/>
  <c r="H41" i="14"/>
  <c r="CN71" i="4"/>
  <c r="AO66" i="4"/>
  <c r="BK60" i="4"/>
  <c r="L55" i="4"/>
  <c r="AX49" i="4"/>
  <c r="CB43" i="4"/>
  <c r="M38" i="4"/>
  <c r="BG32" i="4"/>
  <c r="CS26" i="4"/>
  <c r="AD21" i="4"/>
  <c r="F14" i="7"/>
  <c r="CP70" i="4"/>
  <c r="AQ65" i="4"/>
  <c r="CC59" i="4"/>
  <c r="N54" i="4"/>
  <c r="AZ48" i="4"/>
  <c r="AV44" i="4"/>
  <c r="BO41" i="4"/>
  <c r="BZ38" i="4"/>
  <c r="H36" i="4"/>
  <c r="AA33" i="4"/>
  <c r="AL30" i="4"/>
  <c r="BM27" i="4"/>
  <c r="AI25" i="4"/>
  <c r="BI23" i="4"/>
  <c r="AD22" i="4"/>
  <c r="AE21" i="4"/>
  <c r="AN20" i="4"/>
  <c r="BE19" i="4"/>
  <c r="BF18" i="4"/>
  <c r="BG17" i="4"/>
  <c r="BP16" i="4"/>
  <c r="BI15" i="4"/>
  <c r="BR14" i="4"/>
  <c r="CA13" i="4"/>
  <c r="CJ12" i="4"/>
  <c r="CS11" i="4"/>
  <c r="Q11" i="4"/>
  <c r="R10" i="4"/>
  <c r="S9" i="4"/>
  <c r="AB8" i="4"/>
  <c r="U7" i="4"/>
  <c r="F115" i="1"/>
  <c r="S48" i="15"/>
  <c r="G22" i="6"/>
  <c r="J52" i="5"/>
  <c r="E32" i="5"/>
  <c r="CN73" i="4"/>
  <c r="AB73" i="4"/>
  <c r="AS72" i="4"/>
  <c r="BZ71" i="4"/>
  <c r="N71" i="4"/>
  <c r="AM70" i="4"/>
  <c r="BT69" i="4"/>
  <c r="H69" i="4"/>
  <c r="AO68" i="4"/>
  <c r="BN67" i="4"/>
  <c r="CM66" i="4"/>
  <c r="AA66" i="4"/>
  <c r="AZ65" i="4"/>
  <c r="BQ64" i="4"/>
  <c r="E64" i="4"/>
  <c r="AL63" i="4"/>
  <c r="BK62" i="4"/>
  <c r="CR61" i="4"/>
  <c r="AF61" i="4"/>
  <c r="BM60" i="4"/>
  <c r="CT59" i="4"/>
  <c r="Z59" i="4"/>
  <c r="AY58" i="4"/>
  <c r="BX57" i="4"/>
  <c r="L57" i="4"/>
  <c r="AC56" i="4"/>
  <c r="BJ55" i="4"/>
  <c r="CQ54" i="4"/>
  <c r="W54" i="4"/>
  <c r="BD53" i="4"/>
  <c r="CK52" i="4"/>
  <c r="Y52" i="4"/>
  <c r="AX51" i="4"/>
  <c r="BW50" i="4"/>
  <c r="K50" i="4"/>
  <c r="AJ49" i="4"/>
  <c r="D15" i="10"/>
  <c r="Z47" i="4"/>
  <c r="AN25" i="4"/>
  <c r="L70" i="4"/>
  <c r="CB58" i="4"/>
  <c r="F52" i="4"/>
  <c r="AR46" i="4"/>
  <c r="F13" i="7"/>
  <c r="AB71" i="4"/>
  <c r="BN65" i="4"/>
  <c r="CR59" i="4"/>
  <c r="AC54" i="4"/>
  <c r="BW48" i="4"/>
  <c r="P43" i="4"/>
  <c r="AT37" i="4"/>
  <c r="CF31" i="4"/>
  <c r="AG26" i="4"/>
  <c r="BC20" i="4"/>
  <c r="E56" i="5"/>
  <c r="AD70" i="4"/>
  <c r="BP64" i="4"/>
  <c r="Q59" i="4"/>
  <c r="AM53" i="4"/>
  <c r="BQ47" i="4"/>
  <c r="AF44" i="4"/>
  <c r="AY41" i="4"/>
  <c r="BJ38" i="4"/>
  <c r="CK35" i="4"/>
  <c r="K33" i="4"/>
  <c r="V30" i="4"/>
  <c r="AW27" i="4"/>
  <c r="S25" i="4"/>
  <c r="BA23" i="4"/>
  <c r="V22" i="4"/>
  <c r="W21" i="4"/>
  <c r="AF20" i="4"/>
  <c r="AW19" i="4"/>
  <c r="AX18" i="4"/>
  <c r="AY17" i="4"/>
  <c r="BH16" i="4"/>
  <c r="BA15" i="4"/>
  <c r="BJ14" i="4"/>
  <c r="BS13" i="4"/>
  <c r="CB12" i="4"/>
  <c r="CK11" i="4"/>
  <c r="I11" i="4"/>
  <c r="J10" i="4"/>
  <c r="K9" i="4"/>
  <c r="T8" i="4"/>
  <c r="M7" i="4"/>
  <c r="D113" i="1"/>
  <c r="T21" i="15"/>
  <c r="D14" i="6"/>
  <c r="O50" i="5"/>
  <c r="D27" i="5"/>
  <c r="CF73" i="4"/>
  <c r="T73" i="4"/>
  <c r="AK72" i="4"/>
  <c r="BR71" i="4"/>
  <c r="F71" i="4"/>
  <c r="AE70" i="4"/>
  <c r="BL69" i="4"/>
  <c r="CS68" i="4"/>
  <c r="AG68" i="4"/>
  <c r="BF67" i="4"/>
  <c r="CE66" i="4"/>
  <c r="S66" i="4"/>
  <c r="AR65" i="4"/>
  <c r="BI64" i="4"/>
  <c r="CP63" i="4"/>
  <c r="AD63" i="4"/>
  <c r="BC62" i="4"/>
  <c r="CJ61" i="4"/>
  <c r="X61" i="4"/>
  <c r="BE60" i="4"/>
  <c r="CD59" i="4"/>
  <c r="R59" i="4"/>
  <c r="AQ58" i="4"/>
  <c r="BP57" i="4"/>
  <c r="CG56" i="4"/>
  <c r="U56" i="4"/>
  <c r="BB55" i="4"/>
  <c r="CA54" i="4"/>
  <c r="O54" i="4"/>
  <c r="AV53" i="4"/>
  <c r="CC52" i="4"/>
  <c r="Q52" i="4"/>
  <c r="AP51" i="4"/>
  <c r="BO50" i="4"/>
  <c r="CN49" i="4"/>
  <c r="AB49" i="4"/>
  <c r="AS48" i="4"/>
  <c r="BZ47" i="4"/>
  <c r="N47" i="4"/>
  <c r="AM46" i="4"/>
  <c r="BT45" i="4"/>
  <c r="H45" i="4"/>
  <c r="AO44" i="4"/>
  <c r="BN43" i="4"/>
  <c r="CM42" i="4"/>
  <c r="AA42" i="4"/>
  <c r="AZ41" i="4"/>
  <c r="BQ40" i="4"/>
  <c r="E40" i="4"/>
  <c r="AL39" i="4"/>
  <c r="BK38" i="4"/>
  <c r="CR37" i="4"/>
  <c r="AF37" i="4"/>
  <c r="BM36" i="4"/>
  <c r="CT35" i="4"/>
  <c r="Z35" i="4"/>
  <c r="AY34" i="4"/>
  <c r="BX33" i="4"/>
  <c r="L33" i="4"/>
  <c r="AC32" i="4"/>
  <c r="M48" i="14"/>
  <c r="E68" i="6"/>
  <c r="E68" i="5"/>
  <c r="G44" i="5"/>
  <c r="J27" i="5"/>
  <c r="S8" i="5"/>
  <c r="AK73" i="4"/>
  <c r="BR72" i="4"/>
  <c r="F72" i="4"/>
  <c r="AE71" i="4"/>
  <c r="BL70" i="4"/>
  <c r="CS69" i="4"/>
  <c r="AG69" i="4"/>
  <c r="BF68" i="4"/>
  <c r="CE67" i="4"/>
  <c r="S67" i="4"/>
  <c r="AR66" i="4"/>
  <c r="BI65" i="4"/>
  <c r="CP64" i="4"/>
  <c r="AD64" i="4"/>
  <c r="BC63" i="4"/>
  <c r="CJ62" i="4"/>
  <c r="X62" i="4"/>
  <c r="BE61" i="4"/>
  <c r="CD60" i="4"/>
  <c r="R60" i="4"/>
  <c r="AQ59" i="4"/>
  <c r="BP58" i="4"/>
  <c r="CG57" i="4"/>
  <c r="U57" i="4"/>
  <c r="BB56" i="4"/>
  <c r="CA55" i="4"/>
  <c r="O55" i="4"/>
  <c r="AV54" i="4"/>
  <c r="CC53" i="4"/>
  <c r="Q53" i="4"/>
  <c r="AP52" i="4"/>
  <c r="BO51" i="4"/>
  <c r="CN50" i="4"/>
  <c r="AB50" i="4"/>
  <c r="AS49" i="4"/>
  <c r="BZ48" i="4"/>
  <c r="N48" i="4"/>
  <c r="AM47" i="4"/>
  <c r="BT46" i="4"/>
  <c r="E61" i="13"/>
  <c r="G55" i="6"/>
  <c r="J64" i="5"/>
  <c r="J49" i="5"/>
  <c r="S30" i="5"/>
  <c r="I12" i="5"/>
  <c r="BB73" i="4"/>
  <c r="CA72" i="4"/>
  <c r="O72" i="4"/>
  <c r="AV71" i="4"/>
  <c r="CC70" i="4"/>
  <c r="Q70" i="4"/>
  <c r="AP69" i="4"/>
  <c r="BO68" i="4"/>
  <c r="CN67" i="4"/>
  <c r="AB67" i="4"/>
  <c r="AS66" i="4"/>
  <c r="BZ65" i="4"/>
  <c r="N65" i="4"/>
  <c r="AM64" i="4"/>
  <c r="BT63" i="4"/>
  <c r="H63" i="4"/>
  <c r="AO62" i="4"/>
  <c r="BN61" i="4"/>
  <c r="CM60" i="4"/>
  <c r="AA60" i="4"/>
  <c r="AZ59" i="4"/>
  <c r="BQ58" i="4"/>
  <c r="E58" i="4"/>
  <c r="AL57" i="4"/>
  <c r="BK56" i="4"/>
  <c r="CR55" i="4"/>
  <c r="AD58" i="4"/>
  <c r="AO54" i="4"/>
  <c r="BX51" i="4"/>
  <c r="N49" i="4"/>
  <c r="AW46" i="4"/>
  <c r="BV44" i="4"/>
  <c r="CP42" i="4"/>
  <c r="W41" i="4"/>
  <c r="CK39" i="4"/>
  <c r="AP38" i="4"/>
  <c r="K37" i="4"/>
  <c r="BI35" i="4"/>
  <c r="AD34" i="4"/>
  <c r="CR32" i="4"/>
  <c r="BR31" i="4"/>
  <c r="BL30" i="4"/>
  <c r="BF29" i="4"/>
  <c r="AZ28" i="4"/>
  <c r="AI27" i="4"/>
  <c r="P26" i="4"/>
  <c r="CD24" i="4"/>
  <c r="BZ23" i="4"/>
  <c r="BT22" i="4"/>
  <c r="BN21" i="4"/>
  <c r="AW20" i="4"/>
  <c r="AC19" i="4"/>
  <c r="P18" i="4"/>
  <c r="Q17" i="4"/>
  <c r="AO71" i="4"/>
  <c r="AC44" i="4"/>
  <c r="AP23" i="4"/>
  <c r="BJ68" i="4"/>
  <c r="BM57" i="4"/>
  <c r="AE51" i="4"/>
  <c r="BI45" i="4"/>
  <c r="J65" i="5"/>
  <c r="AS70" i="4"/>
  <c r="CM64" i="4"/>
  <c r="AF59" i="4"/>
  <c r="BJ53" i="4"/>
  <c r="K48" i="4"/>
  <c r="AW42" i="4"/>
  <c r="BS36" i="4"/>
  <c r="T31" i="4"/>
  <c r="BF25" i="4"/>
  <c r="CJ19" i="4"/>
  <c r="E42" i="5"/>
  <c r="BC69" i="4"/>
  <c r="CG63" i="4"/>
  <c r="AP58" i="4"/>
  <c r="BT52" i="4"/>
  <c r="E47" i="4"/>
  <c r="CC43" i="4"/>
  <c r="CN40" i="4"/>
  <c r="N38" i="4"/>
  <c r="AO35" i="4"/>
  <c r="AZ32" i="4"/>
  <c r="BK29" i="4"/>
  <c r="CT26" i="4"/>
  <c r="BX24" i="4"/>
  <c r="AC23" i="4"/>
  <c r="F22" i="4"/>
  <c r="G21" i="4"/>
  <c r="X20" i="4"/>
  <c r="AG19" i="4"/>
  <c r="AH18" i="4"/>
  <c r="AQ17" i="4"/>
  <c r="AR16" i="4"/>
  <c r="AK15" i="4"/>
  <c r="BB14" i="4"/>
  <c r="BC13" i="4"/>
  <c r="BL12" i="4"/>
  <c r="CC11" i="4"/>
  <c r="CD10" i="4"/>
  <c r="CE9" i="4"/>
  <c r="CN8" i="4"/>
  <c r="CG7" i="4"/>
  <c r="D70" i="2"/>
  <c r="D112" i="1"/>
  <c r="K26" i="14"/>
  <c r="T71" i="5"/>
  <c r="H47" i="5"/>
  <c r="P23" i="5"/>
  <c r="BX73" i="4"/>
  <c r="L73" i="4"/>
  <c r="AC72" i="4"/>
  <c r="BJ71" i="4"/>
  <c r="CQ70" i="4"/>
  <c r="W70" i="4"/>
  <c r="BD69" i="4"/>
  <c r="CK68" i="4"/>
  <c r="Y68" i="4"/>
  <c r="AX67" i="4"/>
  <c r="BW66" i="4"/>
  <c r="K66" i="4"/>
  <c r="AJ65" i="4"/>
  <c r="BA64" i="4"/>
  <c r="CH63" i="4"/>
  <c r="V63" i="4"/>
  <c r="AU62" i="4"/>
  <c r="CB61" i="4"/>
  <c r="P61" i="4"/>
  <c r="AW60" i="4"/>
  <c r="BV59" i="4"/>
  <c r="J59" i="4"/>
  <c r="AI58" i="4"/>
  <c r="BH57" i="4"/>
  <c r="BY56" i="4"/>
  <c r="M56" i="4"/>
  <c r="AT55" i="4"/>
  <c r="BS54" i="4"/>
  <c r="G54" i="4"/>
  <c r="AN53" i="4"/>
  <c r="BU52" i="4"/>
  <c r="I52" i="4"/>
  <c r="AH51" i="4"/>
  <c r="BG50" i="4"/>
  <c r="CF49" i="4"/>
  <c r="T49" i="4"/>
  <c r="AK48" i="4"/>
  <c r="BR47" i="4"/>
  <c r="F47" i="4"/>
  <c r="AE46" i="4"/>
  <c r="BL45" i="4"/>
  <c r="CS44" i="4"/>
  <c r="AG44" i="4"/>
  <c r="BF43" i="4"/>
  <c r="CE42" i="4"/>
  <c r="S42" i="4"/>
  <c r="AR41" i="4"/>
  <c r="BI40" i="4"/>
  <c r="CP39" i="4"/>
  <c r="AD39" i="4"/>
  <c r="BC38" i="4"/>
  <c r="CJ37" i="4"/>
  <c r="X37" i="4"/>
  <c r="BE36" i="4"/>
  <c r="CD35" i="4"/>
  <c r="R35" i="4"/>
  <c r="AQ34" i="4"/>
  <c r="BP33" i="4"/>
  <c r="CG32" i="4"/>
  <c r="U32" i="4"/>
  <c r="H9" i="14"/>
  <c r="H53" i="6"/>
  <c r="G66" i="5"/>
  <c r="M42" i="5"/>
  <c r="P25" i="5"/>
  <c r="F7" i="5"/>
  <c r="AC73" i="4"/>
  <c r="BJ72" i="4"/>
  <c r="CQ71" i="4"/>
  <c r="W71" i="4"/>
  <c r="BD70" i="4"/>
  <c r="CK69" i="4"/>
  <c r="Y69" i="4"/>
  <c r="AX68" i="4"/>
  <c r="BW67" i="4"/>
  <c r="K67" i="4"/>
  <c r="AJ66" i="4"/>
  <c r="BA65" i="4"/>
  <c r="CH64" i="4"/>
  <c r="V64" i="4"/>
  <c r="AU63" i="4"/>
  <c r="CB62" i="4"/>
  <c r="P62" i="4"/>
  <c r="AW61" i="4"/>
  <c r="BV60" i="4"/>
  <c r="J60" i="4"/>
  <c r="AI59" i="4"/>
  <c r="BH58" i="4"/>
  <c r="BY57" i="4"/>
  <c r="M57" i="4"/>
  <c r="AT56" i="4"/>
  <c r="BS55" i="4"/>
  <c r="G55" i="4"/>
  <c r="AN54" i="4"/>
  <c r="BU53" i="4"/>
  <c r="I53" i="4"/>
  <c r="AH52" i="4"/>
  <c r="BG51" i="4"/>
  <c r="CF50" i="4"/>
  <c r="T50" i="4"/>
  <c r="AK49" i="4"/>
  <c r="BR48" i="4"/>
  <c r="F48" i="4"/>
  <c r="AE47" i="4"/>
  <c r="BL46" i="4"/>
  <c r="D61" i="9"/>
  <c r="E26" i="6"/>
  <c r="L62" i="5"/>
  <c r="P47" i="5"/>
  <c r="F29" i="5"/>
  <c r="O10" i="5"/>
  <c r="AT73" i="4"/>
  <c r="BS72" i="4"/>
  <c r="G72" i="4"/>
  <c r="AN71" i="4"/>
  <c r="BU70" i="4"/>
  <c r="I70" i="4"/>
  <c r="AH69" i="4"/>
  <c r="BG68" i="4"/>
  <c r="CF67" i="4"/>
  <c r="T67" i="4"/>
  <c r="AK66" i="4"/>
  <c r="BR65" i="4"/>
  <c r="F65" i="4"/>
  <c r="AE64" i="4"/>
  <c r="BL63" i="4"/>
  <c r="CS62" i="4"/>
  <c r="AG62" i="4"/>
  <c r="BF61" i="4"/>
  <c r="CE60" i="4"/>
  <c r="S60" i="4"/>
  <c r="AR59" i="4"/>
  <c r="BI58" i="4"/>
  <c r="CP57" i="4"/>
  <c r="AD57" i="4"/>
  <c r="BC56" i="4"/>
  <c r="CJ55" i="4"/>
  <c r="BK57" i="4"/>
  <c r="I54" i="4"/>
  <c r="AR51" i="4"/>
  <c r="CA48" i="4"/>
  <c r="Z46" i="4"/>
  <c r="AY44" i="4"/>
  <c r="BX42" i="4"/>
  <c r="G41" i="4"/>
  <c r="BU39" i="4"/>
  <c r="Z38" i="4"/>
  <c r="CN36" i="4"/>
  <c r="AS35" i="4"/>
  <c r="N34" i="4"/>
  <c r="CB32" i="4"/>
  <c r="BD31" i="4"/>
  <c r="AX30" i="4"/>
  <c r="AS29" i="4"/>
  <c r="AO28" i="4"/>
  <c r="U27" i="4"/>
  <c r="BX25" i="4"/>
  <c r="BR24" i="4"/>
  <c r="BL23" i="4"/>
  <c r="BF22" i="4"/>
  <c r="BA21" i="4"/>
  <c r="AI20" i="4"/>
  <c r="R19" i="4"/>
  <c r="F18" i="4"/>
  <c r="G17" i="4"/>
  <c r="AC16" i="4"/>
  <c r="AZ15" i="4"/>
  <c r="BX14" i="4"/>
  <c r="CM13" i="4"/>
  <c r="R13" i="4"/>
  <c r="AG12" i="4"/>
  <c r="AU11" i="4"/>
  <c r="BJ10" i="4"/>
  <c r="CH9" i="4"/>
  <c r="M9" i="4"/>
  <c r="AA8" i="4"/>
  <c r="AY7" i="4"/>
  <c r="D51" i="2"/>
  <c r="C125" i="1"/>
  <c r="D101" i="1"/>
  <c r="F85" i="1"/>
  <c r="D76" i="1"/>
  <c r="F60" i="1"/>
  <c r="F52" i="1"/>
  <c r="D43" i="1"/>
  <c r="F9" i="1"/>
  <c r="V25" i="4"/>
  <c r="O18" i="4"/>
  <c r="AT11" i="4"/>
  <c r="AO7" i="4"/>
  <c r="E67" i="1"/>
  <c r="AJ60" i="4"/>
  <c r="AO55" i="4"/>
  <c r="BX52" i="4"/>
  <c r="N50" i="4"/>
  <c r="AW47" i="4"/>
  <c r="AP45" i="4"/>
  <c r="BO43" i="4"/>
  <c r="BU41" i="4"/>
  <c r="Z40" i="4"/>
  <c r="R49" i="5"/>
  <c r="BZ69" i="4"/>
  <c r="CE24" i="4"/>
  <c r="BM43" i="4"/>
  <c r="M23" i="4"/>
  <c r="AC15" i="4"/>
  <c r="BY7" i="4"/>
  <c r="CG72" i="4"/>
  <c r="AP67" i="4"/>
  <c r="BT61" i="4"/>
  <c r="E56" i="4"/>
  <c r="AY50" i="4"/>
  <c r="CQ46" i="4"/>
  <c r="Y44" i="4"/>
  <c r="AJ41" i="4"/>
  <c r="AU38" i="4"/>
  <c r="BV35" i="4"/>
  <c r="BY32" i="4"/>
  <c r="H64" i="5"/>
  <c r="U73" i="4"/>
  <c r="AV70" i="4"/>
  <c r="BO67" i="4"/>
  <c r="BZ64" i="4"/>
  <c r="H62" i="4"/>
  <c r="AA59" i="4"/>
  <c r="AL56" i="4"/>
  <c r="BM53" i="4"/>
  <c r="BX50" i="4"/>
  <c r="CQ47" i="4"/>
  <c r="H15" i="6"/>
  <c r="H7" i="5"/>
  <c r="AF71" i="4"/>
  <c r="AY68" i="4"/>
  <c r="BJ65" i="4"/>
  <c r="CK62" i="4"/>
  <c r="K60" i="4"/>
  <c r="V57" i="4"/>
  <c r="BV53" i="4"/>
  <c r="AB44" i="4"/>
  <c r="J38" i="4"/>
  <c r="BL32" i="4"/>
  <c r="AA28" i="4"/>
  <c r="AE24" i="4"/>
  <c r="AO21" i="4"/>
  <c r="AB18" i="4"/>
  <c r="S16" i="4"/>
  <c r="G15" i="4"/>
  <c r="L14" i="4"/>
  <c r="CS12" i="4"/>
  <c r="BW11" i="4"/>
  <c r="BS10" i="4"/>
  <c r="BP9" i="4"/>
  <c r="BC8" i="4"/>
  <c r="BH7" i="4"/>
  <c r="D33" i="2"/>
  <c r="C107" i="1"/>
  <c r="F86" i="1"/>
  <c r="F66" i="1"/>
  <c r="F55" i="1"/>
  <c r="D44" i="1"/>
  <c r="F7" i="1"/>
  <c r="AN21" i="4"/>
  <c r="BV11" i="4"/>
  <c r="D23" i="2"/>
  <c r="E30" i="1"/>
  <c r="BU55" i="4"/>
  <c r="L52" i="4"/>
  <c r="AV48" i="4"/>
  <c r="BM45" i="4"/>
  <c r="U43" i="4"/>
  <c r="BV40" i="4"/>
  <c r="AA39" i="4"/>
  <c r="BY37" i="4"/>
  <c r="AT36" i="4"/>
  <c r="O35" i="4"/>
  <c r="CC33" i="4"/>
  <c r="AX32" i="4"/>
  <c r="S31" i="4"/>
  <c r="CT29" i="4"/>
  <c r="CN28" i="4"/>
  <c r="BI27" i="4"/>
  <c r="BD26" i="4"/>
  <c r="AZ25" i="4"/>
  <c r="AT24" i="4"/>
  <c r="AN23" i="4"/>
  <c r="W22" i="4"/>
  <c r="CK20" i="4"/>
  <c r="CE19" i="4"/>
  <c r="BY18" i="4"/>
  <c r="CF17" i="4"/>
  <c r="CQ16" i="4"/>
  <c r="U16" i="4"/>
  <c r="Z15" i="4"/>
  <c r="AO14" i="4"/>
  <c r="BD13" i="4"/>
  <c r="CA12" i="4"/>
  <c r="F12" i="4"/>
  <c r="AD11" i="4"/>
  <c r="AS10" i="4"/>
  <c r="BH9" i="4"/>
  <c r="BV8" i="4"/>
  <c r="CT7" i="4"/>
  <c r="Y7" i="4"/>
  <c r="D25" i="2"/>
  <c r="F108" i="1"/>
  <c r="E49" i="1"/>
  <c r="E41" i="1"/>
  <c r="X9" i="4"/>
  <c r="BB7" i="4"/>
  <c r="C123" i="1"/>
  <c r="F44" i="1"/>
  <c r="AD33" i="4"/>
  <c r="AN26" i="4"/>
  <c r="AV18" i="4"/>
  <c r="H13" i="4"/>
  <c r="Q8" i="4"/>
  <c r="E66" i="1"/>
  <c r="AT58" i="4"/>
  <c r="AW54" i="4"/>
  <c r="CF51" i="4"/>
  <c r="V49" i="4"/>
  <c r="AG46" i="4"/>
  <c r="AI44" i="4"/>
  <c r="AK42" i="4"/>
  <c r="BZ40" i="4"/>
  <c r="AU39" i="4"/>
  <c r="P38" i="4"/>
  <c r="CD36" i="4"/>
  <c r="AI35" i="4"/>
  <c r="BQ33" i="4"/>
  <c r="AL32" i="4"/>
  <c r="H31" i="4"/>
  <c r="CJ29" i="4"/>
  <c r="CD28" i="4"/>
  <c r="AY27" i="4"/>
  <c r="AS26" i="4"/>
  <c r="AM25" i="4"/>
  <c r="AH24" i="4"/>
  <c r="AD23" i="4"/>
  <c r="J22" i="4"/>
  <c r="E21" i="4"/>
  <c r="CF19" i="4"/>
  <c r="BZ18" i="4"/>
  <c r="CG17" i="4"/>
  <c r="CR16" i="4"/>
  <c r="V16" i="4"/>
  <c r="AJ15" i="4"/>
  <c r="BH14" i="4"/>
  <c r="BW13" i="4"/>
  <c r="CC12" i="4"/>
  <c r="G12" i="4"/>
  <c r="AE11" i="4"/>
  <c r="AT10" i="4"/>
  <c r="BR9" i="4"/>
  <c r="AV8" i="4"/>
  <c r="D53" i="2"/>
  <c r="E100" i="1"/>
  <c r="F28" i="1"/>
  <c r="BK30" i="4"/>
  <c r="BQ24" i="4"/>
  <c r="AA16" i="4"/>
  <c r="D50" i="2"/>
  <c r="C28" i="1"/>
  <c r="BD56" i="4"/>
  <c r="AY53" i="4"/>
  <c r="CH50" i="4"/>
  <c r="CK47" i="4"/>
  <c r="Z45" i="4"/>
  <c r="AB43" i="4"/>
  <c r="BJ41" i="4"/>
  <c r="AE40" i="4"/>
  <c r="CS38" i="4"/>
  <c r="BN37" i="4"/>
  <c r="S36" i="4"/>
  <c r="BA34" i="4"/>
  <c r="V33" i="4"/>
  <c r="BU31" i="4"/>
  <c r="BP30" i="4"/>
  <c r="AX29" i="4"/>
  <c r="AR28" i="4"/>
  <c r="AM27" i="4"/>
  <c r="U26" i="4"/>
  <c r="BV24" i="4"/>
  <c r="BR23" i="4"/>
  <c r="BL22" i="4"/>
  <c r="BF21" i="4"/>
  <c r="AZ20" i="4"/>
  <c r="AI19" i="4"/>
  <c r="U18" i="4"/>
  <c r="AF17" i="4"/>
  <c r="AO16" i="4"/>
  <c r="BM15" i="4"/>
  <c r="CK14" i="4"/>
  <c r="P14" i="4"/>
  <c r="AN13" i="4"/>
  <c r="BB12" i="4"/>
  <c r="BQ11" i="4"/>
  <c r="CF10" i="4"/>
  <c r="K10" i="4"/>
  <c r="AH9" i="4"/>
  <c r="BF8" i="4"/>
  <c r="BU7" i="4"/>
  <c r="D73" i="2"/>
  <c r="F125" i="1"/>
  <c r="F106" i="1"/>
  <c r="C93" i="1"/>
  <c r="C34" i="1"/>
  <c r="C19" i="1"/>
  <c r="C65" i="1"/>
  <c r="E22" i="1"/>
  <c r="BN54" i="4"/>
  <c r="Q45" i="4"/>
  <c r="BE38" i="4"/>
  <c r="BC31" i="4"/>
  <c r="R22" i="4"/>
  <c r="I16" i="4"/>
  <c r="CS10" i="4"/>
  <c r="E103" i="1"/>
  <c r="BD41" i="4"/>
  <c r="AA64" i="4"/>
  <c r="X19" i="4"/>
  <c r="BX40" i="4"/>
  <c r="CQ21" i="4"/>
  <c r="AT14" i="4"/>
  <c r="D62" i="2"/>
  <c r="U72" i="4"/>
  <c r="BO66" i="4"/>
  <c r="H61" i="4"/>
  <c r="AL55" i="4"/>
  <c r="BX49" i="4"/>
  <c r="AU46" i="4"/>
  <c r="BV43" i="4"/>
  <c r="BY40" i="4"/>
  <c r="G38" i="4"/>
  <c r="AH35" i="4"/>
  <c r="AK32" i="4"/>
  <c r="T45" i="5"/>
  <c r="BZ72" i="4"/>
  <c r="H70" i="4"/>
  <c r="AA67" i="4"/>
  <c r="AL64" i="4"/>
  <c r="BM61" i="4"/>
  <c r="BX58" i="4"/>
  <c r="CQ55" i="4"/>
  <c r="Y53" i="4"/>
  <c r="AJ50" i="4"/>
  <c r="AU47" i="4"/>
  <c r="I66" i="5"/>
  <c r="BJ73" i="4"/>
  <c r="CK70" i="4"/>
  <c r="K68" i="4"/>
  <c r="V65" i="4"/>
  <c r="AW62" i="4"/>
  <c r="BH59" i="4"/>
  <c r="BS56" i="4"/>
  <c r="K52" i="4"/>
  <c r="T43" i="4"/>
  <c r="AA37" i="4"/>
  <c r="CC31" i="4"/>
  <c r="AU27" i="4"/>
  <c r="CK23" i="4"/>
  <c r="P21" i="4"/>
  <c r="CC17" i="4"/>
  <c r="CT15" i="4"/>
  <c r="CQ14" i="4"/>
  <c r="CD13" i="4"/>
  <c r="BZ12" i="4"/>
  <c r="BN11" i="4"/>
  <c r="BA10" i="4"/>
  <c r="BF9" i="4"/>
  <c r="AT8" i="4"/>
  <c r="AP7" i="4"/>
  <c r="D24" i="2"/>
  <c r="F103" i="1"/>
  <c r="F84" i="1"/>
  <c r="F65" i="1"/>
  <c r="F54" i="1"/>
  <c r="D42" i="1"/>
  <c r="AC34" i="4"/>
  <c r="BG20" i="4"/>
  <c r="S11" i="4"/>
  <c r="C126" i="1"/>
  <c r="E7" i="1"/>
  <c r="I55" i="4"/>
  <c r="BY51" i="4"/>
  <c r="P48" i="4"/>
  <c r="S45" i="4"/>
  <c r="BY42" i="4"/>
  <c r="BF40" i="4"/>
  <c r="K39" i="4"/>
  <c r="BI37" i="4"/>
  <c r="AD36" i="4"/>
  <c r="CR34" i="4"/>
  <c r="BM33" i="4"/>
  <c r="AH32" i="4"/>
  <c r="G31" i="4"/>
  <c r="CG29" i="4"/>
  <c r="CC28" i="4"/>
  <c r="AX27" i="4"/>
  <c r="AR26" i="4"/>
  <c r="AL25" i="4"/>
  <c r="AF24" i="4"/>
  <c r="AA23" i="4"/>
  <c r="I22" i="4"/>
  <c r="BW20" i="4"/>
  <c r="BQ19" i="4"/>
  <c r="BL18" i="4"/>
  <c r="BT17" i="4"/>
  <c r="CG16" i="4"/>
  <c r="K16" i="4"/>
  <c r="Q15" i="4"/>
  <c r="AF14" i="4"/>
  <c r="AT13" i="4"/>
  <c r="BR12" i="4"/>
  <c r="CP11" i="4"/>
  <c r="U11" i="4"/>
  <c r="AJ10" i="4"/>
  <c r="AX9" i="4"/>
  <c r="BM8" i="4"/>
  <c r="CK7" i="4"/>
  <c r="P7" i="4"/>
  <c r="D16" i="2"/>
  <c r="E107" i="1"/>
  <c r="E48" i="1"/>
  <c r="E40" i="1"/>
  <c r="F9" i="4"/>
  <c r="Z7" i="4"/>
  <c r="D118" i="1"/>
  <c r="F42" i="1"/>
  <c r="AE32" i="4"/>
  <c r="CH25" i="4"/>
  <c r="CN17" i="4"/>
  <c r="AE12" i="4"/>
  <c r="BG7" i="4"/>
  <c r="E53" i="1"/>
  <c r="CA57" i="4"/>
  <c r="Q54" i="4"/>
  <c r="AZ51" i="4"/>
  <c r="BC48" i="4"/>
  <c r="J46" i="4"/>
  <c r="L44" i="4"/>
  <c r="N42" i="4"/>
  <c r="BJ40" i="4"/>
  <c r="AE39" i="4"/>
  <c r="CS37" i="4"/>
  <c r="BN36" i="4"/>
  <c r="S35" i="4"/>
  <c r="BA33" i="4"/>
  <c r="V32" i="4"/>
  <c r="CN30" i="4"/>
  <c r="BV29" i="4"/>
  <c r="BP28" i="4"/>
  <c r="AK27" i="4"/>
  <c r="AF26" i="4"/>
  <c r="AB25" i="4"/>
  <c r="V24" i="4"/>
  <c r="P23" i="4"/>
  <c r="CR21" i="4"/>
  <c r="BX20" i="4"/>
  <c r="BS19" i="4"/>
  <c r="BO18" i="4"/>
  <c r="BU17" i="4"/>
  <c r="CH16" i="4"/>
  <c r="M16" i="4"/>
  <c r="AA15" i="4"/>
  <c r="AY14" i="4"/>
  <c r="BN13" i="4"/>
  <c r="BS12" i="4"/>
  <c r="CQ11" i="4"/>
  <c r="V11" i="4"/>
  <c r="AK10" i="4"/>
  <c r="BI9" i="4"/>
  <c r="AD8" i="4"/>
  <c r="D44" i="2"/>
  <c r="D74" i="1"/>
  <c r="D25" i="1"/>
  <c r="BE29" i="4"/>
  <c r="E24" i="4"/>
  <c r="BW14" i="4"/>
  <c r="F110" i="1"/>
  <c r="CE61" i="4"/>
  <c r="CK55" i="4"/>
  <c r="S53" i="4"/>
  <c r="BB50" i="4"/>
  <c r="BE47" i="4"/>
  <c r="CD44" i="4"/>
  <c r="E43" i="4"/>
  <c r="AT41" i="4"/>
  <c r="O40" i="4"/>
  <c r="CC38" i="4"/>
  <c r="AX37" i="4"/>
  <c r="CF35" i="4"/>
  <c r="AK34" i="4"/>
  <c r="F33" i="4"/>
  <c r="BJ31" i="4"/>
  <c r="BD30" i="4"/>
  <c r="AK29" i="4"/>
  <c r="AG28" i="4"/>
  <c r="AA27" i="4"/>
  <c r="H26" i="4"/>
  <c r="BJ24" i="4"/>
  <c r="BD23" i="4"/>
  <c r="AX22" i="4"/>
  <c r="AS21" i="4"/>
  <c r="AO20" i="4"/>
  <c r="U19" i="4"/>
  <c r="K18" i="4"/>
  <c r="V17" i="4"/>
  <c r="AF16" i="4"/>
  <c r="BD15" i="4"/>
  <c r="CB14" i="4"/>
  <c r="G14" i="4"/>
  <c r="AD13" i="4"/>
  <c r="AS12" i="4"/>
  <c r="BH11" i="4"/>
  <c r="BW10" i="4"/>
  <c r="CT9" i="4"/>
  <c r="Y9" i="4"/>
  <c r="AW8" i="4"/>
  <c r="BL7" i="4"/>
  <c r="D64" i="2"/>
  <c r="E124" i="1"/>
  <c r="E105" i="1"/>
  <c r="E74" i="1"/>
  <c r="C33" i="1"/>
  <c r="C18" i="1"/>
  <c r="C63" i="1"/>
  <c r="E13" i="1"/>
  <c r="AJ52" i="4"/>
  <c r="AR21" i="4"/>
  <c r="BM58" i="4"/>
  <c r="G20" i="5"/>
  <c r="CQ37" i="4"/>
  <c r="CR20" i="4"/>
  <c r="AU13" i="4"/>
  <c r="D111" i="1"/>
  <c r="BB71" i="4"/>
  <c r="CN65" i="4"/>
  <c r="AO60" i="4"/>
  <c r="BK54" i="4"/>
  <c r="L49" i="4"/>
  <c r="W46" i="4"/>
  <c r="AX43" i="4"/>
  <c r="BA40" i="4"/>
  <c r="CB37" i="4"/>
  <c r="J35" i="4"/>
  <c r="M32" i="4"/>
  <c r="S40" i="5"/>
  <c r="BB72" i="4"/>
  <c r="CC69" i="4"/>
  <c r="CN66" i="4"/>
  <c r="N64" i="4"/>
  <c r="AO61" i="4"/>
  <c r="AZ58" i="4"/>
  <c r="BK55" i="4"/>
  <c r="CT52" i="4"/>
  <c r="L50" i="4"/>
  <c r="W47" i="4"/>
  <c r="M60" i="5"/>
  <c r="AL73" i="4"/>
  <c r="BM70" i="4"/>
  <c r="BX67" i="4"/>
  <c r="CQ64" i="4"/>
  <c r="Y62" i="4"/>
  <c r="AJ59" i="4"/>
  <c r="AU56" i="4"/>
  <c r="L51" i="4"/>
  <c r="BA42" i="4"/>
  <c r="BX36" i="4"/>
  <c r="AQ31" i="4"/>
  <c r="J27" i="4"/>
  <c r="AY23" i="4"/>
  <c r="BH20" i="4"/>
  <c r="BI17" i="4"/>
  <c r="CB15" i="4"/>
  <c r="CG14" i="4"/>
  <c r="BU13" i="4"/>
  <c r="BH12" i="4"/>
  <c r="BD11" i="4"/>
  <c r="AR10" i="4"/>
  <c r="AN9" i="4"/>
  <c r="AK8" i="4"/>
  <c r="AG7" i="4"/>
  <c r="F128" i="1"/>
  <c r="E102" i="1"/>
  <c r="F83" i="1"/>
  <c r="F63" i="1"/>
  <c r="F53" i="1"/>
  <c r="D41" i="1"/>
  <c r="BX28" i="4"/>
  <c r="CH18" i="4"/>
  <c r="AZ10" i="4"/>
  <c r="E90" i="1"/>
  <c r="BO61" i="4"/>
  <c r="BV54" i="4"/>
  <c r="M51" i="4"/>
  <c r="CC47" i="4"/>
  <c r="CT44" i="4"/>
  <c r="AJ42" i="4"/>
  <c r="AP40" i="4"/>
  <c r="CN38" i="4"/>
  <c r="AS37" i="4"/>
  <c r="N36" i="4"/>
  <c r="CB34" i="4"/>
  <c r="AW33" i="4"/>
  <c r="R32" i="4"/>
  <c r="CA30" i="4"/>
  <c r="BU29" i="4"/>
  <c r="BO28" i="4"/>
  <c r="AJ27" i="4"/>
  <c r="AD26" i="4"/>
  <c r="Y25" i="4"/>
  <c r="U24" i="4"/>
  <c r="O23" i="4"/>
  <c r="CC21" i="4"/>
  <c r="BJ20" i="4"/>
  <c r="BF19" i="4"/>
  <c r="AZ18" i="4"/>
  <c r="BJ17" i="4"/>
  <c r="BW16" i="4"/>
  <c r="CC15" i="4"/>
  <c r="H15" i="4"/>
  <c r="W14" i="4"/>
  <c r="AK13" i="4"/>
  <c r="BI12" i="4"/>
  <c r="CG11" i="4"/>
  <c r="L11" i="4"/>
  <c r="AA10" i="4"/>
  <c r="AO9" i="4"/>
  <c r="BD8" i="4"/>
  <c r="CB7" i="4"/>
  <c r="G7" i="4"/>
  <c r="D7" i="2"/>
  <c r="C106" i="1"/>
  <c r="E47" i="1"/>
  <c r="C37" i="1"/>
  <c r="CG8" i="4"/>
  <c r="H7" i="4"/>
  <c r="C113" i="1"/>
  <c r="F40" i="1"/>
  <c r="AD31" i="4"/>
  <c r="I25" i="4"/>
  <c r="BH17" i="4"/>
  <c r="CN11" i="4"/>
  <c r="D59" i="2"/>
  <c r="C40" i="1"/>
  <c r="O57" i="4"/>
  <c r="CD53" i="4"/>
  <c r="T51" i="4"/>
  <c r="W48" i="4"/>
  <c r="CK45" i="4"/>
  <c r="CM43" i="4"/>
  <c r="BY41" i="4"/>
  <c r="AT40" i="4"/>
  <c r="O39" i="4"/>
  <c r="CC37" i="4"/>
  <c r="AX36" i="4"/>
  <c r="CF34" i="4"/>
  <c r="AK33" i="4"/>
  <c r="F32" i="4"/>
  <c r="CB30" i="4"/>
  <c r="BI29" i="4"/>
  <c r="BE28" i="4"/>
  <c r="Z27" i="4"/>
  <c r="T26" i="4"/>
  <c r="N25" i="4"/>
  <c r="H24" i="4"/>
  <c r="CJ22" i="4"/>
  <c r="CD21" i="4"/>
  <c r="BM20" i="4"/>
  <c r="BG19" i="4"/>
  <c r="BA18" i="4"/>
  <c r="BK17" i="4"/>
  <c r="BY16" i="4"/>
  <c r="CM15" i="4"/>
  <c r="R15" i="4"/>
  <c r="AP14" i="4"/>
  <c r="BE13" i="4"/>
  <c r="BJ12" i="4"/>
  <c r="CH11" i="4"/>
  <c r="M11" i="4"/>
  <c r="AB10" i="4"/>
  <c r="AZ9" i="4"/>
  <c r="U8" i="4"/>
  <c r="D17" i="2"/>
  <c r="F48" i="1"/>
  <c r="V41" i="4"/>
  <c r="R29" i="4"/>
  <c r="AR22" i="4"/>
  <c r="T14" i="4"/>
  <c r="E88" i="1"/>
  <c r="S61" i="4"/>
  <c r="AW55" i="4"/>
  <c r="CF52" i="4"/>
  <c r="V50" i="4"/>
  <c r="Y47" i="4"/>
  <c r="BG44" i="4"/>
  <c r="CF42" i="4"/>
  <c r="AD41" i="4"/>
  <c r="CR39" i="4"/>
  <c r="BM38" i="4"/>
  <c r="AH37" i="4"/>
  <c r="BP35" i="4"/>
  <c r="U34" i="4"/>
  <c r="BS32" i="4"/>
  <c r="AV31" i="4"/>
  <c r="AP30" i="4"/>
  <c r="Y29" i="4"/>
  <c r="S28" i="4"/>
  <c r="M27" i="4"/>
  <c r="CA25" i="4"/>
  <c r="AV24" i="4"/>
  <c r="AQ23" i="4"/>
  <c r="AM22" i="4"/>
  <c r="AG21" i="4"/>
  <c r="AA20" i="4"/>
  <c r="J19" i="4"/>
  <c r="CR17" i="4"/>
  <c r="L17" i="4"/>
  <c r="W16" i="4"/>
  <c r="AU15" i="4"/>
  <c r="BS14" i="4"/>
  <c r="CP13" i="4"/>
  <c r="U13" i="4"/>
  <c r="AJ12" i="4"/>
  <c r="AY11" i="4"/>
  <c r="BM10" i="4"/>
  <c r="CK9" i="4"/>
  <c r="P9" i="4"/>
  <c r="AN8" i="4"/>
  <c r="BC7" i="4"/>
  <c r="D55" i="2"/>
  <c r="D123" i="1"/>
  <c r="F100" i="1"/>
  <c r="C72" i="1"/>
  <c r="C32" i="1"/>
  <c r="C16" i="1"/>
  <c r="C61" i="1"/>
  <c r="C9" i="1"/>
  <c r="AK51" i="4"/>
  <c r="S43" i="4"/>
  <c r="Z37" i="4"/>
  <c r="W67" i="4"/>
  <c r="CQ52" i="4"/>
  <c r="CJ68" i="4"/>
  <c r="Y35" i="4"/>
  <c r="P20" i="4"/>
  <c r="BD12" i="4"/>
  <c r="E45" i="13"/>
  <c r="CA70" i="4"/>
  <c r="AB65" i="4"/>
  <c r="BN59" i="4"/>
  <c r="CR53" i="4"/>
  <c r="BA48" i="4"/>
  <c r="CB45" i="4"/>
  <c r="J43" i="4"/>
  <c r="M40" i="4"/>
  <c r="AN37" i="4"/>
  <c r="BG34" i="4"/>
  <c r="H25" i="15"/>
  <c r="D29" i="5"/>
  <c r="N72" i="4"/>
  <c r="AO69" i="4"/>
  <c r="AZ66" i="4"/>
  <c r="BK63" i="4"/>
  <c r="CT60" i="4"/>
  <c r="L58" i="4"/>
  <c r="W55" i="4"/>
  <c r="AX52" i="4"/>
  <c r="BA49" i="4"/>
  <c r="CB46" i="4"/>
  <c r="D51" i="5"/>
  <c r="CQ72" i="4"/>
  <c r="Y70" i="4"/>
  <c r="AJ67" i="4"/>
  <c r="AU64" i="4"/>
  <c r="BV61" i="4"/>
  <c r="BY58" i="4"/>
  <c r="G56" i="4"/>
  <c r="AT49" i="4"/>
  <c r="AM41" i="4"/>
  <c r="BY35" i="4"/>
  <c r="BX30" i="4"/>
  <c r="AC26" i="4"/>
  <c r="Y23" i="4"/>
  <c r="V20" i="4"/>
  <c r="AC17" i="4"/>
  <c r="BS15" i="4"/>
  <c r="BO14" i="4"/>
  <c r="BL13" i="4"/>
  <c r="AY12" i="4"/>
  <c r="AL11" i="4"/>
  <c r="AI10" i="4"/>
  <c r="AE9" i="4"/>
  <c r="R8" i="4"/>
  <c r="X7" i="4"/>
  <c r="E127" i="1"/>
  <c r="C100" i="1"/>
  <c r="F82" i="1"/>
  <c r="F62" i="1"/>
  <c r="F51" i="1"/>
  <c r="D40" i="1"/>
  <c r="CF27" i="4"/>
  <c r="F17" i="4"/>
  <c r="F10" i="4"/>
  <c r="E84" i="1"/>
  <c r="BQ59" i="4"/>
  <c r="AP54" i="4"/>
  <c r="BZ50" i="4"/>
  <c r="Q47" i="4"/>
  <c r="BW44" i="4"/>
  <c r="M42" i="4"/>
  <c r="J40" i="4"/>
  <c r="BX38" i="4"/>
  <c r="AC37" i="4"/>
  <c r="CQ35" i="4"/>
  <c r="BL34" i="4"/>
  <c r="AG33" i="4"/>
  <c r="CE31" i="4"/>
  <c r="BM30" i="4"/>
  <c r="BG29" i="4"/>
  <c r="BB28" i="4"/>
  <c r="W27" i="4"/>
  <c r="S26" i="4"/>
  <c r="M25" i="4"/>
  <c r="G24" i="4"/>
  <c r="CT22" i="4"/>
  <c r="BO21" i="4"/>
  <c r="AX20" i="4"/>
  <c r="AR19" i="4"/>
  <c r="AM18" i="4"/>
  <c r="AZ17" i="4"/>
  <c r="BN16" i="4"/>
  <c r="BT15" i="4"/>
  <c r="CR14" i="4"/>
  <c r="M14" i="4"/>
  <c r="AB13" i="4"/>
  <c r="AZ12" i="4"/>
  <c r="BX11" i="4"/>
  <c r="CM10" i="4"/>
  <c r="Q10" i="4"/>
  <c r="AF9" i="4"/>
  <c r="AU8" i="4"/>
  <c r="BS7" i="4"/>
  <c r="D71" i="2"/>
  <c r="F127" i="1"/>
  <c r="F102" i="1"/>
  <c r="E46" i="1"/>
  <c r="C36" i="1"/>
  <c r="BE8" i="4"/>
  <c r="D63" i="2"/>
  <c r="E106" i="1"/>
  <c r="D36" i="1"/>
  <c r="AJ30" i="4"/>
  <c r="AP24" i="4"/>
  <c r="AB17" i="4"/>
  <c r="BL11" i="4"/>
  <c r="E128" i="1"/>
  <c r="BW61" i="4"/>
  <c r="AV56" i="4"/>
  <c r="AX53" i="4"/>
  <c r="CG50" i="4"/>
  <c r="CJ47" i="4"/>
  <c r="BN45" i="4"/>
  <c r="BP43" i="4"/>
  <c r="BI41" i="4"/>
  <c r="AD40" i="4"/>
  <c r="CR38" i="4"/>
  <c r="BM37" i="4"/>
  <c r="AH36" i="4"/>
  <c r="BP34" i="4"/>
  <c r="U33" i="4"/>
  <c r="BT31" i="4"/>
  <c r="BN30" i="4"/>
  <c r="AW29" i="4"/>
  <c r="AQ28" i="4"/>
  <c r="L27" i="4"/>
  <c r="F26" i="4"/>
  <c r="CT24" i="4"/>
  <c r="CP23" i="4"/>
  <c r="BV22" i="4"/>
  <c r="BQ21" i="4"/>
  <c r="AY20" i="4"/>
  <c r="AS19" i="4"/>
  <c r="AN18" i="4"/>
  <c r="BA17" i="4"/>
  <c r="BO16" i="4"/>
  <c r="CD15" i="4"/>
  <c r="I15" i="4"/>
  <c r="AG14" i="4"/>
  <c r="AV13" i="4"/>
  <c r="BA12" i="4"/>
  <c r="BY11" i="4"/>
  <c r="CN10" i="4"/>
  <c r="S10" i="4"/>
  <c r="AG9" i="4"/>
  <c r="CC7" i="4"/>
  <c r="F126" i="1"/>
  <c r="F46" i="1"/>
  <c r="K36" i="4"/>
  <c r="CT27" i="4"/>
  <c r="M21" i="4"/>
  <c r="AR13" i="4"/>
  <c r="E83" i="1"/>
  <c r="AZ60" i="4"/>
  <c r="Q55" i="4"/>
  <c r="AZ52" i="4"/>
  <c r="BC49" i="4"/>
  <c r="BF46" i="4"/>
  <c r="AJ44" i="4"/>
  <c r="BI42" i="4"/>
  <c r="N41" i="4"/>
  <c r="CB39" i="4"/>
  <c r="AW38" i="4"/>
  <c r="R37" i="4"/>
  <c r="AZ35" i="4"/>
  <c r="E34" i="4"/>
  <c r="BC32" i="4"/>
  <c r="AI31" i="4"/>
  <c r="AE30" i="4"/>
  <c r="K29" i="4"/>
  <c r="F28" i="4"/>
  <c r="CG26" i="4"/>
  <c r="BP25" i="4"/>
  <c r="AK24" i="4"/>
  <c r="AE23" i="4"/>
  <c r="Y22" i="4"/>
  <c r="S21" i="4"/>
  <c r="N20" i="4"/>
  <c r="CB18" i="4"/>
  <c r="CH17" i="4"/>
  <c r="CS16" i="4"/>
  <c r="N16" i="4"/>
  <c r="AL15" i="4"/>
  <c r="BI14" i="4"/>
  <c r="CG13" i="4"/>
  <c r="L13" i="4"/>
  <c r="AA12" i="4"/>
  <c r="AP11" i="4"/>
  <c r="BD10" i="4"/>
  <c r="CB9" i="4"/>
  <c r="G9" i="4"/>
  <c r="AE8" i="4"/>
  <c r="AT7" i="4"/>
  <c r="D45" i="2"/>
  <c r="C122" i="1"/>
  <c r="C98" i="1"/>
  <c r="C71" i="1"/>
  <c r="E26" i="1"/>
  <c r="C15" i="1"/>
  <c r="C59" i="1"/>
  <c r="D10" i="1"/>
  <c r="AL50" i="4"/>
  <c r="F42" i="4"/>
  <c r="AQ36" i="4"/>
  <c r="AL28" i="4"/>
  <c r="CA19" i="4"/>
  <c r="CF14" i="4"/>
  <c r="L9" i="4"/>
  <c r="C48" i="1"/>
  <c r="AE57" i="4"/>
  <c r="BF53" i="4"/>
  <c r="BI50" i="4"/>
  <c r="CR47" i="4"/>
  <c r="BU45" i="4"/>
  <c r="BW43" i="4"/>
  <c r="CQ41" i="4"/>
  <c r="BL40" i="4"/>
  <c r="AG39" i="4"/>
  <c r="CE37" i="4"/>
  <c r="AJ36" i="4"/>
  <c r="CH34" i="4"/>
  <c r="AM33" i="4"/>
  <c r="H32" i="4"/>
  <c r="CR30" i="4"/>
  <c r="BY29" i="4"/>
  <c r="BU28" i="4"/>
  <c r="BO27" i="4"/>
  <c r="AV26" i="4"/>
  <c r="AR25" i="4"/>
  <c r="AL24" i="4"/>
  <c r="AF23" i="4"/>
  <c r="O22" i="4"/>
  <c r="I21" i="4"/>
  <c r="BW19" i="4"/>
  <c r="BQ18" i="4"/>
  <c r="BM17" i="4"/>
  <c r="CA16" i="4"/>
  <c r="F16" i="4"/>
  <c r="AD15" i="4"/>
  <c r="AI14" i="4"/>
  <c r="BG13" i="4"/>
  <c r="BV12" i="4"/>
  <c r="CT11" i="4"/>
  <c r="X11" i="4"/>
  <c r="AV10" i="4"/>
  <c r="BB9" i="4"/>
  <c r="BQ8" i="4"/>
  <c r="BV56" i="4"/>
  <c r="AJ47" i="4"/>
  <c r="U63" i="4"/>
  <c r="AJ32" i="4"/>
  <c r="Y19" i="4"/>
  <c r="BU11" i="4"/>
  <c r="P69" i="5"/>
  <c r="O70" i="4"/>
  <c r="AS64" i="4"/>
  <c r="CM58" i="4"/>
  <c r="AF53" i="4"/>
  <c r="AC48" i="4"/>
  <c r="BD45" i="4"/>
  <c r="BW42" i="4"/>
  <c r="CH39" i="4"/>
  <c r="P37" i="4"/>
  <c r="AI34" i="4"/>
  <c r="E53" i="13"/>
  <c r="I22" i="5"/>
  <c r="CA71" i="4"/>
  <c r="Q69" i="4"/>
  <c r="AB66" i="4"/>
  <c r="AM63" i="4"/>
  <c r="BN60" i="4"/>
  <c r="BQ57" i="4"/>
  <c r="CR54" i="4"/>
  <c r="Z52" i="4"/>
  <c r="AC49" i="4"/>
  <c r="BD46" i="4"/>
  <c r="I44" i="5"/>
  <c r="BK72" i="4"/>
  <c r="CT69" i="4"/>
  <c r="L67" i="4"/>
  <c r="W64" i="4"/>
  <c r="AX61" i="4"/>
  <c r="BA58" i="4"/>
  <c r="CB55" i="4"/>
  <c r="AU48" i="4"/>
  <c r="CJ40" i="4"/>
  <c r="AC35" i="4"/>
  <c r="AM30" i="4"/>
  <c r="BJ25" i="4"/>
  <c r="CF22" i="4"/>
  <c r="CD19" i="4"/>
  <c r="CP16" i="4"/>
  <c r="BJ15" i="4"/>
  <c r="BF14" i="4"/>
  <c r="AS13" i="4"/>
  <c r="AP12" i="4"/>
  <c r="AC11" i="4"/>
  <c r="P10" i="4"/>
  <c r="V9" i="4"/>
  <c r="I8" i="4"/>
  <c r="F7" i="4"/>
  <c r="D126" i="1"/>
  <c r="F91" i="1"/>
  <c r="F80" i="1"/>
  <c r="F61" i="1"/>
  <c r="D49" i="1"/>
  <c r="D28" i="1"/>
  <c r="BO26" i="4"/>
  <c r="AK16" i="4"/>
  <c r="AD9" i="4"/>
  <c r="E81" i="1"/>
  <c r="E59" i="4"/>
  <c r="BW53" i="4"/>
  <c r="AT50" i="4"/>
  <c r="CD46" i="4"/>
  <c r="AH44" i="4"/>
  <c r="CK41" i="4"/>
  <c r="CM39" i="4"/>
  <c r="BH38" i="4"/>
  <c r="M37" i="4"/>
  <c r="CA35" i="4"/>
  <c r="AV34" i="4"/>
  <c r="Q33" i="4"/>
  <c r="BS31" i="4"/>
  <c r="AZ30" i="4"/>
  <c r="AV29" i="4"/>
  <c r="AP28" i="4"/>
  <c r="K27" i="4"/>
  <c r="E26" i="4"/>
  <c r="CR24" i="4"/>
  <c r="CM23" i="4"/>
  <c r="BU22" i="4"/>
  <c r="BD21" i="4"/>
  <c r="AJ20" i="4"/>
  <c r="AE19" i="4"/>
  <c r="AC18" i="4"/>
  <c r="AN17" i="4"/>
  <c r="BE16" i="4"/>
  <c r="BK15" i="4"/>
  <c r="BY14" i="4"/>
  <c r="CN13" i="4"/>
  <c r="S13" i="4"/>
  <c r="AQ12" i="4"/>
  <c r="BO11" i="4"/>
  <c r="CC10" i="4"/>
  <c r="H10" i="4"/>
  <c r="W9" i="4"/>
  <c r="AL8" i="4"/>
  <c r="BJ7" i="4"/>
  <c r="D61" i="2"/>
  <c r="E126" i="1"/>
  <c r="E101" i="1"/>
  <c r="E45" i="1"/>
  <c r="E28" i="1"/>
  <c r="AM8" i="4"/>
  <c r="D35" i="2"/>
  <c r="F101" i="1"/>
  <c r="D26" i="1"/>
  <c r="AQ29" i="4"/>
  <c r="X23" i="4"/>
  <c r="BC16" i="4"/>
  <c r="AB11" i="4"/>
  <c r="E91" i="1"/>
  <c r="K61" i="4"/>
  <c r="CC55" i="4"/>
  <c r="R53" i="4"/>
  <c r="BA50" i="4"/>
  <c r="BD47" i="4"/>
  <c r="AQ45" i="4"/>
  <c r="AS43" i="4"/>
  <c r="AS41" i="4"/>
  <c r="N40" i="4"/>
  <c r="CB38" i="4"/>
  <c r="AW37" i="4"/>
  <c r="R36" i="4"/>
  <c r="AZ34" i="4"/>
  <c r="E33" i="4"/>
  <c r="BG31" i="4"/>
  <c r="BC30" i="4"/>
  <c r="AI29" i="4"/>
  <c r="AD28" i="4"/>
  <c r="CR26" i="4"/>
  <c r="CN25" i="4"/>
  <c r="CH24" i="4"/>
  <c r="CB23" i="4"/>
  <c r="BK22" i="4"/>
  <c r="BE21" i="4"/>
  <c r="AL20" i="4"/>
  <c r="AH19" i="4"/>
  <c r="AD18" i="4"/>
  <c r="AO17" i="4"/>
  <c r="BF16" i="4"/>
  <c r="BU15" i="4"/>
  <c r="CS14" i="4"/>
  <c r="X14" i="4"/>
  <c r="AL13" i="4"/>
  <c r="AR12" i="4"/>
  <c r="BP11" i="4"/>
  <c r="CE10" i="4"/>
  <c r="I10" i="4"/>
  <c r="O9" i="4"/>
  <c r="AR7" i="4"/>
  <c r="D124" i="1"/>
  <c r="F45" i="1"/>
  <c r="AB35" i="4"/>
  <c r="AS27" i="4"/>
  <c r="I20" i="4"/>
  <c r="BY12" i="4"/>
  <c r="E64" i="1"/>
  <c r="CG59" i="4"/>
  <c r="CD54" i="4"/>
  <c r="T52" i="4"/>
  <c r="W49" i="4"/>
  <c r="AH46" i="4"/>
  <c r="R44" i="4"/>
  <c r="AL42" i="4"/>
  <c r="CQ40" i="4"/>
  <c r="BL39" i="4"/>
  <c r="AG38" i="4"/>
  <c r="CE36" i="4"/>
  <c r="AJ35" i="4"/>
  <c r="CH33" i="4"/>
  <c r="AM32" i="4"/>
  <c r="W31" i="4"/>
  <c r="Q30" i="4"/>
  <c r="CS28" i="4"/>
  <c r="CM27" i="4"/>
  <c r="BT26" i="4"/>
  <c r="BB25" i="4"/>
  <c r="W24" i="4"/>
  <c r="Q23" i="4"/>
  <c r="L22" i="4"/>
  <c r="H21" i="4"/>
  <c r="CG19" i="4"/>
  <c r="BP18" i="4"/>
  <c r="BX17" i="4"/>
  <c r="BZ16" i="4"/>
  <c r="E16" i="4"/>
  <c r="AB15" i="4"/>
  <c r="AZ14" i="4"/>
  <c r="BX13" i="4"/>
  <c r="CM12" i="4"/>
  <c r="R12" i="4"/>
  <c r="AF11" i="4"/>
  <c r="AU10" i="4"/>
  <c r="BS9" i="4"/>
  <c r="CQ8" i="4"/>
  <c r="V8" i="4"/>
  <c r="AJ7" i="4"/>
  <c r="D36" i="2"/>
  <c r="E118" i="1"/>
  <c r="C97" i="1"/>
  <c r="C70" i="1"/>
  <c r="E25" i="1"/>
  <c r="C13" i="1"/>
  <c r="C56" i="1"/>
  <c r="D7" i="1"/>
  <c r="AN48" i="4"/>
  <c r="F41" i="4"/>
  <c r="AR35" i="4"/>
  <c r="T27" i="4"/>
  <c r="O19" i="4"/>
  <c r="AC14" i="4"/>
  <c r="BB8" i="4"/>
  <c r="C41" i="1"/>
  <c r="BL56" i="4"/>
  <c r="Z53" i="4"/>
  <c r="AC50" i="4"/>
  <c r="BL47" i="4"/>
  <c r="AX45" i="4"/>
  <c r="AZ43" i="4"/>
  <c r="CA41" i="4"/>
  <c r="AV40" i="4"/>
  <c r="Q39" i="4"/>
  <c r="BO37" i="4"/>
  <c r="T36" i="4"/>
  <c r="BR34" i="4"/>
  <c r="W33" i="4"/>
  <c r="CK31" i="4"/>
  <c r="CD30" i="4"/>
  <c r="BM29" i="4"/>
  <c r="BG28" i="4"/>
  <c r="BA27" i="4"/>
  <c r="BL50" i="4"/>
  <c r="BV41" i="4"/>
  <c r="BO57" i="4"/>
  <c r="AU29" i="4"/>
  <c r="Z18" i="4"/>
  <c r="BV10" i="4"/>
  <c r="T43" i="5"/>
  <c r="AV69" i="4"/>
  <c r="BZ63" i="4"/>
  <c r="AA58" i="4"/>
  <c r="BM52" i="4"/>
  <c r="CH47" i="4"/>
  <c r="P45" i="4"/>
  <c r="AI42" i="4"/>
  <c r="AT39" i="4"/>
  <c r="BU36" i="4"/>
  <c r="CF33" i="4"/>
  <c r="G8" i="7"/>
  <c r="M10" i="5"/>
  <c r="AM71" i="4"/>
  <c r="BN68" i="4"/>
  <c r="BQ65" i="4"/>
  <c r="CR62" i="4"/>
  <c r="Z60" i="4"/>
  <c r="AC57" i="4"/>
  <c r="BD54" i="4"/>
  <c r="BW51" i="4"/>
  <c r="CH48" i="4"/>
  <c r="N11" i="14"/>
  <c r="M32" i="5"/>
  <c r="W72" i="4"/>
  <c r="AX69" i="4"/>
  <c r="BA66" i="4"/>
  <c r="CB63" i="4"/>
  <c r="J61" i="4"/>
  <c r="M58" i="4"/>
  <c r="CP58" i="4"/>
  <c r="CC46" i="4"/>
  <c r="H40" i="4"/>
  <c r="AT34" i="4"/>
  <c r="BT29" i="4"/>
  <c r="AK25" i="4"/>
  <c r="AU22" i="4"/>
  <c r="AQ19" i="4"/>
  <c r="BV16" i="4"/>
  <c r="AQ15" i="4"/>
  <c r="AW14" i="4"/>
  <c r="AJ13" i="4"/>
  <c r="W12" i="4"/>
  <c r="T11" i="4"/>
  <c r="G10" i="4"/>
  <c r="CM8" i="4"/>
  <c r="CS7" i="4"/>
  <c r="D69" i="2"/>
  <c r="F120" i="1"/>
  <c r="F90" i="1"/>
  <c r="F79" i="1"/>
  <c r="F59" i="1"/>
  <c r="D48" i="1"/>
  <c r="F11" i="1"/>
  <c r="P24" i="4"/>
  <c r="CJ15" i="4"/>
  <c r="BT8" i="4"/>
  <c r="E62" i="1"/>
  <c r="AL58" i="4"/>
  <c r="AQ53" i="4"/>
  <c r="CA49" i="4"/>
  <c r="AX46" i="4"/>
  <c r="K44" i="4"/>
  <c r="BE41" i="4"/>
  <c r="BW39" i="4"/>
  <c r="AR38" i="4"/>
  <c r="CP36" i="4"/>
  <c r="BK35" i="4"/>
  <c r="AF34" i="4"/>
  <c r="CT32" i="4"/>
  <c r="BE31" i="4"/>
  <c r="AN30" i="4"/>
  <c r="AH29" i="4"/>
  <c r="AB28" i="4"/>
  <c r="CP26" i="4"/>
  <c r="CK25" i="4"/>
  <c r="CG24" i="4"/>
  <c r="CA23" i="4"/>
  <c r="BH22" i="4"/>
  <c r="AP21" i="4"/>
  <c r="Y20" i="4"/>
  <c r="S19" i="4"/>
  <c r="S18" i="4"/>
  <c r="AD17" i="4"/>
  <c r="AV16" i="4"/>
  <c r="BB15" i="4"/>
  <c r="BP14" i="4"/>
  <c r="CE13" i="4"/>
  <c r="J13" i="4"/>
  <c r="AH12" i="4"/>
  <c r="BF11" i="4"/>
  <c r="BT10" i="4"/>
  <c r="CR9" i="4"/>
  <c r="N9" i="4"/>
  <c r="AC8" i="4"/>
  <c r="AZ7" i="4"/>
  <c r="D52" i="2"/>
  <c r="D125" i="1"/>
  <c r="D100" i="1"/>
  <c r="E44" i="1"/>
  <c r="C26" i="1"/>
  <c r="K8" i="4"/>
  <c r="D26" i="2"/>
  <c r="F76" i="1"/>
  <c r="AL41" i="4"/>
  <c r="E29" i="4"/>
  <c r="Z21" i="4"/>
  <c r="X15" i="4"/>
  <c r="CA10" i="4"/>
  <c r="E86" i="1"/>
  <c r="AR60" i="4"/>
  <c r="AV55" i="4"/>
  <c r="CE52" i="4"/>
  <c r="U50" i="4"/>
  <c r="X47" i="4"/>
  <c r="Y45" i="4"/>
  <c r="AA43" i="4"/>
  <c r="AC41" i="4"/>
  <c r="CQ39" i="4"/>
  <c r="BL38" i="4"/>
  <c r="AG37" i="4"/>
  <c r="CE35" i="4"/>
  <c r="AJ34" i="4"/>
  <c r="CH32" i="4"/>
  <c r="AU31" i="4"/>
  <c r="AO30" i="4"/>
  <c r="X29" i="4"/>
  <c r="R28" i="4"/>
  <c r="CF26" i="4"/>
  <c r="BZ25" i="4"/>
  <c r="BT24" i="4"/>
  <c r="BO23" i="4"/>
  <c r="AW22" i="4"/>
  <c r="AQ21" i="4"/>
  <c r="Z20" i="4"/>
  <c r="T19" i="4"/>
  <c r="T18" i="4"/>
  <c r="AE17" i="4"/>
  <c r="AW16" i="4"/>
  <c r="BL15" i="4"/>
  <c r="CJ14" i="4"/>
  <c r="O14" i="4"/>
  <c r="AC13" i="4"/>
  <c r="AI12" i="4"/>
  <c r="BG11" i="4"/>
  <c r="BU10" i="4"/>
  <c r="CS9" i="4"/>
  <c r="CP8" i="4"/>
  <c r="AI7" i="4"/>
  <c r="C117" i="1"/>
  <c r="F43" i="1"/>
  <c r="BZ33" i="4"/>
  <c r="BZ26" i="4"/>
  <c r="BW18" i="4"/>
  <c r="V12" i="4"/>
  <c r="E60" i="1"/>
  <c r="U59" i="4"/>
  <c r="AX54" i="4"/>
  <c r="CG51" i="4"/>
  <c r="CJ48" i="4"/>
  <c r="P46" i="4"/>
  <c r="CN43" i="4"/>
  <c r="T42" i="4"/>
  <c r="CA40" i="4"/>
  <c r="AV39" i="4"/>
  <c r="Q38" i="4"/>
  <c r="BO36" i="4"/>
  <c r="T35" i="4"/>
  <c r="BR33" i="4"/>
  <c r="W32" i="4"/>
  <c r="I31" i="4"/>
  <c r="CK29" i="4"/>
  <c r="CE28" i="4"/>
  <c r="BY27" i="4"/>
  <c r="BH26" i="4"/>
  <c r="AO25" i="4"/>
  <c r="J24" i="4"/>
  <c r="F23" i="4"/>
  <c r="CS21" i="4"/>
  <c r="CM20" i="4"/>
  <c r="BV19" i="4"/>
  <c r="BB18" i="4"/>
  <c r="BL17" i="4"/>
  <c r="BQ16" i="4"/>
  <c r="CN15" i="4"/>
  <c r="S15" i="4"/>
  <c r="AQ14" i="4"/>
  <c r="BO13" i="4"/>
  <c r="CD12" i="4"/>
  <c r="I12" i="4"/>
  <c r="W11" i="4"/>
  <c r="AL10" i="4"/>
  <c r="BJ9" i="4"/>
  <c r="CH8" i="4"/>
  <c r="M8" i="4"/>
  <c r="AA7" i="4"/>
  <c r="D27" i="2"/>
  <c r="D117" i="1"/>
  <c r="C96" i="1"/>
  <c r="C69" i="1"/>
  <c r="C23" i="1"/>
  <c r="C80" i="1"/>
  <c r="C54" i="1"/>
  <c r="T60" i="4"/>
  <c r="BU47" i="4"/>
  <c r="G40" i="4"/>
  <c r="BY34" i="4"/>
  <c r="BC24" i="4"/>
  <c r="AK18" i="4"/>
  <c r="BA13" i="4"/>
  <c r="BP7" i="4"/>
  <c r="CP44" i="4"/>
  <c r="G36" i="4"/>
  <c r="H52" i="4"/>
  <c r="BV26" i="4"/>
  <c r="AI17" i="4"/>
  <c r="BW9" i="4"/>
  <c r="I20" i="5"/>
  <c r="CC68" i="4"/>
  <c r="N63" i="4"/>
  <c r="AZ57" i="4"/>
  <c r="CT51" i="4"/>
  <c r="BJ47" i="4"/>
  <c r="CK44" i="4"/>
  <c r="K42" i="4"/>
  <c r="V39" i="4"/>
  <c r="AW36" i="4"/>
  <c r="BH33" i="4"/>
  <c r="E39" i="6"/>
  <c r="CG73" i="4"/>
  <c r="O71" i="4"/>
  <c r="AP68" i="4"/>
  <c r="AS65" i="4"/>
  <c r="BT62" i="4"/>
  <c r="CM59" i="4"/>
  <c r="E57" i="4"/>
  <c r="AF54" i="4"/>
  <c r="AY51" i="4"/>
  <c r="BJ48" i="4"/>
  <c r="D70" i="7"/>
  <c r="L27" i="5"/>
  <c r="CR71" i="4"/>
  <c r="Z69" i="4"/>
  <c r="AC66" i="4"/>
  <c r="BD63" i="4"/>
  <c r="BW60" i="4"/>
  <c r="CH57" i="4"/>
  <c r="CR56" i="4"/>
  <c r="H46" i="4"/>
  <c r="BE39" i="4"/>
  <c r="CQ33" i="4"/>
  <c r="AG29" i="4"/>
  <c r="CQ24" i="4"/>
  <c r="T22" i="4"/>
  <c r="CJ18" i="4"/>
  <c r="AU16" i="4"/>
  <c r="AH15" i="4"/>
  <c r="AE14" i="4"/>
  <c r="AA13" i="4"/>
  <c r="N12" i="4"/>
  <c r="CK10" i="4"/>
  <c r="CQ9" i="4"/>
  <c r="CD8" i="4"/>
  <c r="CA7" i="4"/>
  <c r="D60" i="2"/>
  <c r="E115" i="1"/>
  <c r="F88" i="1"/>
  <c r="F78" i="1"/>
  <c r="F58" i="1"/>
  <c r="D46" i="1"/>
  <c r="F10" i="1"/>
  <c r="BW23" i="4"/>
  <c r="BJ13" i="4"/>
  <c r="H8" i="4"/>
  <c r="E59" i="1"/>
  <c r="G57" i="4"/>
  <c r="K53" i="4"/>
  <c r="AU49" i="4"/>
  <c r="I46" i="4"/>
  <c r="CG43" i="4"/>
  <c r="AO41" i="4"/>
  <c r="BG39" i="4"/>
  <c r="AB38" i="4"/>
  <c r="BZ36" i="4"/>
  <c r="AU35" i="4"/>
  <c r="P34" i="4"/>
  <c r="CD32" i="4"/>
  <c r="AT31" i="4"/>
  <c r="Z30" i="4"/>
  <c r="U29" i="4"/>
  <c r="Q28" i="4"/>
  <c r="CE26" i="4"/>
  <c r="BY25" i="4"/>
  <c r="BS24" i="4"/>
  <c r="BM23" i="4"/>
  <c r="AV22" i="4"/>
  <c r="AC21" i="4"/>
  <c r="K20" i="4"/>
  <c r="E19" i="4"/>
  <c r="G18" i="4"/>
  <c r="T17" i="4"/>
  <c r="AM16" i="4"/>
  <c r="AR15" i="4"/>
  <c r="BG14" i="4"/>
  <c r="BV13" i="4"/>
  <c r="CT12" i="4"/>
  <c r="Y12" i="4"/>
  <c r="AV11" i="4"/>
  <c r="BK10" i="4"/>
  <c r="BZ9" i="4"/>
  <c r="E9" i="4"/>
  <c r="S8" i="4"/>
  <c r="AQ7" i="4"/>
  <c r="D43" i="2"/>
  <c r="C124" i="1"/>
  <c r="E76" i="1"/>
  <c r="E43" i="1"/>
  <c r="C25" i="1"/>
  <c r="BT7" i="4"/>
  <c r="D8" i="2"/>
  <c r="F49" i="1"/>
  <c r="BG36" i="4"/>
  <c r="BS27" i="4"/>
  <c r="T20" i="4"/>
  <c r="AV14" i="4"/>
  <c r="AG10" i="4"/>
  <c r="E80" i="1"/>
  <c r="BY59" i="4"/>
  <c r="P55" i="4"/>
  <c r="AY52" i="4"/>
  <c r="CH49" i="4"/>
  <c r="CK46" i="4"/>
  <c r="BX44" i="4"/>
  <c r="BZ42" i="4"/>
  <c r="M41" i="4"/>
  <c r="CA39" i="4"/>
  <c r="AV38" i="4"/>
  <c r="Q37" i="4"/>
  <c r="BO35" i="4"/>
  <c r="T34" i="4"/>
  <c r="BR32" i="4"/>
  <c r="AG31" i="4"/>
  <c r="AB30" i="4"/>
  <c r="J29" i="4"/>
  <c r="BX27" i="4"/>
  <c r="BR26" i="4"/>
  <c r="BM25" i="4"/>
  <c r="BI24" i="4"/>
  <c r="BC23" i="4"/>
  <c r="AJ22" i="4"/>
  <c r="AF21" i="4"/>
  <c r="L20" i="4"/>
  <c r="G19" i="4"/>
  <c r="H18" i="4"/>
  <c r="U17" i="4"/>
  <c r="AN16" i="4"/>
  <c r="BC15" i="4"/>
  <c r="CA14" i="4"/>
  <c r="E14" i="4"/>
  <c r="T13" i="4"/>
  <c r="Z12" i="4"/>
  <c r="AX11" i="4"/>
  <c r="BL10" i="4"/>
  <c r="CJ9" i="4"/>
  <c r="BW8" i="4"/>
  <c r="Q7" i="4"/>
  <c r="F107" i="1"/>
  <c r="F41" i="1"/>
  <c r="CQ32" i="4"/>
  <c r="N26" i="4"/>
  <c r="E18" i="4"/>
  <c r="BR10" i="4"/>
  <c r="E52" i="1"/>
  <c r="BB58" i="4"/>
  <c r="R54" i="4"/>
  <c r="BA51" i="4"/>
  <c r="BD48" i="4"/>
  <c r="BO45" i="4"/>
  <c r="BQ43" i="4"/>
  <c r="CP41" i="4"/>
  <c r="BK40" i="4"/>
  <c r="AF39" i="4"/>
  <c r="CT37" i="4"/>
  <c r="AY36" i="4"/>
  <c r="CG34" i="4"/>
  <c r="BB33" i="4"/>
  <c r="G32" i="4"/>
  <c r="CQ30" i="4"/>
  <c r="BW29" i="4"/>
  <c r="BR28" i="4"/>
  <c r="BN27" i="4"/>
  <c r="AT26" i="4"/>
  <c r="AC25" i="4"/>
  <c r="CQ23" i="4"/>
  <c r="CK22" i="4"/>
  <c r="CE21" i="4"/>
  <c r="BZ20" i="4"/>
  <c r="BH19" i="4"/>
  <c r="AQ18" i="4"/>
  <c r="BB17" i="4"/>
  <c r="BG16" i="4"/>
  <c r="CE15" i="4"/>
  <c r="J15" i="4"/>
  <c r="AH14" i="4"/>
  <c r="BF13" i="4"/>
  <c r="BU12" i="4"/>
  <c r="CR11" i="4"/>
  <c r="N11" i="4"/>
  <c r="AC10" i="4"/>
  <c r="BA9" i="4"/>
  <c r="BY8" i="4"/>
  <c r="CM7" i="4"/>
  <c r="R7" i="4"/>
  <c r="D18" i="2"/>
  <c r="E113" i="1"/>
  <c r="C95" i="1"/>
  <c r="E37" i="1"/>
  <c r="C22" i="1"/>
  <c r="E71" i="1"/>
  <c r="C51" i="1"/>
  <c r="BC57" i="4"/>
  <c r="BV46" i="4"/>
  <c r="AN39" i="4"/>
  <c r="BJ33" i="4"/>
  <c r="AL23" i="4"/>
  <c r="BR17" i="4"/>
  <c r="Z13" i="4"/>
  <c r="W7" i="4"/>
  <c r="AA61" i="4"/>
  <c r="BD55" i="4"/>
  <c r="BG52" i="4"/>
  <c r="BJ49" i="4"/>
  <c r="CS46" i="4"/>
  <c r="I45" i="4"/>
  <c r="K43" i="4"/>
  <c r="AU41" i="4"/>
  <c r="P40" i="4"/>
  <c r="CD38" i="4"/>
  <c r="AI37" i="4"/>
  <c r="BQ35" i="4"/>
  <c r="AL34" i="4"/>
  <c r="CJ32" i="4"/>
  <c r="BK31" i="4"/>
  <c r="BE30" i="4"/>
  <c r="AN29" i="4"/>
  <c r="AH28" i="4"/>
  <c r="AB27" i="4"/>
  <c r="K26" i="4"/>
  <c r="E25" i="4"/>
  <c r="CR23" i="4"/>
  <c r="CA22" i="4"/>
  <c r="BU21" i="4"/>
  <c r="BO20" i="4"/>
  <c r="AJ19" i="4"/>
  <c r="AF18" i="4"/>
  <c r="AG17" i="4"/>
  <c r="AY16" i="4"/>
  <c r="BW15" i="4"/>
  <c r="CC14" i="4"/>
  <c r="H14" i="4"/>
  <c r="AF13" i="4"/>
  <c r="AT12" i="4"/>
  <c r="BR11" i="4"/>
  <c r="CP10" i="4"/>
  <c r="U10" i="4"/>
  <c r="Z9" i="4"/>
  <c r="F45" i="5"/>
  <c r="AM62" i="4"/>
  <c r="T33" i="4"/>
  <c r="BJ56" i="4"/>
  <c r="CH65" i="4"/>
  <c r="BN28" i="4"/>
  <c r="E12" i="4"/>
  <c r="F67" i="1"/>
  <c r="T44" i="4"/>
  <c r="BA11" i="4"/>
  <c r="C89" i="1"/>
  <c r="AX7" i="4"/>
  <c r="E42" i="4"/>
  <c r="CC29" i="4"/>
  <c r="AT18" i="4"/>
  <c r="CR10" i="4"/>
  <c r="D103" i="1"/>
  <c r="I47" i="4"/>
  <c r="AK30" i="4"/>
  <c r="BQ56" i="4"/>
  <c r="D70" i="5"/>
  <c r="CK53" i="4"/>
  <c r="P63" i="4"/>
  <c r="BD24" i="4"/>
  <c r="CB10" i="4"/>
  <c r="F57" i="1"/>
  <c r="AR52" i="4"/>
  <c r="AE35" i="4"/>
  <c r="BK25" i="4"/>
  <c r="H17" i="4"/>
  <c r="BB10" i="4"/>
  <c r="E42" i="1"/>
  <c r="K14" i="4"/>
  <c r="BF44" i="4"/>
  <c r="BB32" i="4"/>
  <c r="AO23" i="4"/>
  <c r="AT15" i="4"/>
  <c r="BN8" i="4"/>
  <c r="C45" i="1"/>
  <c r="AU40" i="4"/>
  <c r="BL29" i="4"/>
  <c r="BN20" i="4"/>
  <c r="AW13" i="4"/>
  <c r="I7" i="4"/>
  <c r="BM55" i="4"/>
  <c r="CD22" i="4"/>
  <c r="BE9" i="4"/>
  <c r="CQ57" i="4"/>
  <c r="CN51" i="4"/>
  <c r="AF47" i="4"/>
  <c r="AP44" i="4"/>
  <c r="AE41" i="4"/>
  <c r="AW39" i="4"/>
  <c r="CF36" i="4"/>
  <c r="BB34" i="4"/>
  <c r="AN32" i="4"/>
  <c r="AR30" i="4"/>
  <c r="CF28" i="4"/>
  <c r="CH26" i="4"/>
  <c r="BC25" i="4"/>
  <c r="M24" i="4"/>
  <c r="AZ22" i="4"/>
  <c r="U21" i="4"/>
  <c r="AX19" i="4"/>
  <c r="L18" i="4"/>
  <c r="CJ16" i="4"/>
  <c r="CF15" i="4"/>
  <c r="BK14" i="4"/>
  <c r="BP13" i="4"/>
  <c r="BC12" i="4"/>
  <c r="AZ11" i="4"/>
  <c r="BE10" i="4"/>
  <c r="AJ9" i="4"/>
  <c r="AF8" i="4"/>
  <c r="BD7" i="4"/>
  <c r="D47" i="2"/>
  <c r="C121" i="1"/>
  <c r="D97" i="1"/>
  <c r="D70" i="1"/>
  <c r="F25" i="1"/>
  <c r="D13" i="1"/>
  <c r="E34" i="1"/>
  <c r="D8" i="1"/>
  <c r="G49" i="4"/>
  <c r="BU38" i="4"/>
  <c r="AO31" i="4"/>
  <c r="BI25" i="4"/>
  <c r="BI18" i="4"/>
  <c r="CH12" i="4"/>
  <c r="N7" i="4"/>
  <c r="C46" i="1"/>
  <c r="AM57" i="4"/>
  <c r="BG53" i="4"/>
  <c r="BJ50" i="4"/>
  <c r="CS47" i="4"/>
  <c r="BV45" i="4"/>
  <c r="BX43" i="4"/>
  <c r="CC41" i="4"/>
  <c r="AX40" i="4"/>
  <c r="CF38" i="4"/>
  <c r="AK37" i="4"/>
  <c r="F36" i="4"/>
  <c r="BD34" i="4"/>
  <c r="Y33" i="4"/>
  <c r="BZ31" i="4"/>
  <c r="BT30" i="4"/>
  <c r="BN29" i="4"/>
  <c r="AW28" i="4"/>
  <c r="AC27" i="4"/>
  <c r="L26" i="4"/>
  <c r="F25" i="4"/>
  <c r="CH23" i="4"/>
  <c r="CB22" i="4"/>
  <c r="BI21" i="4"/>
  <c r="BE20" i="4"/>
  <c r="Z19" i="4"/>
  <c r="W18" i="4"/>
  <c r="X17" i="4"/>
  <c r="AH16" i="4"/>
  <c r="BF15" i="4"/>
  <c r="BU14" i="4"/>
  <c r="CS13" i="4"/>
  <c r="X13" i="4"/>
  <c r="AL12" i="4"/>
  <c r="AR11" i="4"/>
  <c r="BP10" i="4"/>
  <c r="CD9" i="4"/>
  <c r="I9" i="4"/>
  <c r="AG8" i="4"/>
  <c r="BE7" i="4"/>
  <c r="D48" i="2"/>
  <c r="D121" i="1"/>
  <c r="E97" i="1"/>
  <c r="C88" i="1"/>
  <c r="E72" i="1"/>
  <c r="C30" i="1"/>
  <c r="E51" i="4"/>
  <c r="AM40" i="4"/>
  <c r="L35" i="4"/>
  <c r="BU25" i="4"/>
  <c r="AL17" i="4"/>
  <c r="AK11" i="4"/>
  <c r="D32" i="2"/>
  <c r="E51" i="1"/>
  <c r="N58" i="4"/>
  <c r="AG54" i="4"/>
  <c r="BQ50" i="4"/>
  <c r="G48" i="4"/>
  <c r="BW45" i="4"/>
  <c r="BG43" i="4"/>
  <c r="CG41" i="4"/>
  <c r="BB40" i="4"/>
  <c r="G39" i="4"/>
  <c r="BU37" i="4"/>
  <c r="Z36" i="4"/>
  <c r="CN34" i="4"/>
  <c r="AS33" i="4"/>
  <c r="N32" i="4"/>
  <c r="CT30" i="4"/>
  <c r="BO29" i="4"/>
  <c r="AX28" i="4"/>
  <c r="AR27" i="4"/>
  <c r="AL26" i="4"/>
  <c r="AG25" i="4"/>
  <c r="O24" i="4"/>
  <c r="CC22" i="4"/>
  <c r="BL21" i="4"/>
  <c r="BF20" i="4"/>
  <c r="AZ19" i="4"/>
  <c r="AJ18" i="4"/>
  <c r="AK17" i="4"/>
  <c r="AS16" i="4"/>
  <c r="BG15" i="4"/>
  <c r="BV14" i="4"/>
  <c r="CT13" i="4"/>
  <c r="Y13" i="4"/>
  <c r="AW12" i="4"/>
  <c r="BK11" i="4"/>
  <c r="BZ10" i="4"/>
  <c r="E10" i="4"/>
  <c r="T9" i="4"/>
  <c r="AQ8" i="4"/>
  <c r="BO7" i="4"/>
  <c r="D58" i="2"/>
  <c r="F122" i="1"/>
  <c r="C102" i="1"/>
  <c r="D90" i="1"/>
  <c r="D82" i="1"/>
  <c r="F69" i="1"/>
  <c r="D60" i="1"/>
  <c r="D52" i="1"/>
  <c r="F21" i="1"/>
  <c r="V58" i="4"/>
  <c r="BF45" i="4"/>
  <c r="W40" i="4"/>
  <c r="BK32" i="4"/>
  <c r="BK23" i="4"/>
  <c r="R16" i="4"/>
  <c r="O10" i="4"/>
  <c r="D102" i="1"/>
  <c r="E123" i="1"/>
  <c r="BQ37" i="4"/>
  <c r="BC27" i="4"/>
  <c r="AS18" i="4"/>
  <c r="CM14" i="4"/>
  <c r="AB9" i="4"/>
  <c r="C103" i="1"/>
  <c r="AZ42" i="4"/>
  <c r="CR7" i="4"/>
  <c r="CS54" i="4"/>
  <c r="AB42" i="4"/>
  <c r="BF36" i="4"/>
  <c r="BQ27" i="4"/>
  <c r="CE20" i="4"/>
  <c r="BZ15" i="4"/>
  <c r="H11" i="4"/>
  <c r="D128" i="1"/>
  <c r="D54" i="1"/>
  <c r="BH35" i="4"/>
  <c r="BJ36" i="4"/>
  <c r="AE16" i="4"/>
  <c r="CD7" i="4"/>
  <c r="AA52" i="4"/>
  <c r="S37" i="4"/>
  <c r="O27" i="4"/>
  <c r="V18" i="4"/>
  <c r="BM12" i="4"/>
  <c r="D98" i="1"/>
  <c r="BS49" i="4"/>
  <c r="Q13" i="4"/>
  <c r="CS45" i="4"/>
  <c r="V36" i="4"/>
  <c r="BH28" i="4"/>
  <c r="BV21" i="4"/>
  <c r="BO15" i="4"/>
  <c r="BY10" i="4"/>
  <c r="E122" i="1"/>
  <c r="Z28" i="4"/>
  <c r="BM54" i="4"/>
  <c r="AP36" i="4"/>
  <c r="BJ28" i="4"/>
  <c r="BW21" i="4"/>
  <c r="BB16" i="4"/>
  <c r="BT11" i="4"/>
  <c r="D67" i="2"/>
  <c r="D53" i="1"/>
  <c r="E120" i="1"/>
  <c r="AL46" i="4"/>
  <c r="Z51" i="4"/>
  <c r="AS73" i="4"/>
  <c r="K51" i="4"/>
  <c r="AI60" i="4"/>
  <c r="CB21" i="4"/>
  <c r="BY9" i="4"/>
  <c r="D45" i="1"/>
  <c r="O49" i="4"/>
  <c r="CS33" i="4"/>
  <c r="BF24" i="4"/>
  <c r="AD16" i="4"/>
  <c r="BQ9" i="4"/>
  <c r="AP9" i="4"/>
  <c r="CG9" i="4"/>
  <c r="BH42" i="4"/>
  <c r="V31" i="4"/>
  <c r="X22" i="4"/>
  <c r="BQ14" i="4"/>
  <c r="D72" i="2"/>
  <c r="W57" i="4"/>
  <c r="P39" i="4"/>
  <c r="BF28" i="4"/>
  <c r="AU19" i="4"/>
  <c r="BK12" i="4"/>
  <c r="D9" i="2"/>
  <c r="Y46" i="4"/>
  <c r="AY21" i="4"/>
  <c r="F121" i="1"/>
  <c r="CS55" i="4"/>
  <c r="BH51" i="4"/>
  <c r="BM46" i="4"/>
  <c r="S44" i="4"/>
  <c r="O41" i="4"/>
  <c r="CT38" i="4"/>
  <c r="BP36" i="4"/>
  <c r="V34" i="4"/>
  <c r="X32" i="4"/>
  <c r="AF30" i="4"/>
  <c r="AT28" i="4"/>
  <c r="BW26" i="4"/>
  <c r="AD25" i="4"/>
  <c r="CE23" i="4"/>
  <c r="AN22" i="4"/>
  <c r="CN20" i="4"/>
  <c r="W19" i="4"/>
  <c r="CS17" i="4"/>
  <c r="BR16" i="4"/>
  <c r="BN15" i="4"/>
  <c r="BA14" i="4"/>
  <c r="AX13" i="4"/>
  <c r="AK12" i="4"/>
  <c r="AQ11" i="4"/>
  <c r="AM10" i="4"/>
  <c r="Q9" i="4"/>
  <c r="W8" i="4"/>
  <c r="AU7" i="4"/>
  <c r="D37" i="2"/>
  <c r="F118" i="1"/>
  <c r="D96" i="1"/>
  <c r="D69" i="1"/>
  <c r="D23" i="1"/>
  <c r="C82" i="1"/>
  <c r="E23" i="1"/>
  <c r="AY61" i="4"/>
  <c r="H48" i="4"/>
  <c r="BF37" i="4"/>
  <c r="X30" i="4"/>
  <c r="CP24" i="4"/>
  <c r="CB17" i="4"/>
  <c r="AO12" i="4"/>
  <c r="D41" i="2"/>
  <c r="C43" i="1"/>
  <c r="BT56" i="4"/>
  <c r="AA53" i="4"/>
  <c r="AD50" i="4"/>
  <c r="BM47" i="4"/>
  <c r="AY45" i="4"/>
  <c r="BA43" i="4"/>
  <c r="BM41" i="4"/>
  <c r="AH40" i="4"/>
  <c r="BP38" i="4"/>
  <c r="U37" i="4"/>
  <c r="BS35" i="4"/>
  <c r="AN34" i="4"/>
  <c r="I33" i="4"/>
  <c r="BL31" i="4"/>
  <c r="BF30" i="4"/>
  <c r="BA29" i="4"/>
  <c r="AI28" i="4"/>
  <c r="R27" i="4"/>
  <c r="CQ25" i="4"/>
  <c r="BZ24" i="4"/>
  <c r="BT23" i="4"/>
  <c r="BN22" i="4"/>
  <c r="AW21" i="4"/>
  <c r="AQ20" i="4"/>
  <c r="L19" i="4"/>
  <c r="M18" i="4"/>
  <c r="N17" i="4"/>
  <c r="Y16" i="4"/>
  <c r="AW15" i="4"/>
  <c r="BL14" i="4"/>
  <c r="CJ13" i="4"/>
  <c r="N13" i="4"/>
  <c r="AC12" i="4"/>
  <c r="AI11" i="4"/>
  <c r="BG10" i="4"/>
  <c r="BU9" i="4"/>
  <c r="CS8" i="4"/>
  <c r="X8" i="4"/>
  <c r="AV7" i="4"/>
  <c r="D39" i="2"/>
  <c r="C120" i="1"/>
  <c r="E96" i="1"/>
  <c r="C87" i="1"/>
  <c r="E70" i="1"/>
  <c r="E18" i="1"/>
  <c r="AM49" i="4"/>
  <c r="BT39" i="4"/>
  <c r="AS34" i="4"/>
  <c r="CB24" i="4"/>
  <c r="AT16" i="4"/>
  <c r="J11" i="4"/>
  <c r="D115" i="1"/>
  <c r="C47" i="1"/>
  <c r="AU57" i="4"/>
  <c r="CT53" i="4"/>
  <c r="AK50" i="4"/>
  <c r="BT47" i="4"/>
  <c r="BE45" i="4"/>
  <c r="AJ43" i="4"/>
  <c r="BQ41" i="4"/>
  <c r="AL40" i="4"/>
  <c r="CJ38" i="4"/>
  <c r="BE37" i="4"/>
  <c r="J36" i="4"/>
  <c r="BX34" i="4"/>
  <c r="AC33" i="4"/>
  <c r="CQ31" i="4"/>
  <c r="BU30" i="4"/>
  <c r="BD29" i="4"/>
  <c r="AJ28" i="4"/>
  <c r="AE27" i="4"/>
  <c r="AA26" i="4"/>
  <c r="U25" i="4"/>
  <c r="BU23" i="4"/>
  <c r="BP22" i="4"/>
  <c r="AX21" i="4"/>
  <c r="AR20" i="4"/>
  <c r="AM19" i="4"/>
  <c r="X18" i="4"/>
  <c r="Y17" i="4"/>
  <c r="AI16" i="4"/>
  <c r="AX15" i="4"/>
  <c r="BM14" i="4"/>
  <c r="CK13" i="4"/>
  <c r="P13" i="4"/>
  <c r="AM12" i="4"/>
  <c r="BB11" i="4"/>
  <c r="BQ10" i="4"/>
  <c r="CF9" i="4"/>
  <c r="J9" i="4"/>
  <c r="AH8" i="4"/>
  <c r="BF7" i="4"/>
  <c r="D49" i="2"/>
  <c r="E121" i="1"/>
  <c r="F98" i="1"/>
  <c r="D89" i="1"/>
  <c r="D81" i="1"/>
  <c r="D67" i="1"/>
  <c r="D59" i="1"/>
  <c r="D51" i="1"/>
  <c r="F19" i="1"/>
  <c r="X56" i="4"/>
  <c r="AI45" i="4"/>
  <c r="BD39" i="4"/>
  <c r="BO31" i="4"/>
  <c r="BS22" i="4"/>
  <c r="CA15" i="4"/>
  <c r="AV9" i="4"/>
  <c r="E78" i="1"/>
  <c r="BT38" i="4"/>
  <c r="CA31" i="4"/>
  <c r="AP29" i="4"/>
  <c r="Y28" i="4"/>
  <c r="M26" i="4"/>
  <c r="BJ23" i="4"/>
  <c r="AK21" i="4"/>
  <c r="AA19" i="4"/>
  <c r="O17" i="4"/>
  <c r="Z16" i="4"/>
  <c r="BD14" i="4"/>
  <c r="F13" i="4"/>
  <c r="AD12" i="4"/>
  <c r="BH10" i="4"/>
  <c r="CT8" i="4"/>
  <c r="Y8" i="4"/>
  <c r="D40" i="2"/>
  <c r="F97" i="1"/>
  <c r="D80" i="1"/>
  <c r="D58" i="1"/>
  <c r="F18" i="1"/>
  <c r="AX44" i="4"/>
  <c r="BV30" i="4"/>
  <c r="AF22" i="4"/>
  <c r="CC8" i="4"/>
  <c r="G8" i="4"/>
  <c r="F111" i="1"/>
  <c r="D64" i="1"/>
  <c r="BQ51" i="4"/>
  <c r="AY28" i="4"/>
  <c r="BZ7" i="4"/>
  <c r="BX22" i="4"/>
  <c r="BT32" i="4"/>
  <c r="AP27" i="4"/>
  <c r="AX24" i="4"/>
  <c r="Q20" i="4"/>
  <c r="O16" i="4"/>
  <c r="CH13" i="4"/>
  <c r="CA11" i="4"/>
  <c r="BV7" i="4"/>
  <c r="D72" i="1"/>
  <c r="D16" i="1"/>
  <c r="BC40" i="4"/>
  <c r="AH20" i="4"/>
  <c r="BR58" i="4"/>
  <c r="BL48" i="4"/>
  <c r="CD40" i="4"/>
  <c r="BE33" i="4"/>
  <c r="CS30" i="4"/>
  <c r="N24" i="4"/>
  <c r="CD20" i="4"/>
  <c r="BX15" i="4"/>
  <c r="BE12" i="4"/>
  <c r="BW7" i="4"/>
  <c r="C90" i="1"/>
  <c r="CR29" i="4"/>
  <c r="BS48" i="4"/>
  <c r="AM39" i="4"/>
  <c r="AA31" i="4"/>
  <c r="BL26" i="4"/>
  <c r="BY19" i="4"/>
  <c r="CN14" i="4"/>
  <c r="CD11" i="4"/>
  <c r="L7" i="4"/>
  <c r="F71" i="1"/>
  <c r="BT48" i="4"/>
  <c r="AA18" i="4"/>
  <c r="AN56" i="4"/>
  <c r="BE46" i="4"/>
  <c r="CA9" i="4"/>
  <c r="CC30" i="4"/>
  <c r="E33" i="1"/>
  <c r="BK41" i="4"/>
  <c r="BS30" i="4"/>
  <c r="AH21" i="4"/>
  <c r="BT14" i="4"/>
  <c r="BO10" i="4"/>
  <c r="D56" i="2"/>
  <c r="C53" i="1"/>
  <c r="AB26" i="4"/>
  <c r="CM53" i="4"/>
  <c r="BN40" i="4"/>
  <c r="CM31" i="4"/>
  <c r="T25" i="4"/>
  <c r="AI18" i="4"/>
  <c r="I14" i="4"/>
  <c r="BN7" i="4"/>
  <c r="E32" i="1"/>
  <c r="AJ51" i="4"/>
  <c r="W39" i="4"/>
  <c r="AD32" i="4"/>
  <c r="CQ22" i="4"/>
  <c r="CE14" i="4"/>
  <c r="N10" i="4"/>
  <c r="F70" i="1"/>
  <c r="CP33" i="4"/>
  <c r="BH24" i="4"/>
  <c r="V47" i="4"/>
  <c r="BT70" i="4"/>
  <c r="V48" i="4"/>
  <c r="AT57" i="4"/>
  <c r="BJ18" i="4"/>
  <c r="BU8" i="4"/>
  <c r="F8" i="1"/>
  <c r="CE45" i="4"/>
  <c r="BN32" i="4"/>
  <c r="BB23" i="4"/>
  <c r="AI15" i="4"/>
  <c r="CE8" i="4"/>
  <c r="BK7" i="4"/>
  <c r="C76" i="1"/>
  <c r="CP40" i="4"/>
  <c r="P30" i="4"/>
  <c r="R21" i="4"/>
  <c r="CF13" i="4"/>
  <c r="C105" i="1"/>
  <c r="CE53" i="4"/>
  <c r="CD37" i="4"/>
  <c r="AZ27" i="4"/>
  <c r="AE18" i="4"/>
  <c r="BZ11" i="4"/>
  <c r="C112" i="1"/>
  <c r="AA44" i="4"/>
  <c r="BU20" i="4"/>
  <c r="E79" i="1"/>
  <c r="X55" i="4"/>
  <c r="AB51" i="4"/>
  <c r="AN46" i="4"/>
  <c r="AC43" i="4"/>
  <c r="CR40" i="4"/>
  <c r="BN38" i="4"/>
  <c r="AZ36" i="4"/>
  <c r="F34" i="4"/>
  <c r="BW31" i="4"/>
  <c r="R30" i="4"/>
  <c r="T28" i="4"/>
  <c r="BI26" i="4"/>
  <c r="Q25" i="4"/>
  <c r="BS23" i="4"/>
  <c r="Z22" i="4"/>
  <c r="CC20" i="4"/>
  <c r="K19" i="4"/>
  <c r="BY17" i="4"/>
  <c r="BI16" i="4"/>
  <c r="BE15" i="4"/>
  <c r="AR14" i="4"/>
  <c r="AO13" i="4"/>
  <c r="AB12" i="4"/>
  <c r="AH11" i="4"/>
  <c r="AD10" i="4"/>
  <c r="H9" i="4"/>
  <c r="N8" i="4"/>
  <c r="AL7" i="4"/>
  <c r="D28" i="2"/>
  <c r="E117" i="1"/>
  <c r="D95" i="1"/>
  <c r="F37" i="1"/>
  <c r="D22" i="1"/>
  <c r="C78" i="1"/>
  <c r="E21" i="1"/>
  <c r="CH58" i="4"/>
  <c r="CC45" i="4"/>
  <c r="CM36" i="4"/>
  <c r="AF29" i="4"/>
  <c r="AD24" i="4"/>
  <c r="AV17" i="4"/>
  <c r="M12" i="4"/>
  <c r="D127" i="1"/>
  <c r="E8" i="1"/>
  <c r="H56" i="4"/>
  <c r="CN52" i="4"/>
  <c r="CQ49" i="4"/>
  <c r="AG47" i="4"/>
  <c r="AG45" i="4"/>
  <c r="AI43" i="4"/>
  <c r="AW41" i="4"/>
  <c r="R40" i="4"/>
  <c r="AZ38" i="4"/>
  <c r="E37" i="4"/>
  <c r="BC35" i="4"/>
  <c r="X34" i="4"/>
  <c r="BV32" i="4"/>
  <c r="AY31" i="4"/>
  <c r="AU30" i="4"/>
  <c r="AO29" i="4"/>
  <c r="V28" i="4"/>
  <c r="CJ26" i="4"/>
  <c r="CF25" i="4"/>
  <c r="BL24" i="4"/>
  <c r="BG23" i="4"/>
  <c r="BC22" i="4"/>
  <c r="AI21" i="4"/>
  <c r="AD20" i="4"/>
  <c r="CR18" i="4"/>
  <c r="CJ17" i="4"/>
  <c r="CK16" i="4"/>
  <c r="P16" i="4"/>
  <c r="AN15" i="4"/>
  <c r="BC14" i="4"/>
  <c r="BZ13" i="4"/>
  <c r="E13" i="4"/>
  <c r="T12" i="4"/>
  <c r="Z11" i="4"/>
  <c r="AW10" i="4"/>
  <c r="BL9" i="4"/>
  <c r="CJ8" i="4"/>
  <c r="O8" i="4"/>
  <c r="AM7" i="4"/>
  <c r="D29" i="2"/>
  <c r="F117" i="1"/>
  <c r="E95" i="1"/>
  <c r="C86" i="1"/>
  <c r="C66" i="1"/>
  <c r="E15" i="1"/>
  <c r="AO47" i="4"/>
  <c r="X39" i="4"/>
  <c r="N33" i="4"/>
  <c r="CJ23" i="4"/>
  <c r="CS15" i="4"/>
  <c r="AQ10" i="4"/>
  <c r="E89" i="1"/>
  <c r="E10" i="1"/>
  <c r="CB56" i="4"/>
  <c r="BN53" i="4"/>
  <c r="E50" i="4"/>
  <c r="AN47" i="4"/>
  <c r="AH45" i="4"/>
  <c r="M43" i="4"/>
  <c r="BA41" i="4"/>
  <c r="V40" i="4"/>
  <c r="AO37" i="4"/>
  <c r="CM35" i="4"/>
  <c r="BH34" i="4"/>
  <c r="M33" i="4"/>
  <c r="BH30" i="4"/>
  <c r="S27" i="4"/>
  <c r="G25" i="4"/>
  <c r="BD22" i="4"/>
  <c r="AG20" i="4"/>
  <c r="N18" i="4"/>
  <c r="AO15" i="4"/>
  <c r="CB13" i="4"/>
  <c r="AS11" i="4"/>
  <c r="BV9" i="4"/>
  <c r="AW7" i="4"/>
  <c r="D120" i="1"/>
  <c r="D88" i="1"/>
  <c r="D66" i="1"/>
  <c r="F34" i="1"/>
  <c r="AH54" i="4"/>
  <c r="CK38" i="4"/>
  <c r="AY15" i="4"/>
  <c r="E57" i="1"/>
  <c r="D86" i="1"/>
  <c r="F32" i="1"/>
  <c r="BV37" i="4"/>
  <c r="CN19" i="4"/>
  <c r="C42" i="1"/>
  <c r="BO8" i="4"/>
  <c r="AR18" i="4"/>
  <c r="CE12" i="4"/>
  <c r="BK9" i="4"/>
  <c r="F105" i="1"/>
  <c r="C57" i="1"/>
  <c r="CN26" i="4"/>
  <c r="Z54" i="4"/>
  <c r="AQ44" i="4"/>
  <c r="AL36" i="4"/>
  <c r="BV28" i="4"/>
  <c r="CJ21" i="4"/>
  <c r="BA16" i="4"/>
  <c r="R14" i="4"/>
  <c r="M10" i="4"/>
  <c r="D66" i="2"/>
  <c r="C52" i="1"/>
  <c r="AA36" i="4"/>
  <c r="E58" i="1"/>
  <c r="X46" i="4"/>
  <c r="CH40" i="4"/>
  <c r="BY33" i="4"/>
  <c r="BW28" i="4"/>
  <c r="I23" i="4"/>
  <c r="BE17" i="4"/>
  <c r="BO12" i="4"/>
  <c r="CH7" i="4"/>
  <c r="D84" i="1"/>
  <c r="F23" i="1"/>
  <c r="BA26" i="4"/>
  <c r="BQ26" i="4"/>
  <c r="AU24" i="4"/>
  <c r="Y14" i="4"/>
  <c r="BJ58" i="4"/>
  <c r="BM39" i="4"/>
  <c r="BQ25" i="4"/>
  <c r="BI19" i="4"/>
  <c r="BY13" i="4"/>
  <c r="BM7" i="4"/>
  <c r="D15" i="1"/>
  <c r="O32" i="4"/>
  <c r="Z8" i="4"/>
  <c r="CP50" i="4"/>
  <c r="S39" i="4"/>
  <c r="CF30" i="4"/>
  <c r="CN22" i="4"/>
  <c r="AQ16" i="4"/>
  <c r="AG13" i="4"/>
  <c r="R9" i="4"/>
  <c r="E98" i="1"/>
  <c r="BX35" i="4"/>
  <c r="BZ58" i="4"/>
  <c r="CT45" i="4"/>
  <c r="CK37" i="4"/>
  <c r="BF27" i="4"/>
  <c r="AC24" i="4"/>
  <c r="AU17" i="4"/>
  <c r="AH13" i="4"/>
  <c r="BX7" i="4"/>
  <c r="D91" i="1"/>
  <c r="F22" i="1"/>
  <c r="AJ16" i="4"/>
  <c r="AW44" i="4"/>
  <c r="CM67" i="4"/>
  <c r="E70" i="6"/>
  <c r="BU54" i="4"/>
  <c r="AL16" i="4"/>
  <c r="BR7" i="4"/>
  <c r="K23" i="4"/>
  <c r="AR43" i="4"/>
  <c r="AF31" i="4"/>
  <c r="AH22" i="4"/>
  <c r="AX14" i="4"/>
  <c r="J8" i="4"/>
  <c r="E125" i="1"/>
  <c r="M59" i="4"/>
  <c r="BK39" i="4"/>
  <c r="CP28" i="4"/>
  <c r="CT19" i="4"/>
  <c r="K13" i="4"/>
  <c r="D37" i="1"/>
  <c r="U51" i="4"/>
  <c r="AI36" i="4"/>
  <c r="AI26" i="4"/>
  <c r="AR17" i="4"/>
  <c r="E11" i="4"/>
  <c r="C94" i="1"/>
  <c r="H39" i="4"/>
  <c r="BL16" i="4"/>
  <c r="E63" i="1"/>
  <c r="CK54" i="4"/>
  <c r="CP49" i="4"/>
  <c r="Q46" i="4"/>
  <c r="CG42" i="4"/>
  <c r="CB40" i="4"/>
  <c r="AX38" i="4"/>
  <c r="CG35" i="4"/>
  <c r="BS33" i="4"/>
  <c r="AW31" i="4"/>
  <c r="G30" i="4"/>
  <c r="I28" i="4"/>
  <c r="AJ26" i="4"/>
  <c r="CJ24" i="4"/>
  <c r="BE23" i="4"/>
  <c r="CT21" i="4"/>
  <c r="BB20" i="4"/>
  <c r="CP18" i="4"/>
  <c r="BC17" i="4"/>
  <c r="AP16" i="4"/>
  <c r="AV15" i="4"/>
  <c r="Z14" i="4"/>
  <c r="V13" i="4"/>
  <c r="S12" i="4"/>
  <c r="O11" i="4"/>
  <c r="L10" i="4"/>
  <c r="CR8" i="4"/>
  <c r="E8" i="4"/>
  <c r="AB7" i="4"/>
  <c r="D19" i="2"/>
  <c r="F113" i="1"/>
  <c r="D94" i="1"/>
  <c r="F36" i="1"/>
  <c r="D21" i="1"/>
  <c r="E69" i="1"/>
  <c r="E19" i="1"/>
  <c r="CJ56" i="4"/>
  <c r="BP44" i="4"/>
  <c r="CN35" i="4"/>
  <c r="BM28" i="4"/>
  <c r="AW23" i="4"/>
  <c r="P17" i="4"/>
  <c r="BC11" i="4"/>
  <c r="C108" i="1"/>
  <c r="AI61" i="4"/>
  <c r="BE55" i="4"/>
  <c r="BH52" i="4"/>
  <c r="BK49" i="4"/>
  <c r="CT46" i="4"/>
  <c r="J45" i="4"/>
  <c r="L43" i="4"/>
  <c r="AG41" i="4"/>
  <c r="CE39" i="4"/>
  <c r="AJ38" i="4"/>
  <c r="CH36" i="4"/>
  <c r="AM35" i="4"/>
  <c r="H34" i="4"/>
  <c r="BF32" i="4"/>
  <c r="AM31" i="4"/>
  <c r="AG30" i="4"/>
  <c r="AA29" i="4"/>
  <c r="J28" i="4"/>
  <c r="BX26" i="4"/>
  <c r="BR25" i="4"/>
  <c r="BA24" i="4"/>
  <c r="AU23" i="4"/>
  <c r="AO22" i="4"/>
  <c r="X21" i="4"/>
  <c r="R20" i="4"/>
  <c r="CF18" i="4"/>
  <c r="BZ17" i="4"/>
  <c r="CB16" i="4"/>
  <c r="G16" i="4"/>
  <c r="AE15" i="4"/>
  <c r="AS14" i="4"/>
  <c r="BQ13" i="4"/>
  <c r="CF12" i="4"/>
  <c r="K12" i="4"/>
  <c r="P11" i="4"/>
  <c r="AN10" i="4"/>
  <c r="BC9" i="4"/>
  <c r="CA8" i="4"/>
  <c r="F8" i="4"/>
  <c r="AD7" i="4"/>
  <c r="D20" i="2"/>
  <c r="F112" i="1"/>
  <c r="E94" i="1"/>
  <c r="C85" i="1"/>
  <c r="C62" i="1"/>
  <c r="C10" i="1"/>
  <c r="AV46" i="4"/>
  <c r="Y38" i="4"/>
  <c r="CR31" i="4"/>
  <c r="CR22" i="4"/>
  <c r="AG15" i="4"/>
  <c r="BX9" i="4"/>
  <c r="E85" i="1"/>
  <c r="AQ61" i="4"/>
  <c r="P56" i="4"/>
  <c r="AH53" i="4"/>
  <c r="BR49" i="4"/>
  <c r="H47" i="4"/>
  <c r="K45" i="4"/>
  <c r="CN42" i="4"/>
  <c r="AK41" i="4"/>
  <c r="F40" i="4"/>
  <c r="BD38" i="4"/>
  <c r="Y37" i="4"/>
  <c r="BW35" i="4"/>
  <c r="AR34" i="4"/>
  <c r="CP32" i="4"/>
  <c r="BM31" i="4"/>
  <c r="AV30" i="4"/>
  <c r="AC29" i="4"/>
  <c r="K28" i="4"/>
  <c r="E27" i="4"/>
  <c r="CS25" i="4"/>
  <c r="CA24" i="4"/>
  <c r="AV23" i="4"/>
  <c r="AP22" i="4"/>
  <c r="Y21" i="4"/>
  <c r="S20" i="4"/>
  <c r="M19" i="4"/>
  <c r="CK17" i="4"/>
  <c r="E17" i="4"/>
  <c r="Q16" i="4"/>
  <c r="AF15" i="4"/>
  <c r="AU14" i="4"/>
  <c r="BR13" i="4"/>
  <c r="CP12" i="4"/>
  <c r="U12" i="4"/>
  <c r="AJ11" i="4"/>
  <c r="AY10" i="4"/>
  <c r="BM9" i="4"/>
  <c r="CK8" i="4"/>
  <c r="P8" i="4"/>
  <c r="AN7" i="4"/>
  <c r="D31" i="2"/>
  <c r="C115" i="1"/>
  <c r="F96" i="1"/>
  <c r="D87" i="1"/>
  <c r="D79" i="1"/>
  <c r="D65" i="1"/>
  <c r="D57" i="1"/>
  <c r="F33" i="1"/>
  <c r="F16" i="1"/>
  <c r="BP52" i="4"/>
  <c r="CE43" i="4"/>
  <c r="AO38" i="4"/>
  <c r="BQ29" i="4"/>
  <c r="CF20" i="4"/>
  <c r="O15" i="4"/>
  <c r="AI8" i="4"/>
  <c r="C49" i="1"/>
  <c r="CC16" i="4"/>
  <c r="BI13" i="4"/>
  <c r="CG12" i="4"/>
  <c r="AA11" i="4"/>
  <c r="AO10" i="4"/>
  <c r="BD9" i="4"/>
  <c r="AE7" i="4"/>
  <c r="D21" i="2"/>
  <c r="D78" i="1"/>
  <c r="D56" i="1"/>
  <c r="BR42" i="4"/>
  <c r="BN14" i="4"/>
  <c r="C67" i="1"/>
  <c r="U9" i="4"/>
  <c r="AE25" i="4"/>
  <c r="CH10" i="4"/>
  <c r="AG55" i="4"/>
  <c r="AS59" i="4"/>
  <c r="AA35" i="4"/>
  <c r="CK21" i="4"/>
  <c r="S14" i="4"/>
  <c r="BJ8" i="4"/>
  <c r="D62" i="1"/>
  <c r="AI13" i="4"/>
  <c r="C74" i="1"/>
  <c r="CT28" i="4"/>
  <c r="BI11" i="4"/>
  <c r="D122" i="1"/>
  <c r="D11" i="1"/>
  <c r="BA19" i="4"/>
  <c r="AF48" i="4"/>
  <c r="AO33" i="4"/>
  <c r="X26" i="4"/>
  <c r="AK19" i="4"/>
  <c r="CN9" i="4"/>
  <c r="C79" i="1"/>
  <c r="AP19" i="4"/>
  <c r="BY43" i="4"/>
  <c r="O31" i="4"/>
  <c r="BR20" i="4"/>
  <c r="BF12" i="4"/>
  <c r="C127" i="1"/>
  <c r="CF60" i="4"/>
  <c r="CD16" i="4"/>
  <c r="CF8" i="4"/>
  <c r="BH41" i="4"/>
  <c r="E65" i="4"/>
  <c r="P15" i="5"/>
  <c r="CN44" i="4"/>
  <c r="Y15" i="4"/>
  <c r="D42" i="2"/>
  <c r="AX12" i="4"/>
  <c r="Y41" i="4"/>
  <c r="O30" i="4"/>
  <c r="Q21" i="4"/>
  <c r="BM13" i="4"/>
  <c r="AH7" i="4"/>
  <c r="F47" i="1"/>
  <c r="CC54" i="4"/>
  <c r="AF38" i="4"/>
  <c r="BK27" i="4"/>
  <c r="CN18" i="4"/>
  <c r="Q12" i="4"/>
  <c r="CB31" i="4"/>
  <c r="X48" i="4"/>
  <c r="BQ34" i="4"/>
  <c r="O25" i="4"/>
  <c r="AX16" i="4"/>
  <c r="T10" i="4"/>
  <c r="E36" i="1"/>
  <c r="I38" i="4"/>
  <c r="BR15" i="4"/>
  <c r="E11" i="1"/>
  <c r="BE54" i="4"/>
  <c r="AD49" i="4"/>
  <c r="CM45" i="4"/>
  <c r="BJ42" i="4"/>
  <c r="AF40" i="4"/>
  <c r="AH38" i="4"/>
  <c r="BA35" i="4"/>
  <c r="BC33" i="4"/>
  <c r="AL31" i="4"/>
  <c r="AY29" i="4"/>
  <c r="CN27" i="4"/>
  <c r="V26" i="4"/>
  <c r="BY24" i="4"/>
  <c r="AT23" i="4"/>
  <c r="CG21" i="4"/>
  <c r="AP20" i="4"/>
  <c r="CE18" i="4"/>
  <c r="AS17" i="4"/>
  <c r="AG16" i="4"/>
  <c r="AM15" i="4"/>
  <c r="Q14" i="4"/>
  <c r="M13" i="4"/>
  <c r="J12" i="4"/>
  <c r="F11" i="4"/>
  <c r="CC9" i="4"/>
  <c r="BZ8" i="4"/>
  <c r="CN7" i="4"/>
  <c r="S7" i="4"/>
  <c r="D10" i="2"/>
  <c r="E112" i="1"/>
  <c r="D93" i="1"/>
  <c r="D34" i="1"/>
  <c r="D19" i="1"/>
  <c r="C64" i="1"/>
  <c r="E16" i="1"/>
  <c r="CT54" i="4"/>
  <c r="AK43" i="4"/>
  <c r="BI34" i="4"/>
  <c r="L28" i="4"/>
  <c r="BM21" i="4"/>
  <c r="F15" i="4"/>
  <c r="CJ10" i="4"/>
  <c r="C101" i="1"/>
  <c r="BP60" i="4"/>
  <c r="Y55" i="4"/>
  <c r="AB52" i="4"/>
  <c r="AE49" i="4"/>
  <c r="BN46" i="4"/>
  <c r="CF44" i="4"/>
  <c r="CH42" i="4"/>
  <c r="Q41" i="4"/>
  <c r="BO39" i="4"/>
  <c r="T38" i="4"/>
  <c r="BR36" i="4"/>
  <c r="W35" i="4"/>
  <c r="CK33" i="4"/>
  <c r="AP32" i="4"/>
  <c r="Y31" i="4"/>
  <c r="T30" i="4"/>
  <c r="P29" i="4"/>
  <c r="CD27" i="4"/>
  <c r="BJ26" i="4"/>
  <c r="BE25" i="4"/>
  <c r="AM24" i="4"/>
  <c r="AG23" i="4"/>
  <c r="AB22" i="4"/>
  <c r="J21" i="4"/>
  <c r="BX19" i="4"/>
  <c r="BR18" i="4"/>
  <c r="BP17" i="4"/>
  <c r="BS16" i="4"/>
  <c r="CQ15" i="4"/>
  <c r="V15" i="4"/>
  <c r="AJ14" i="4"/>
  <c r="BH13" i="4"/>
  <c r="BW12" i="4"/>
  <c r="CB11" i="4"/>
  <c r="G11" i="4"/>
  <c r="AE10" i="4"/>
  <c r="AT9" i="4"/>
  <c r="BR8" i="4"/>
  <c r="CP7" i="4"/>
  <c r="T7" i="4"/>
  <c r="D11" i="2"/>
  <c r="E111" i="1"/>
  <c r="E93" i="1"/>
  <c r="C84" i="1"/>
  <c r="C58" i="1"/>
  <c r="C7" i="1"/>
  <c r="CM44" i="4"/>
  <c r="AP37" i="4"/>
  <c r="P31" i="4"/>
  <c r="BE22" i="4"/>
  <c r="BE14" i="4"/>
  <c r="AM9" i="4"/>
  <c r="E82" i="1"/>
  <c r="BX60" i="4"/>
  <c r="BL55" i="4"/>
  <c r="BO52" i="4"/>
  <c r="AL49" i="4"/>
  <c r="BU46" i="4"/>
  <c r="BO44" i="4"/>
  <c r="BQ42" i="4"/>
  <c r="U41" i="4"/>
  <c r="BS39" i="4"/>
  <c r="AN38" i="4"/>
  <c r="I37" i="4"/>
  <c r="BG35" i="4"/>
  <c r="AB34" i="4"/>
  <c r="BZ32" i="4"/>
  <c r="BB31" i="4"/>
  <c r="AH30" i="4"/>
  <c r="Q29" i="4"/>
  <c r="CQ27" i="4"/>
  <c r="CM26" i="4"/>
  <c r="CG25" i="4"/>
  <c r="BN24" i="4"/>
  <c r="AI23" i="4"/>
  <c r="AE22" i="4"/>
  <c r="K21" i="4"/>
  <c r="F20" i="4"/>
  <c r="CG18" i="4"/>
  <c r="CA17" i="4"/>
  <c r="H16" i="4"/>
  <c r="W15" i="4"/>
  <c r="AK14" i="4"/>
  <c r="L12" i="4"/>
  <c r="CB8" i="4"/>
  <c r="F95" i="1"/>
  <c r="F15" i="1"/>
  <c r="CJ30" i="4"/>
  <c r="D65" i="2"/>
  <c r="BR50" i="4"/>
  <c r="BT13" i="4"/>
  <c r="AC51" i="4"/>
  <c r="AS42" i="4"/>
  <c r="CJ34" i="4"/>
  <c r="AK26" i="4"/>
  <c r="AY19" i="4"/>
  <c r="BJ11" i="4"/>
  <c r="F123" i="1"/>
  <c r="BG12" i="4"/>
  <c r="Z44" i="4"/>
  <c r="AT32" i="4"/>
  <c r="BH25" i="4"/>
  <c r="BK16" i="4"/>
  <c r="W10" i="4"/>
  <c r="C109" i="1"/>
  <c r="BR41" i="4"/>
  <c r="CP17" i="4"/>
  <c r="BZ41" i="4"/>
  <c r="CD29" i="4"/>
  <c r="AE48" i="4"/>
  <c r="E35" i="4"/>
  <c r="X24" i="4"/>
  <c r="CP15" i="4"/>
  <c r="AS9" i="4"/>
  <c r="D71" i="1"/>
  <c r="E54" i="1"/>
  <c r="BA37" i="4"/>
  <c r="AQ27" i="4"/>
  <c r="BP20" i="4"/>
  <c r="CD14" i="4"/>
  <c r="AP8" i="4"/>
  <c r="BO53" i="4"/>
  <c r="CE11" i="4"/>
  <c r="AM48" i="4"/>
  <c r="K35" i="4"/>
  <c r="AZ26" i="4"/>
  <c r="BN19" i="4"/>
  <c r="J14" i="4"/>
  <c r="BA8" i="4"/>
  <c r="D83" i="1"/>
  <c r="AU25" i="4"/>
  <c r="BP73" i="4"/>
  <c r="BS38" i="4"/>
  <c r="AF62" i="4"/>
  <c r="BD71" i="4"/>
  <c r="BF38" i="4"/>
  <c r="U14" i="4"/>
  <c r="F109" i="1"/>
  <c r="D68" i="2"/>
  <c r="AQ39" i="4"/>
  <c r="I29" i="4"/>
  <c r="CQ19" i="4"/>
  <c r="CK12" i="4"/>
  <c r="D34" i="2"/>
  <c r="M34" i="4"/>
  <c r="S52" i="4"/>
  <c r="CT36" i="4"/>
  <c r="BG26" i="4"/>
  <c r="CQ17" i="4"/>
  <c r="AN11" i="4"/>
  <c r="AJ25" i="4"/>
  <c r="AW45" i="4"/>
  <c r="AL33" i="4"/>
  <c r="CC23" i="4"/>
  <c r="BV15" i="4"/>
  <c r="AR9" i="4"/>
  <c r="C21" i="1"/>
  <c r="AU32" i="4"/>
  <c r="BH15" i="4"/>
  <c r="BH60" i="4"/>
  <c r="Y54" i="4"/>
  <c r="CQ48" i="4"/>
  <c r="AA45" i="4"/>
  <c r="AR42" i="4"/>
  <c r="CS39" i="4"/>
  <c r="R38" i="4"/>
  <c r="AK35" i="4"/>
  <c r="G33" i="4"/>
  <c r="X31" i="4"/>
  <c r="Z29" i="4"/>
  <c r="CA27" i="4"/>
  <c r="CP25" i="4"/>
  <c r="BK24" i="4"/>
  <c r="S23" i="4"/>
  <c r="BG21" i="4"/>
  <c r="AB20" i="4"/>
  <c r="BD18" i="4"/>
  <c r="W17" i="4"/>
  <c r="X16" i="4"/>
  <c r="T15" i="4"/>
  <c r="CR13" i="4"/>
  <c r="CN12" i="4"/>
  <c r="CJ11" i="4"/>
  <c r="CG10" i="4"/>
  <c r="BT9" i="4"/>
  <c r="BG8" i="4"/>
  <c r="CE7" i="4"/>
  <c r="J7" i="4"/>
  <c r="F124" i="1"/>
  <c r="C111" i="1"/>
  <c r="F74" i="1"/>
  <c r="D33" i="1"/>
  <c r="D18" i="1"/>
  <c r="C60" i="1"/>
  <c r="C11" i="1"/>
  <c r="AI53" i="4"/>
  <c r="CH41" i="4"/>
  <c r="AT33" i="4"/>
  <c r="BG27" i="4"/>
  <c r="CT20" i="4"/>
  <c r="AM14" i="4"/>
  <c r="CP9" i="4"/>
  <c r="E87" i="1"/>
  <c r="AK59" i="4"/>
  <c r="BF54" i="4"/>
  <c r="BI51" i="4"/>
  <c r="CR48" i="4"/>
  <c r="AO46" i="4"/>
  <c r="BN44" i="4"/>
  <c r="BP42" i="4"/>
  <c r="CT40" i="4"/>
  <c r="AY39" i="4"/>
  <c r="CG37" i="4"/>
  <c r="BB36" i="4"/>
  <c r="G35" i="4"/>
  <c r="BU33" i="4"/>
  <c r="Z32" i="4"/>
  <c r="N31" i="4"/>
  <c r="H30" i="4"/>
  <c r="CH28" i="4"/>
  <c r="BP27" i="4"/>
  <c r="AY26" i="4"/>
  <c r="AS25" i="4"/>
  <c r="Z24" i="4"/>
  <c r="V23" i="4"/>
  <c r="P22" i="4"/>
  <c r="CP20" i="4"/>
  <c r="BK19" i="4"/>
  <c r="BG18" i="4"/>
  <c r="BD17" i="4"/>
  <c r="BJ16" i="4"/>
  <c r="CH15" i="4"/>
  <c r="L15" i="4"/>
  <c r="AA14" i="4"/>
  <c r="AY13" i="4"/>
  <c r="BN12" i="4"/>
  <c r="BS11" i="4"/>
  <c r="CQ10" i="4"/>
  <c r="V10" i="4"/>
  <c r="AK9" i="4"/>
  <c r="BI8" i="4"/>
  <c r="CF7" i="4"/>
  <c r="K7" i="4"/>
  <c r="C128" i="1"/>
  <c r="C110" i="1"/>
  <c r="C91" i="1"/>
  <c r="C83" i="1"/>
  <c r="C55" i="1"/>
  <c r="BA59" i="4"/>
  <c r="BH43" i="4"/>
  <c r="BW36" i="4"/>
  <c r="AW30" i="4"/>
  <c r="BY21" i="4"/>
  <c r="CQ12" i="4"/>
  <c r="BK8" i="4"/>
  <c r="E61" i="1"/>
  <c r="L60" i="4"/>
  <c r="AF55" i="4"/>
  <c r="AI52" i="4"/>
  <c r="F49" i="4"/>
  <c r="AP46" i="4"/>
  <c r="AR44" i="4"/>
  <c r="AT42" i="4"/>
  <c r="E41" i="4"/>
  <c r="BC39" i="4"/>
  <c r="X38" i="4"/>
  <c r="BV36" i="4"/>
  <c r="AQ35" i="4"/>
  <c r="L34" i="4"/>
  <c r="BJ32" i="4"/>
  <c r="AN31" i="4"/>
  <c r="W30" i="4"/>
  <c r="CK28" i="4"/>
  <c r="CE27" i="4"/>
  <c r="BY26" i="4"/>
  <c r="BS25" i="4"/>
  <c r="BB24" i="4"/>
  <c r="W23" i="4"/>
  <c r="Q22" i="4"/>
  <c r="CS20" i="4"/>
  <c r="CM19" i="4"/>
  <c r="BT18" i="4"/>
  <c r="BQ17" i="4"/>
  <c r="BT16" i="4"/>
  <c r="CR15" i="4"/>
  <c r="N15" i="4"/>
  <c r="AB14" i="4"/>
  <c r="AZ13" i="4"/>
  <c r="BX12" i="4"/>
  <c r="CM11" i="4"/>
  <c r="R11" i="4"/>
  <c r="AF10" i="4"/>
  <c r="AU9" i="4"/>
  <c r="BS8" i="4"/>
  <c r="CQ7" i="4"/>
  <c r="V7" i="4"/>
  <c r="D12" i="2"/>
  <c r="E110" i="1"/>
  <c r="F94" i="1"/>
  <c r="D85" i="1"/>
  <c r="F72" i="1"/>
  <c r="D63" i="1"/>
  <c r="D55" i="1"/>
  <c r="D30" i="1"/>
  <c r="F13" i="1"/>
  <c r="F50" i="4"/>
  <c r="AC42" i="4"/>
  <c r="J37" i="4"/>
  <c r="AH27" i="4"/>
  <c r="AB19" i="4"/>
  <c r="CC13" i="4"/>
  <c r="AF7" i="4"/>
  <c r="E9" i="1"/>
  <c r="Q68" i="4"/>
  <c r="I36" i="4"/>
  <c r="AY59" i="4"/>
  <c r="BW68" i="4"/>
  <c r="O33" i="4"/>
  <c r="I13" i="4"/>
  <c r="F87" i="1"/>
  <c r="E56" i="1"/>
  <c r="L38" i="4"/>
  <c r="BW27" i="4"/>
  <c r="CM18" i="4"/>
  <c r="O12" i="4"/>
  <c r="C118" i="1"/>
  <c r="G27" i="4"/>
  <c r="BB49" i="4"/>
  <c r="AY35" i="4"/>
  <c r="BA25" i="4"/>
  <c r="I17" i="4"/>
  <c r="BC10" i="4"/>
  <c r="BU16" i="4"/>
  <c r="AY43" i="4"/>
  <c r="CJ31" i="4"/>
  <c r="CT14" i="4"/>
  <c r="BP12" i="4"/>
  <c r="AC59" i="4"/>
  <c r="CM52" i="4"/>
  <c r="BK48" i="4"/>
  <c r="CE44" i="4"/>
  <c r="U42" i="4"/>
  <c r="CC39" i="4"/>
  <c r="AY37" i="4"/>
  <c r="U35" i="4"/>
  <c r="K31" i="4"/>
  <c r="M29" i="4"/>
  <c r="CC25" i="4"/>
  <c r="G23" i="4"/>
  <c r="AV21" i="4"/>
  <c r="M17" i="4"/>
  <c r="K15" i="4"/>
  <c r="BX10" i="4"/>
  <c r="AX8" i="4"/>
  <c r="D32" i="1"/>
  <c r="C8" i="1"/>
  <c r="CA32" i="4"/>
  <c r="E65" i="1"/>
  <c r="R46" i="4"/>
  <c r="AI39" i="4"/>
  <c r="J32" i="4"/>
  <c r="CM29" i="4"/>
  <c r="H23" i="4"/>
  <c r="AT17" i="4"/>
  <c r="AP13" i="4"/>
  <c r="AY8" i="4"/>
  <c r="C81" i="1"/>
  <c r="AT20" i="4"/>
  <c r="BP51" i="4"/>
  <c r="H38" i="4"/>
  <c r="I30" i="4"/>
  <c r="AN24" i="4"/>
  <c r="BH18" i="4"/>
  <c r="AQ13" i="4"/>
  <c r="AL9" i="4"/>
  <c r="F93" i="1"/>
  <c r="D9" i="1"/>
  <c r="D13" i="2"/>
  <c r="AM11" i="4"/>
  <c r="BO19" i="4"/>
  <c r="CG33" i="4"/>
  <c r="AS8" i="4"/>
  <c r="BT21" i="4"/>
  <c r="X10" i="4"/>
  <c r="BH44" i="4"/>
  <c r="BD32" i="4"/>
  <c r="BM22" i="4"/>
  <c r="CT16" i="4"/>
  <c r="AO8" i="4"/>
  <c r="F26" i="1"/>
  <c r="CJ39" i="4"/>
  <c r="F58" i="4"/>
  <c r="V42" i="4"/>
  <c r="BT34" i="4"/>
  <c r="CB29" i="4"/>
  <c r="CS23" i="4"/>
  <c r="AJ17" i="4"/>
  <c r="AU12" i="4"/>
  <c r="D57" i="2"/>
  <c r="BB41" i="4"/>
  <c r="E55" i="1"/>
  <c r="BR40" i="4"/>
  <c r="BI33" i="4"/>
  <c r="AT25" i="4"/>
  <c r="BP15" i="4"/>
  <c r="AC9" i="4"/>
  <c r="D61" i="1"/>
  <c r="BS40" i="4"/>
  <c r="BI10" i="4"/>
  <c r="H61" i="1" l="1"/>
  <c r="H9" i="1"/>
  <c r="F99" i="1"/>
  <c r="G81" i="1"/>
  <c r="CL29" i="4"/>
  <c r="G8" i="1"/>
  <c r="H32" i="1"/>
  <c r="D35" i="1"/>
  <c r="CL52" i="4"/>
  <c r="G118" i="1"/>
  <c r="CL18" i="4"/>
  <c r="AF74" i="4"/>
  <c r="H30" i="1"/>
  <c r="D31" i="1"/>
  <c r="H55" i="1"/>
  <c r="H63" i="1"/>
  <c r="H85" i="1"/>
  <c r="V74" i="4"/>
  <c r="CQ74" i="4"/>
  <c r="CL11" i="4"/>
  <c r="CL19" i="4"/>
  <c r="D41" i="4"/>
  <c r="G55" i="1"/>
  <c r="G83" i="1"/>
  <c r="G91" i="1"/>
  <c r="G110" i="1"/>
  <c r="G128" i="1"/>
  <c r="K74" i="4"/>
  <c r="CF74" i="4"/>
  <c r="CO20" i="4"/>
  <c r="BF75" i="4"/>
  <c r="CO9" i="4"/>
  <c r="G11" i="1"/>
  <c r="G60" i="1"/>
  <c r="H18" i="1"/>
  <c r="D17" i="1"/>
  <c r="H33" i="1"/>
  <c r="F75" i="1"/>
  <c r="G111" i="1"/>
  <c r="J74" i="4"/>
  <c r="CE74" i="4"/>
  <c r="CO25" i="4"/>
  <c r="Y75" i="4"/>
  <c r="C20" i="1"/>
  <c r="G21" i="1"/>
  <c r="H83" i="1"/>
  <c r="H71" i="1"/>
  <c r="CO15" i="4"/>
  <c r="D35" i="4"/>
  <c r="CO17" i="4"/>
  <c r="G109" i="1"/>
  <c r="CL26" i="4"/>
  <c r="CL44" i="4"/>
  <c r="G7" i="1"/>
  <c r="C12" i="1"/>
  <c r="G58" i="1"/>
  <c r="G84" i="1"/>
  <c r="E99" i="1"/>
  <c r="T74" i="4"/>
  <c r="CP74" i="4"/>
  <c r="CO7" i="4"/>
  <c r="G101" i="1"/>
  <c r="CT75" i="4"/>
  <c r="G64" i="1"/>
  <c r="H19" i="1"/>
  <c r="H34" i="1"/>
  <c r="D99" i="1"/>
  <c r="H99" i="1" s="1"/>
  <c r="H93" i="1"/>
  <c r="S74" i="4"/>
  <c r="CN74" i="4"/>
  <c r="CL45" i="4"/>
  <c r="BE75" i="4"/>
  <c r="E38" i="1"/>
  <c r="CC75" i="4"/>
  <c r="AH74" i="4"/>
  <c r="D65" i="4"/>
  <c r="G127" i="1"/>
  <c r="G79" i="1"/>
  <c r="H11" i="1"/>
  <c r="H122" i="1"/>
  <c r="C75" i="1"/>
  <c r="G74" i="1"/>
  <c r="H62" i="1"/>
  <c r="G67" i="1"/>
  <c r="H56" i="1"/>
  <c r="H78" i="1"/>
  <c r="D92" i="1"/>
  <c r="AE74" i="4"/>
  <c r="G49" i="1"/>
  <c r="H57" i="1"/>
  <c r="H65" i="1"/>
  <c r="H79" i="1"/>
  <c r="H87" i="1"/>
  <c r="G115" i="1"/>
  <c r="C116" i="1"/>
  <c r="AN74" i="4"/>
  <c r="CO12" i="4"/>
  <c r="D17" i="4"/>
  <c r="D27" i="4"/>
  <c r="CO32" i="4"/>
  <c r="G10" i="1"/>
  <c r="G62" i="1"/>
  <c r="G85" i="1"/>
  <c r="AD74" i="4"/>
  <c r="G108" i="1"/>
  <c r="E73" i="1"/>
  <c r="D20" i="1"/>
  <c r="D14" i="1" s="1"/>
  <c r="D24" i="1" s="1"/>
  <c r="H21" i="1"/>
  <c r="F38" i="1"/>
  <c r="H94" i="1"/>
  <c r="AB74" i="4"/>
  <c r="D8" i="4"/>
  <c r="CO18" i="4"/>
  <c r="CO49" i="4"/>
  <c r="CK75" i="4"/>
  <c r="G94" i="1"/>
  <c r="D11" i="4"/>
  <c r="H37" i="1"/>
  <c r="CO28" i="4"/>
  <c r="BR74" i="4"/>
  <c r="BU75" i="4"/>
  <c r="CL67" i="4"/>
  <c r="H91" i="1"/>
  <c r="BX74" i="4"/>
  <c r="CO50" i="4"/>
  <c r="H15" i="1"/>
  <c r="BM74" i="4"/>
  <c r="H84" i="1"/>
  <c r="CH74" i="4"/>
  <c r="G52" i="1"/>
  <c r="Z75" i="4"/>
  <c r="G57" i="1"/>
  <c r="F114" i="1"/>
  <c r="G42" i="1"/>
  <c r="F35" i="1"/>
  <c r="H86" i="1"/>
  <c r="AH75" i="4"/>
  <c r="H66" i="1"/>
  <c r="H88" i="1"/>
  <c r="H120" i="1"/>
  <c r="D129" i="1"/>
  <c r="AW74" i="4"/>
  <c r="CL35" i="4"/>
  <c r="D50" i="4"/>
  <c r="G66" i="1"/>
  <c r="G86" i="1"/>
  <c r="F119" i="1"/>
  <c r="AM74" i="4"/>
  <c r="D13" i="4"/>
  <c r="D37" i="4"/>
  <c r="H127" i="1"/>
  <c r="CL36" i="4"/>
  <c r="E20" i="1"/>
  <c r="G78" i="1"/>
  <c r="C92" i="1"/>
  <c r="G92" i="1" s="1"/>
  <c r="H22" i="1"/>
  <c r="H95" i="1"/>
  <c r="E119" i="1"/>
  <c r="AL74" i="4"/>
  <c r="G112" i="1"/>
  <c r="C114" i="1"/>
  <c r="G105" i="1"/>
  <c r="CO40" i="4"/>
  <c r="C77" i="1"/>
  <c r="G76" i="1"/>
  <c r="BK74" i="4"/>
  <c r="CO33" i="4"/>
  <c r="E35" i="1"/>
  <c r="BN74" i="4"/>
  <c r="CL31" i="4"/>
  <c r="CL53" i="4"/>
  <c r="G53" i="1"/>
  <c r="L74" i="4"/>
  <c r="G90" i="1"/>
  <c r="BW74" i="4"/>
  <c r="H16" i="1"/>
  <c r="H72" i="1"/>
  <c r="BV74" i="4"/>
  <c r="BZ74" i="4"/>
  <c r="H64" i="1"/>
  <c r="F17" i="1"/>
  <c r="H58" i="1"/>
  <c r="H80" i="1"/>
  <c r="E92" i="1"/>
  <c r="D68" i="1"/>
  <c r="H51" i="1"/>
  <c r="H59" i="1"/>
  <c r="H67" i="1"/>
  <c r="H81" i="1"/>
  <c r="H89" i="1"/>
  <c r="BF74" i="4"/>
  <c r="BF76" i="4" s="1"/>
  <c r="G47" i="1"/>
  <c r="D116" i="1"/>
  <c r="H115" i="1"/>
  <c r="E17" i="1"/>
  <c r="G87" i="1"/>
  <c r="G120" i="1"/>
  <c r="C129" i="1"/>
  <c r="AV74" i="4"/>
  <c r="G43" i="1"/>
  <c r="CO24" i="4"/>
  <c r="G82" i="1"/>
  <c r="H23" i="1"/>
  <c r="H69" i="1"/>
  <c r="D73" i="1"/>
  <c r="H96" i="1"/>
  <c r="AU74" i="4"/>
  <c r="H45" i="1"/>
  <c r="E129" i="1"/>
  <c r="E131" i="1" s="1"/>
  <c r="H53" i="1"/>
  <c r="BM75" i="4"/>
  <c r="H98" i="1"/>
  <c r="CD74" i="4"/>
  <c r="H54" i="1"/>
  <c r="H128" i="1"/>
  <c r="CS75" i="4"/>
  <c r="CR74" i="4"/>
  <c r="G103" i="1"/>
  <c r="C104" i="1"/>
  <c r="CL14" i="4"/>
  <c r="H102" i="1"/>
  <c r="F20" i="1"/>
  <c r="H52" i="1"/>
  <c r="H60" i="1"/>
  <c r="F73" i="1"/>
  <c r="H82" i="1"/>
  <c r="H90" i="1"/>
  <c r="G102" i="1"/>
  <c r="BO74" i="4"/>
  <c r="D10" i="4"/>
  <c r="AG75" i="4"/>
  <c r="E68" i="1"/>
  <c r="D51" i="4"/>
  <c r="G30" i="1"/>
  <c r="C31" i="1"/>
  <c r="G88" i="1"/>
  <c r="H121" i="1"/>
  <c r="BE74" i="4"/>
  <c r="BE76" i="4" s="1"/>
  <c r="G46" i="1"/>
  <c r="N74" i="4"/>
  <c r="H8" i="1"/>
  <c r="H13" i="1"/>
  <c r="F27" i="1"/>
  <c r="H70" i="1"/>
  <c r="H97" i="1"/>
  <c r="G121" i="1"/>
  <c r="BD74" i="4"/>
  <c r="I74" i="4"/>
  <c r="G45" i="1"/>
  <c r="H103" i="1"/>
  <c r="D104" i="1"/>
  <c r="D42" i="4"/>
  <c r="AX74" i="4"/>
  <c r="G89" i="1"/>
  <c r="D12" i="4"/>
  <c r="CO10" i="4"/>
  <c r="D25" i="4"/>
  <c r="W74" i="4"/>
  <c r="G51" i="1"/>
  <c r="C68" i="1"/>
  <c r="G22" i="1"/>
  <c r="G95" i="1"/>
  <c r="R74" i="4"/>
  <c r="CM74" i="4"/>
  <c r="CL7" i="4"/>
  <c r="CI7" i="4" s="1"/>
  <c r="CO41" i="4"/>
  <c r="R75" i="4"/>
  <c r="D18" i="4"/>
  <c r="Q74" i="4"/>
  <c r="D14" i="4"/>
  <c r="BT74" i="4"/>
  <c r="C27" i="1"/>
  <c r="G25" i="1"/>
  <c r="E77" i="1"/>
  <c r="G124" i="1"/>
  <c r="AQ74" i="4"/>
  <c r="D9" i="4"/>
  <c r="D19" i="4"/>
  <c r="H46" i="1"/>
  <c r="F92" i="1"/>
  <c r="E116" i="1"/>
  <c r="CA74" i="4"/>
  <c r="CI18" i="4"/>
  <c r="AF75" i="4"/>
  <c r="D57" i="4"/>
  <c r="CL59" i="4"/>
  <c r="CO44" i="4"/>
  <c r="CI44" i="4" s="1"/>
  <c r="BP74" i="4"/>
  <c r="G54" i="1"/>
  <c r="G80" i="1"/>
  <c r="G23" i="1"/>
  <c r="G69" i="1"/>
  <c r="C73" i="1"/>
  <c r="G96" i="1"/>
  <c r="H117" i="1"/>
  <c r="D119" i="1"/>
  <c r="AA74" i="4"/>
  <c r="CL20" i="4"/>
  <c r="AX75" i="4"/>
  <c r="C119" i="1"/>
  <c r="G117" i="1"/>
  <c r="AI74" i="4"/>
  <c r="CO8" i="4"/>
  <c r="D29" i="4"/>
  <c r="F77" i="1"/>
  <c r="G26" i="1"/>
  <c r="H100" i="1"/>
  <c r="H125" i="1"/>
  <c r="AZ74" i="4"/>
  <c r="CO26" i="4"/>
  <c r="CO36" i="4"/>
  <c r="CI36" i="4" s="1"/>
  <c r="H48" i="1"/>
  <c r="F129" i="1"/>
  <c r="F131" i="1" s="1"/>
  <c r="CS74" i="4"/>
  <c r="CL8" i="4"/>
  <c r="CO58" i="4"/>
  <c r="BD75" i="4"/>
  <c r="G41" i="1"/>
  <c r="H7" i="1"/>
  <c r="D12" i="1"/>
  <c r="G56" i="1"/>
  <c r="G13" i="1"/>
  <c r="E27" i="1"/>
  <c r="G70" i="1"/>
  <c r="G97" i="1"/>
  <c r="AJ74" i="4"/>
  <c r="CL12" i="4"/>
  <c r="CI12" i="4" s="1"/>
  <c r="D16" i="4"/>
  <c r="CL27" i="4"/>
  <c r="CD75" i="4"/>
  <c r="H124" i="1"/>
  <c r="AR74" i="4"/>
  <c r="D33" i="4"/>
  <c r="H26" i="1"/>
  <c r="E29" i="1"/>
  <c r="BJ74" i="4"/>
  <c r="CL23" i="4"/>
  <c r="D26" i="4"/>
  <c r="CL39" i="4"/>
  <c r="D59" i="4"/>
  <c r="D29" i="1"/>
  <c r="H28" i="1"/>
  <c r="H49" i="1"/>
  <c r="H126" i="1"/>
  <c r="F74" i="4"/>
  <c r="CO16" i="4"/>
  <c r="CR75" i="4"/>
  <c r="CL58" i="4"/>
  <c r="G48" i="1"/>
  <c r="H10" i="1"/>
  <c r="G59" i="1"/>
  <c r="G15" i="1"/>
  <c r="G71" i="1"/>
  <c r="G98" i="1"/>
  <c r="G122" i="1"/>
  <c r="AT74" i="4"/>
  <c r="D34" i="4"/>
  <c r="CC74" i="4"/>
  <c r="CO23" i="4"/>
  <c r="H36" i="1"/>
  <c r="D38" i="1"/>
  <c r="H38" i="1" s="1"/>
  <c r="G36" i="1"/>
  <c r="C38" i="1"/>
  <c r="G38" i="1" s="1"/>
  <c r="BS74" i="4"/>
  <c r="CL10" i="4"/>
  <c r="AP75" i="4"/>
  <c r="H40" i="1"/>
  <c r="D39" i="1"/>
  <c r="F68" i="1"/>
  <c r="G100" i="1"/>
  <c r="X74" i="4"/>
  <c r="G9" i="1"/>
  <c r="G61" i="1"/>
  <c r="G16" i="1"/>
  <c r="G32" i="1"/>
  <c r="C35" i="1"/>
  <c r="G35" i="1" s="1"/>
  <c r="G72" i="1"/>
  <c r="H123" i="1"/>
  <c r="BC74" i="4"/>
  <c r="CO13" i="4"/>
  <c r="CL15" i="4"/>
  <c r="CI15" i="4" s="1"/>
  <c r="CL43" i="4"/>
  <c r="C39" i="1"/>
  <c r="G40" i="1"/>
  <c r="F39" i="1"/>
  <c r="F50" i="1" s="1"/>
  <c r="G113" i="1"/>
  <c r="H74" i="4"/>
  <c r="G37" i="1"/>
  <c r="G106" i="1"/>
  <c r="D74" i="2"/>
  <c r="G74" i="4"/>
  <c r="CB74" i="4"/>
  <c r="BV75" i="4"/>
  <c r="H41" i="1"/>
  <c r="AG74" i="4"/>
  <c r="BK75" i="4"/>
  <c r="H111" i="1"/>
  <c r="G63" i="1"/>
  <c r="G18" i="1"/>
  <c r="C17" i="1"/>
  <c r="G33" i="1"/>
  <c r="E75" i="1"/>
  <c r="E114" i="1"/>
  <c r="BL74" i="4"/>
  <c r="D43" i="4"/>
  <c r="D24" i="4"/>
  <c r="D27" i="1"/>
  <c r="H27" i="1" s="1"/>
  <c r="H25" i="1"/>
  <c r="D75" i="1"/>
  <c r="H74" i="1"/>
  <c r="Q75" i="4"/>
  <c r="BG74" i="4"/>
  <c r="H118" i="1"/>
  <c r="Z74" i="4"/>
  <c r="E39" i="1"/>
  <c r="E50" i="1" s="1"/>
  <c r="P74" i="4"/>
  <c r="CK74" i="4"/>
  <c r="CO11" i="4"/>
  <c r="CI11" i="4" s="1"/>
  <c r="E12" i="1"/>
  <c r="G126" i="1"/>
  <c r="H42" i="1"/>
  <c r="F104" i="1"/>
  <c r="AP74" i="4"/>
  <c r="E104" i="1"/>
  <c r="BN75" i="4"/>
  <c r="G65" i="1"/>
  <c r="G19" i="1"/>
  <c r="G34" i="1"/>
  <c r="G93" i="1"/>
  <c r="C99" i="1"/>
  <c r="BU74" i="4"/>
  <c r="BU76" i="4" s="1"/>
  <c r="G28" i="1"/>
  <c r="C29" i="1"/>
  <c r="F29" i="1"/>
  <c r="D21" i="4"/>
  <c r="AW75" i="4"/>
  <c r="G123" i="1"/>
  <c r="BB74" i="4"/>
  <c r="Y74" i="4"/>
  <c r="Y76" i="4" s="1"/>
  <c r="CT74" i="4"/>
  <c r="E31" i="1"/>
  <c r="F12" i="1"/>
  <c r="H44" i="1"/>
  <c r="G107" i="1"/>
  <c r="BH74" i="4"/>
  <c r="H74" i="5"/>
  <c r="D56" i="4"/>
  <c r="BY74" i="4"/>
  <c r="Q49" i="5"/>
  <c r="AO74" i="4"/>
  <c r="H43" i="1"/>
  <c r="D77" i="1"/>
  <c r="H77" i="1" s="1"/>
  <c r="H76" i="1"/>
  <c r="H101" i="1"/>
  <c r="G125" i="1"/>
  <c r="AY74" i="4"/>
  <c r="CL13" i="4"/>
  <c r="I75" i="4"/>
  <c r="CO57" i="4"/>
  <c r="N10" i="5"/>
  <c r="AN75" i="4"/>
  <c r="F74" i="5"/>
  <c r="CO39" i="4"/>
  <c r="G75" i="4"/>
  <c r="BS75" i="4"/>
  <c r="H112" i="1"/>
  <c r="CG74" i="4"/>
  <c r="D47" i="4"/>
  <c r="CL64" i="4"/>
  <c r="CO42" i="4"/>
  <c r="AO75" i="4"/>
  <c r="D58" i="4"/>
  <c r="CL60" i="4"/>
  <c r="AV75" i="4"/>
  <c r="CO64" i="4"/>
  <c r="CI64" i="4" s="1"/>
  <c r="D40" i="4"/>
  <c r="CL42" i="4"/>
  <c r="O75" i="4"/>
  <c r="CA75" i="4"/>
  <c r="CO63" i="4"/>
  <c r="N50" i="5"/>
  <c r="I14" i="6"/>
  <c r="H113" i="1"/>
  <c r="M74" i="4"/>
  <c r="AC75" i="4"/>
  <c r="W75" i="4"/>
  <c r="CQ75" i="4"/>
  <c r="D64" i="4"/>
  <c r="CL66" i="4"/>
  <c r="F116" i="1"/>
  <c r="U74" i="4"/>
  <c r="N75" i="4"/>
  <c r="CO70" i="4"/>
  <c r="CL21" i="4"/>
  <c r="CO65" i="4"/>
  <c r="CI65" i="4" s="1"/>
  <c r="CO48" i="4"/>
  <c r="BL75" i="4"/>
  <c r="CO47" i="4"/>
  <c r="AE75" i="4"/>
  <c r="Q33" i="5"/>
  <c r="D114" i="1"/>
  <c r="H114" i="1" s="1"/>
  <c r="H105" i="1"/>
  <c r="AK74" i="4"/>
  <c r="BZ75" i="4"/>
  <c r="D24" i="14"/>
  <c r="O24" i="14" s="1"/>
  <c r="CO21" i="4"/>
  <c r="J75" i="4"/>
  <c r="G44" i="1"/>
  <c r="F31" i="1"/>
  <c r="H47" i="1"/>
  <c r="O74" i="4"/>
  <c r="CJ74" i="4"/>
  <c r="CL28" i="4"/>
  <c r="D66" i="4"/>
  <c r="CL68" i="4"/>
  <c r="Q54" i="5"/>
  <c r="R75" i="5"/>
  <c r="D49" i="4"/>
  <c r="CL51" i="4"/>
  <c r="H75" i="4"/>
  <c r="BT75" i="4"/>
  <c r="CO72" i="4"/>
  <c r="Q35" i="5"/>
  <c r="O75" i="5"/>
  <c r="N54" i="5"/>
  <c r="D48" i="4"/>
  <c r="CL50" i="4"/>
  <c r="CI50" i="4" s="1"/>
  <c r="AM75" i="4"/>
  <c r="CO71" i="4"/>
  <c r="H106" i="1"/>
  <c r="AS74" i="4"/>
  <c r="CO14" i="4"/>
  <c r="D31" i="4"/>
  <c r="CL33" i="4"/>
  <c r="CL49" i="4"/>
  <c r="CI49" i="4" s="1"/>
  <c r="D62" i="4"/>
  <c r="AB75" i="4"/>
  <c r="Q12" i="5"/>
  <c r="CO34" i="4"/>
  <c r="P75" i="4"/>
  <c r="CB75" i="4"/>
  <c r="D73" i="4"/>
  <c r="F46" i="8"/>
  <c r="CO31" i="4"/>
  <c r="CI31" i="4" s="1"/>
  <c r="AU75" i="4"/>
  <c r="D72" i="4"/>
  <c r="H108" i="1"/>
  <c r="BA74" i="4"/>
  <c r="Q9" i="5"/>
  <c r="D60" i="4"/>
  <c r="CL37" i="4"/>
  <c r="CO73" i="4"/>
  <c r="Q25" i="5"/>
  <c r="N42" i="5"/>
  <c r="N58" i="5"/>
  <c r="I9" i="6"/>
  <c r="X75" i="4"/>
  <c r="CJ75" i="4"/>
  <c r="CO56" i="4"/>
  <c r="N20" i="5"/>
  <c r="D32" i="4"/>
  <c r="CL34" i="4"/>
  <c r="BC75" i="4"/>
  <c r="CO55" i="4"/>
  <c r="H109" i="1"/>
  <c r="D75" i="2"/>
  <c r="BI74" i="4"/>
  <c r="CI20" i="4"/>
  <c r="CO22" i="4"/>
  <c r="N26" i="5"/>
  <c r="CL55" i="4"/>
  <c r="N18" i="5"/>
  <c r="H75" i="5"/>
  <c r="G74" i="6"/>
  <c r="H107" i="1"/>
  <c r="E74" i="4"/>
  <c r="D7" i="4"/>
  <c r="BQ74" i="4"/>
  <c r="CL9" i="4"/>
  <c r="CI9" i="4" s="1"/>
  <c r="CO30" i="4"/>
  <c r="V75" i="4"/>
  <c r="CH75" i="4"/>
  <c r="D71" i="4"/>
  <c r="CL73" i="4"/>
  <c r="Q43" i="5"/>
  <c r="D22" i="4"/>
  <c r="CL24" i="4"/>
  <c r="CI24" i="4" s="1"/>
  <c r="CO45" i="4"/>
  <c r="AK75" i="4"/>
  <c r="D45" i="4"/>
  <c r="CL47" i="4"/>
  <c r="AJ75" i="4"/>
  <c r="Q51" i="5"/>
  <c r="N12" i="5"/>
  <c r="K61" i="7"/>
  <c r="AD75" i="4"/>
  <c r="CP75" i="4"/>
  <c r="CO54" i="4"/>
  <c r="Q63" i="5"/>
  <c r="D46" i="4"/>
  <c r="CL48" i="4"/>
  <c r="AS75" i="4"/>
  <c r="CO69" i="4"/>
  <c r="H45" i="7"/>
  <c r="AZ75" i="4"/>
  <c r="D69" i="4"/>
  <c r="CO19" i="4"/>
  <c r="CI19" i="4" s="1"/>
  <c r="N27" i="5"/>
  <c r="F11" i="13"/>
  <c r="AL75" i="4"/>
  <c r="D55" i="4"/>
  <c r="CL57" i="4"/>
  <c r="Q11" i="5"/>
  <c r="N28" i="5"/>
  <c r="N67" i="5"/>
  <c r="K46" i="7"/>
  <c r="CO29" i="4"/>
  <c r="CI29" i="4" s="1"/>
  <c r="BA75" i="4"/>
  <c r="D70" i="4"/>
  <c r="CL72" i="4"/>
  <c r="CO52" i="4"/>
  <c r="CI52" i="4" s="1"/>
  <c r="BH75" i="4"/>
  <c r="N30" i="5"/>
  <c r="T75" i="5"/>
  <c r="N7" i="5"/>
  <c r="O74" i="5"/>
  <c r="H110" i="1"/>
  <c r="AC74" i="4"/>
  <c r="D15" i="4"/>
  <c r="CU15" i="4" s="1"/>
  <c r="CL17" i="4"/>
  <c r="CI17" i="4" s="1"/>
  <c r="CO38" i="4"/>
  <c r="AT75" i="4"/>
  <c r="E74" i="6"/>
  <c r="D30" i="4"/>
  <c r="CL32" i="4"/>
  <c r="CI32" i="4" s="1"/>
  <c r="CO53" i="4"/>
  <c r="CI53" i="4" s="1"/>
  <c r="BI75" i="4"/>
  <c r="I12" i="6"/>
  <c r="F30" i="8"/>
  <c r="U69" i="15"/>
  <c r="D53" i="4"/>
  <c r="BP75" i="4"/>
  <c r="AA75" i="4"/>
  <c r="CL62" i="4"/>
  <c r="L74" i="7"/>
  <c r="K7" i="7"/>
  <c r="D39" i="4"/>
  <c r="CL41" i="4"/>
  <c r="CI41" i="4" s="1"/>
  <c r="BB75" i="4"/>
  <c r="CO62" i="4"/>
  <c r="D54" i="4"/>
  <c r="E75" i="4"/>
  <c r="BQ75" i="4"/>
  <c r="CL56" i="4"/>
  <c r="Q53" i="5"/>
  <c r="G32" i="12"/>
  <c r="BX75" i="4"/>
  <c r="D61" i="4"/>
  <c r="CL63" i="4"/>
  <c r="CI63" i="4" s="1"/>
  <c r="AY75" i="4"/>
  <c r="N71" i="5"/>
  <c r="K15" i="7"/>
  <c r="J38" i="21"/>
  <c r="BJ75" i="4"/>
  <c r="D63" i="4"/>
  <c r="CL65" i="4"/>
  <c r="CL16" i="4"/>
  <c r="CI16" i="4" s="1"/>
  <c r="CO37" i="4"/>
  <c r="M75" i="4"/>
  <c r="BY75" i="4"/>
  <c r="Q41" i="5"/>
  <c r="N57" i="5"/>
  <c r="L75" i="4"/>
  <c r="CF75" i="4"/>
  <c r="D52" i="4"/>
  <c r="CM75" i="4"/>
  <c r="CL54" i="4"/>
  <c r="H69" i="7"/>
  <c r="F32" i="13"/>
  <c r="D23" i="4"/>
  <c r="CL25" i="4"/>
  <c r="CI25" i="4" s="1"/>
  <c r="CO46" i="4"/>
  <c r="F75" i="4"/>
  <c r="BR75" i="4"/>
  <c r="F75" i="5"/>
  <c r="D38" i="4"/>
  <c r="CL40" i="4"/>
  <c r="CI40" i="4" s="1"/>
  <c r="U75" i="4"/>
  <c r="CG75" i="4"/>
  <c r="CO61" i="4"/>
  <c r="T75" i="4"/>
  <c r="CN75" i="4"/>
  <c r="G55" i="12"/>
  <c r="K43" i="7"/>
  <c r="CO35" i="4"/>
  <c r="AI75" i="4"/>
  <c r="D68" i="4"/>
  <c r="I59" i="6"/>
  <c r="CL61" i="4"/>
  <c r="N70" i="5"/>
  <c r="L74" i="5"/>
  <c r="N64" i="5"/>
  <c r="H53" i="7"/>
  <c r="I74" i="5"/>
  <c r="Q44" i="5"/>
  <c r="F75" i="6"/>
  <c r="K45" i="7"/>
  <c r="U53" i="15"/>
  <c r="Q22" i="5"/>
  <c r="N69" i="5"/>
  <c r="D33" i="14"/>
  <c r="O33" i="14" s="1"/>
  <c r="CI58" i="4"/>
  <c r="CO60" i="4"/>
  <c r="CI60" i="4" s="1"/>
  <c r="Q19" i="5"/>
  <c r="N36" i="5"/>
  <c r="N55" i="5"/>
  <c r="D75" i="7"/>
  <c r="D36" i="4"/>
  <c r="CL38" i="4"/>
  <c r="AQ75" i="4"/>
  <c r="CI57" i="4"/>
  <c r="CO59" i="4"/>
  <c r="CI59" i="4" s="1"/>
  <c r="E75" i="5"/>
  <c r="F24" i="8"/>
  <c r="Q45" i="5"/>
  <c r="K53" i="7"/>
  <c r="D16" i="14"/>
  <c r="O16" i="14" s="1"/>
  <c r="Q42" i="5"/>
  <c r="D55" i="14"/>
  <c r="O55" i="14" s="1"/>
  <c r="N45" i="5"/>
  <c r="G47" i="12"/>
  <c r="N23" i="5"/>
  <c r="U29" i="15"/>
  <c r="D20" i="4"/>
  <c r="CU20" i="4" s="1"/>
  <c r="CL22" i="4"/>
  <c r="CI22" i="4" s="1"/>
  <c r="CO43" i="4"/>
  <c r="CI43" i="4" s="1"/>
  <c r="BG75" i="4"/>
  <c r="Q17" i="5"/>
  <c r="G64" i="12"/>
  <c r="Q13" i="5"/>
  <c r="K69" i="7"/>
  <c r="Q10" i="5"/>
  <c r="K10" i="5" s="1"/>
  <c r="U10" i="5" s="1"/>
  <c r="K48" i="7"/>
  <c r="F10" i="13"/>
  <c r="F22" i="8"/>
  <c r="N13" i="5"/>
  <c r="F48" i="13"/>
  <c r="H12" i="7"/>
  <c r="F75" i="7"/>
  <c r="F43" i="13"/>
  <c r="CO68" i="4"/>
  <c r="I61" i="6"/>
  <c r="D44" i="4"/>
  <c r="CL46" i="4"/>
  <c r="BO75" i="4"/>
  <c r="CL70" i="4"/>
  <c r="CI70" i="4" s="1"/>
  <c r="M75" i="5"/>
  <c r="Q50" i="5"/>
  <c r="K50" i="5" s="1"/>
  <c r="U50" i="5" s="1"/>
  <c r="N72" i="5"/>
  <c r="F58" i="13"/>
  <c r="H28" i="7"/>
  <c r="G16" i="12"/>
  <c r="J75" i="5"/>
  <c r="H20" i="7"/>
  <c r="F16" i="8"/>
  <c r="H21" i="7"/>
  <c r="F42" i="8"/>
  <c r="CL71" i="4"/>
  <c r="CI71" i="4" s="1"/>
  <c r="CO27" i="4"/>
  <c r="CI27" i="4" s="1"/>
  <c r="K75" i="4"/>
  <c r="BW75" i="4"/>
  <c r="Q66" i="5"/>
  <c r="CO66" i="4"/>
  <c r="CI66" i="4" s="1"/>
  <c r="G31" i="12"/>
  <c r="K29" i="7"/>
  <c r="G24" i="12"/>
  <c r="N74" i="15"/>
  <c r="N51" i="5"/>
  <c r="K51" i="5" s="1"/>
  <c r="U51" i="5" s="1"/>
  <c r="Q73" i="5"/>
  <c r="K64" i="7"/>
  <c r="I75" i="15"/>
  <c r="H30" i="7"/>
  <c r="Q36" i="5"/>
  <c r="H22" i="7"/>
  <c r="F48" i="8"/>
  <c r="G75" i="14"/>
  <c r="I52" i="6"/>
  <c r="AR75" i="4"/>
  <c r="D28" i="4"/>
  <c r="CL30" i="4"/>
  <c r="CI30" i="4" s="1"/>
  <c r="CO51" i="4"/>
  <c r="S75" i="4"/>
  <c r="CE75" i="4"/>
  <c r="Q70" i="5"/>
  <c r="D67" i="4"/>
  <c r="CL69" i="4"/>
  <c r="CI69" i="4" s="1"/>
  <c r="I68" i="6"/>
  <c r="F20" i="13"/>
  <c r="Q21" i="5"/>
  <c r="K38" i="7"/>
  <c r="Q18" i="5"/>
  <c r="K18" i="5" s="1"/>
  <c r="U18" i="5" s="1"/>
  <c r="F44" i="8"/>
  <c r="D23" i="14"/>
  <c r="O23" i="14" s="1"/>
  <c r="J74" i="5"/>
  <c r="N21" i="5"/>
  <c r="I36" i="6"/>
  <c r="Q38" i="5"/>
  <c r="F54" i="13"/>
  <c r="D75" i="13"/>
  <c r="E75" i="25"/>
  <c r="U63" i="15"/>
  <c r="N34" i="5"/>
  <c r="F36" i="13"/>
  <c r="N22" i="5"/>
  <c r="I46" i="6"/>
  <c r="N19" i="5"/>
  <c r="K19" i="5" s="1"/>
  <c r="U19" i="5" s="1"/>
  <c r="I22" i="6"/>
  <c r="K24" i="7"/>
  <c r="I60" i="6"/>
  <c r="G72" i="12"/>
  <c r="N39" i="5"/>
  <c r="H7" i="7"/>
  <c r="I74" i="7"/>
  <c r="G33" i="12"/>
  <c r="CO67" i="4"/>
  <c r="CI67" i="4" s="1"/>
  <c r="K62" i="7"/>
  <c r="F14" i="8"/>
  <c r="Q8" i="5"/>
  <c r="N17" i="5"/>
  <c r="Q40" i="5"/>
  <c r="N49" i="5"/>
  <c r="K49" i="5" s="1"/>
  <c r="U49" i="5" s="1"/>
  <c r="N53" i="5"/>
  <c r="I70" i="6"/>
  <c r="F8" i="8"/>
  <c r="F28" i="13"/>
  <c r="T74" i="5"/>
  <c r="Q60" i="5"/>
  <c r="I44" i="6"/>
  <c r="H52" i="7"/>
  <c r="H68" i="7"/>
  <c r="I20" i="6"/>
  <c r="K23" i="7"/>
  <c r="H36" i="7"/>
  <c r="H47" i="7"/>
  <c r="H63" i="7"/>
  <c r="F60" i="8"/>
  <c r="F66" i="13"/>
  <c r="R74" i="5"/>
  <c r="Q7" i="5"/>
  <c r="N16" i="5"/>
  <c r="Q39" i="5"/>
  <c r="N48" i="5"/>
  <c r="Q69" i="5"/>
  <c r="K16" i="7"/>
  <c r="L75" i="7"/>
  <c r="K54" i="7"/>
  <c r="K70" i="7"/>
  <c r="D40" i="14"/>
  <c r="O40" i="14" s="1"/>
  <c r="S75" i="5"/>
  <c r="N59" i="5"/>
  <c r="I38" i="6"/>
  <c r="K8" i="7"/>
  <c r="F32" i="8"/>
  <c r="F40" i="13"/>
  <c r="D15" i="14"/>
  <c r="O15" i="14" s="1"/>
  <c r="E75" i="6"/>
  <c r="F58" i="8"/>
  <c r="Q64" i="5"/>
  <c r="F70" i="13"/>
  <c r="J7" i="21"/>
  <c r="D74" i="21"/>
  <c r="F27" i="13"/>
  <c r="F45" i="17"/>
  <c r="H51" i="22"/>
  <c r="M75" i="7"/>
  <c r="I30" i="6"/>
  <c r="F62" i="8"/>
  <c r="I17" i="6"/>
  <c r="N9" i="5"/>
  <c r="K9" i="5" s="1"/>
  <c r="U9" i="5" s="1"/>
  <c r="Q32" i="5"/>
  <c r="N41" i="5"/>
  <c r="K41" i="5" s="1"/>
  <c r="U41" i="5" s="1"/>
  <c r="H46" i="7"/>
  <c r="E46" i="7" s="1"/>
  <c r="O46" i="7" s="1"/>
  <c r="H62" i="7"/>
  <c r="F40" i="8"/>
  <c r="F44" i="13"/>
  <c r="F18" i="8"/>
  <c r="N62" i="5"/>
  <c r="I8" i="6"/>
  <c r="H38" i="7"/>
  <c r="N75" i="7"/>
  <c r="F18" i="13"/>
  <c r="N8" i="5"/>
  <c r="Q31" i="5"/>
  <c r="N40" i="5"/>
  <c r="K40" i="5" s="1"/>
  <c r="U40" i="5" s="1"/>
  <c r="I62" i="6"/>
  <c r="K19" i="7"/>
  <c r="H31" i="7"/>
  <c r="F38" i="8"/>
  <c r="G48" i="12"/>
  <c r="Q55" i="5"/>
  <c r="K55" i="5" s="1"/>
  <c r="U55" i="5" s="1"/>
  <c r="K11" i="7"/>
  <c r="H23" i="7"/>
  <c r="F64" i="8"/>
  <c r="F56" i="13"/>
  <c r="D47" i="14"/>
  <c r="O47" i="14" s="1"/>
  <c r="U13" i="15"/>
  <c r="G75" i="7"/>
  <c r="E74" i="13"/>
  <c r="Q65" i="5"/>
  <c r="D75" i="6"/>
  <c r="I54" i="6"/>
  <c r="F59" i="13"/>
  <c r="P75" i="15"/>
  <c r="K27" i="30"/>
  <c r="H8" i="16"/>
  <c r="K17" i="26"/>
  <c r="F75" i="15"/>
  <c r="F23" i="8"/>
  <c r="CI73" i="4"/>
  <c r="I28" i="6"/>
  <c r="N65" i="5"/>
  <c r="I35" i="6"/>
  <c r="I57" i="6"/>
  <c r="G74" i="7"/>
  <c r="K37" i="7"/>
  <c r="K47" i="7"/>
  <c r="K63" i="7"/>
  <c r="F56" i="8"/>
  <c r="F52" i="13"/>
  <c r="N14" i="5"/>
  <c r="Q37" i="5"/>
  <c r="N46" i="5"/>
  <c r="K31" i="7"/>
  <c r="F34" i="8"/>
  <c r="D48" i="14"/>
  <c r="O48" i="14" s="1"/>
  <c r="S74" i="5"/>
  <c r="N11" i="5"/>
  <c r="Q34" i="5"/>
  <c r="N43" i="5"/>
  <c r="K43" i="5" s="1"/>
  <c r="U43" i="5" s="1"/>
  <c r="K27" i="7"/>
  <c r="H39" i="7"/>
  <c r="F26" i="13"/>
  <c r="U61" i="15"/>
  <c r="Q56" i="5"/>
  <c r="K22" i="7"/>
  <c r="F54" i="8"/>
  <c r="D75" i="8"/>
  <c r="F75" i="12"/>
  <c r="Q28" i="5"/>
  <c r="N37" i="5"/>
  <c r="I25" i="6"/>
  <c r="K14" i="7"/>
  <c r="F64" i="13"/>
  <c r="I43" i="6"/>
  <c r="I65" i="6"/>
  <c r="H14" i="7"/>
  <c r="G8" i="12"/>
  <c r="J74" i="14"/>
  <c r="D32" i="14"/>
  <c r="O32" i="14" s="1"/>
  <c r="Q14" i="5"/>
  <c r="Q30" i="5"/>
  <c r="K30" i="5" s="1"/>
  <c r="U30" i="5" s="1"/>
  <c r="Q52" i="5"/>
  <c r="I50" i="6"/>
  <c r="I74" i="14"/>
  <c r="D59" i="14"/>
  <c r="O59" i="14" s="1"/>
  <c r="H24" i="16"/>
  <c r="D75" i="9"/>
  <c r="G74" i="14"/>
  <c r="U28" i="15"/>
  <c r="F47" i="8"/>
  <c r="Q24" i="5"/>
  <c r="N33" i="5"/>
  <c r="K42" i="5"/>
  <c r="U42" i="5" s="1"/>
  <c r="Q61" i="5"/>
  <c r="I37" i="6"/>
  <c r="F72" i="8"/>
  <c r="G63" i="12"/>
  <c r="F60" i="13"/>
  <c r="D56" i="14"/>
  <c r="O56" i="14" s="1"/>
  <c r="I33" i="6"/>
  <c r="K32" i="7"/>
  <c r="F50" i="8"/>
  <c r="G56" i="12"/>
  <c r="U21" i="15"/>
  <c r="Q58" i="5"/>
  <c r="N63" i="5"/>
  <c r="I11" i="6"/>
  <c r="K30" i="7"/>
  <c r="G23" i="12"/>
  <c r="F34" i="13"/>
  <c r="Q23" i="5"/>
  <c r="N32" i="5"/>
  <c r="N61" i="5"/>
  <c r="H34" i="7"/>
  <c r="F70" i="8"/>
  <c r="N73" i="5"/>
  <c r="I67" i="6"/>
  <c r="H26" i="7"/>
  <c r="F8" i="13"/>
  <c r="F72" i="13"/>
  <c r="J75" i="14"/>
  <c r="I45" i="6"/>
  <c r="H15" i="7"/>
  <c r="N15" i="5"/>
  <c r="Q46" i="5"/>
  <c r="F74" i="6"/>
  <c r="F57" i="17"/>
  <c r="K33" i="26"/>
  <c r="F59" i="17"/>
  <c r="H40" i="16"/>
  <c r="H31" i="29"/>
  <c r="D65" i="14"/>
  <c r="O65" i="14" s="1"/>
  <c r="F27" i="17"/>
  <c r="M32" i="23"/>
  <c r="G28" i="12"/>
  <c r="P74" i="5"/>
  <c r="Q27" i="5"/>
  <c r="N44" i="5"/>
  <c r="E74" i="5"/>
  <c r="E76" i="5" s="1"/>
  <c r="N66" i="5"/>
  <c r="K66" i="5" s="1"/>
  <c r="U66" i="5" s="1"/>
  <c r="K39" i="7"/>
  <c r="F68" i="13"/>
  <c r="D31" i="14"/>
  <c r="O31" i="14" s="1"/>
  <c r="Q29" i="5"/>
  <c r="N38" i="5"/>
  <c r="I13" i="6"/>
  <c r="D74" i="7"/>
  <c r="D76" i="7" s="1"/>
  <c r="F66" i="8"/>
  <c r="Q75" i="15"/>
  <c r="K12" i="5"/>
  <c r="U12" i="5" s="1"/>
  <c r="Q26" i="5"/>
  <c r="N35" i="5"/>
  <c r="K35" i="5" s="1"/>
  <c r="U35" i="5" s="1"/>
  <c r="L75" i="5"/>
  <c r="I51" i="6"/>
  <c r="I73" i="6"/>
  <c r="F12" i="8"/>
  <c r="F42" i="13"/>
  <c r="F74" i="15"/>
  <c r="Q57" i="5"/>
  <c r="K57" i="5" s="1"/>
  <c r="I27" i="6"/>
  <c r="I49" i="6"/>
  <c r="K13" i="7"/>
  <c r="H37" i="7"/>
  <c r="D64" i="14"/>
  <c r="O64" i="14" s="1"/>
  <c r="U37" i="15"/>
  <c r="Q20" i="5"/>
  <c r="K20" i="5" s="1"/>
  <c r="U20" i="5" s="1"/>
  <c r="N29" i="5"/>
  <c r="Q68" i="5"/>
  <c r="H74" i="6"/>
  <c r="I69" i="6"/>
  <c r="H29" i="7"/>
  <c r="H54" i="7"/>
  <c r="I75" i="7"/>
  <c r="H70" i="7"/>
  <c r="D74" i="10"/>
  <c r="F16" i="13"/>
  <c r="M74" i="14"/>
  <c r="F10" i="8"/>
  <c r="N31" i="5"/>
  <c r="N47" i="5"/>
  <c r="G75" i="5"/>
  <c r="F36" i="8"/>
  <c r="G71" i="12"/>
  <c r="U66" i="15"/>
  <c r="G62" i="12"/>
  <c r="M75" i="14"/>
  <c r="H56" i="16"/>
  <c r="K35" i="30"/>
  <c r="M75" i="15"/>
  <c r="I23" i="6"/>
  <c r="H61" i="7"/>
  <c r="E61" i="7" s="1"/>
  <c r="O61" i="7" s="1"/>
  <c r="M74" i="5"/>
  <c r="Q16" i="5"/>
  <c r="N25" i="5"/>
  <c r="K25" i="5" s="1"/>
  <c r="U25" i="5" s="1"/>
  <c r="Q48" i="5"/>
  <c r="Q62" i="5"/>
  <c r="Q72" i="5"/>
  <c r="K40" i="7"/>
  <c r="F12" i="13"/>
  <c r="U45" i="15"/>
  <c r="D74" i="5"/>
  <c r="D75" i="5"/>
  <c r="K35" i="7"/>
  <c r="I53" i="6"/>
  <c r="K21" i="7"/>
  <c r="F28" i="8"/>
  <c r="F50" i="13"/>
  <c r="Q15" i="5"/>
  <c r="N24" i="5"/>
  <c r="Q47" i="5"/>
  <c r="I29" i="6"/>
  <c r="G75" i="6"/>
  <c r="D8" i="14"/>
  <c r="O8" i="14" s="1"/>
  <c r="K55" i="7"/>
  <c r="K71" i="7"/>
  <c r="G15" i="12"/>
  <c r="F24" i="13"/>
  <c r="J74" i="7"/>
  <c r="H18" i="7"/>
  <c r="H44" i="7"/>
  <c r="H60" i="7"/>
  <c r="F26" i="8"/>
  <c r="G40" i="12"/>
  <c r="G74" i="5"/>
  <c r="P75" i="5"/>
  <c r="F68" i="8"/>
  <c r="F38" i="13"/>
  <c r="D74" i="18"/>
  <c r="G59" i="12"/>
  <c r="D27" i="14"/>
  <c r="O27" i="14" s="1"/>
  <c r="H72" i="16"/>
  <c r="D75" i="19"/>
  <c r="H53" i="16"/>
  <c r="H58" i="16"/>
  <c r="H55" i="7"/>
  <c r="H71" i="7"/>
  <c r="F14" i="13"/>
  <c r="E74" i="14"/>
  <c r="D7" i="14"/>
  <c r="H15" i="16"/>
  <c r="H31" i="16"/>
  <c r="H47" i="16"/>
  <c r="H63" i="16"/>
  <c r="F41" i="17"/>
  <c r="J11" i="21"/>
  <c r="H66" i="27"/>
  <c r="I26" i="6"/>
  <c r="H9" i="7"/>
  <c r="H17" i="7"/>
  <c r="H25" i="7"/>
  <c r="H33" i="7"/>
  <c r="H41" i="7"/>
  <c r="H49" i="7"/>
  <c r="H57" i="7"/>
  <c r="H65" i="7"/>
  <c r="H73" i="7"/>
  <c r="G19" i="12"/>
  <c r="F13" i="13"/>
  <c r="F29" i="13"/>
  <c r="F45" i="13"/>
  <c r="F61" i="13"/>
  <c r="U10" i="15"/>
  <c r="F66" i="17"/>
  <c r="G22" i="12"/>
  <c r="D30" i="14"/>
  <c r="O30" i="14" s="1"/>
  <c r="D62" i="14"/>
  <c r="O62" i="14" s="1"/>
  <c r="U7" i="15"/>
  <c r="D74" i="15"/>
  <c r="U71" i="15"/>
  <c r="F52" i="17"/>
  <c r="J10" i="21"/>
  <c r="M56" i="23"/>
  <c r="H42" i="27"/>
  <c r="D75" i="11"/>
  <c r="G57" i="12"/>
  <c r="U36" i="15"/>
  <c r="N75" i="15"/>
  <c r="G75" i="16"/>
  <c r="F9" i="17"/>
  <c r="F31" i="17"/>
  <c r="F74" i="20"/>
  <c r="K30" i="29"/>
  <c r="H58" i="7"/>
  <c r="E58" i="7" s="1"/>
  <c r="O58" i="7" s="1"/>
  <c r="F27" i="8"/>
  <c r="F49" i="8"/>
  <c r="H69" i="16"/>
  <c r="Q71" i="5"/>
  <c r="K71" i="5" s="1"/>
  <c r="U71" i="5" s="1"/>
  <c r="I19" i="6"/>
  <c r="I41" i="6"/>
  <c r="H10" i="7"/>
  <c r="K56" i="7"/>
  <c r="K72" i="7"/>
  <c r="G7" i="12"/>
  <c r="D74" i="12"/>
  <c r="F22" i="13"/>
  <c r="D72" i="14"/>
  <c r="O72" i="14" s="1"/>
  <c r="F48" i="17"/>
  <c r="J15" i="21"/>
  <c r="F46" i="28"/>
  <c r="I66" i="6"/>
  <c r="D74" i="9"/>
  <c r="G43" i="12"/>
  <c r="F15" i="13"/>
  <c r="F31" i="13"/>
  <c r="F47" i="13"/>
  <c r="F63" i="13"/>
  <c r="D35" i="14"/>
  <c r="O35" i="14" s="1"/>
  <c r="F75" i="14"/>
  <c r="D67" i="14"/>
  <c r="O67" i="14" s="1"/>
  <c r="U18" i="15"/>
  <c r="H31" i="22"/>
  <c r="K25" i="26"/>
  <c r="H22" i="27"/>
  <c r="G46" i="12"/>
  <c r="L74" i="15"/>
  <c r="U15" i="15"/>
  <c r="H12" i="16"/>
  <c r="H28" i="16"/>
  <c r="H44" i="16"/>
  <c r="H60" i="16"/>
  <c r="E74" i="17"/>
  <c r="E75" i="17"/>
  <c r="G74" i="20"/>
  <c r="J14" i="21"/>
  <c r="L75" i="29"/>
  <c r="K54" i="29"/>
  <c r="K65" i="30"/>
  <c r="G17" i="12"/>
  <c r="D9" i="14"/>
  <c r="O9" i="14" s="1"/>
  <c r="D41" i="14"/>
  <c r="O41" i="14" s="1"/>
  <c r="D73" i="14"/>
  <c r="O73" i="14" s="1"/>
  <c r="U44" i="15"/>
  <c r="F11" i="17"/>
  <c r="F38" i="17"/>
  <c r="P74" i="20"/>
  <c r="D74" i="22"/>
  <c r="H7" i="22"/>
  <c r="D75" i="29"/>
  <c r="K59" i="7"/>
  <c r="F29" i="8"/>
  <c r="F59" i="8"/>
  <c r="G36" i="12"/>
  <c r="J9" i="21"/>
  <c r="U30" i="15"/>
  <c r="F42" i="17"/>
  <c r="H47" i="22"/>
  <c r="N56" i="5"/>
  <c r="I21" i="6"/>
  <c r="H13" i="7"/>
  <c r="F20" i="8"/>
  <c r="F30" i="13"/>
  <c r="D39" i="14"/>
  <c r="O39" i="14" s="1"/>
  <c r="H19" i="16"/>
  <c r="H35" i="16"/>
  <c r="H51" i="16"/>
  <c r="H67" i="16"/>
  <c r="J19" i="21"/>
  <c r="G75" i="26"/>
  <c r="I42" i="6"/>
  <c r="K10" i="7"/>
  <c r="K18" i="7"/>
  <c r="K26" i="7"/>
  <c r="K34" i="7"/>
  <c r="K42" i="7"/>
  <c r="K50" i="7"/>
  <c r="K58" i="7"/>
  <c r="K66" i="7"/>
  <c r="G67" i="12"/>
  <c r="F17" i="13"/>
  <c r="F33" i="13"/>
  <c r="F49" i="13"/>
  <c r="F65" i="13"/>
  <c r="N75" i="14"/>
  <c r="E74" i="15"/>
  <c r="U26" i="15"/>
  <c r="F34" i="17"/>
  <c r="G70" i="12"/>
  <c r="D38" i="14"/>
  <c r="O38" i="14" s="1"/>
  <c r="D70" i="14"/>
  <c r="O70" i="14" s="1"/>
  <c r="T74" i="15"/>
  <c r="U23" i="15"/>
  <c r="F61" i="17"/>
  <c r="Q74" i="20"/>
  <c r="J18" i="21"/>
  <c r="E74" i="8"/>
  <c r="G41" i="12"/>
  <c r="L75" i="14"/>
  <c r="U52" i="15"/>
  <c r="F15" i="17"/>
  <c r="K73" i="26"/>
  <c r="H71" i="29"/>
  <c r="D74" i="8"/>
  <c r="F7" i="8"/>
  <c r="F31" i="8"/>
  <c r="F61" i="8"/>
  <c r="U17" i="15"/>
  <c r="K36" i="7"/>
  <c r="J23" i="21"/>
  <c r="H15" i="29"/>
  <c r="K19" i="30"/>
  <c r="I18" i="6"/>
  <c r="H75" i="6"/>
  <c r="D74" i="11"/>
  <c r="G27" i="12"/>
  <c r="F19" i="13"/>
  <c r="F35" i="13"/>
  <c r="F51" i="13"/>
  <c r="F67" i="13"/>
  <c r="D11" i="14"/>
  <c r="O11" i="14" s="1"/>
  <c r="D43" i="14"/>
  <c r="O43" i="14" s="1"/>
  <c r="M74" i="15"/>
  <c r="U34" i="15"/>
  <c r="H63" i="22"/>
  <c r="H54" i="27"/>
  <c r="D75" i="27"/>
  <c r="H55" i="29"/>
  <c r="G30" i="12"/>
  <c r="U31" i="15"/>
  <c r="H16" i="16"/>
  <c r="H32" i="16"/>
  <c r="H48" i="16"/>
  <c r="H64" i="16"/>
  <c r="F68" i="17"/>
  <c r="J22" i="21"/>
  <c r="F62" i="28"/>
  <c r="G65" i="12"/>
  <c r="D17" i="14"/>
  <c r="O17" i="14" s="1"/>
  <c r="D49" i="14"/>
  <c r="O49" i="14" s="1"/>
  <c r="K74" i="15"/>
  <c r="U60" i="15"/>
  <c r="F17" i="17"/>
  <c r="F47" i="17"/>
  <c r="H39" i="22"/>
  <c r="H50" i="7"/>
  <c r="F11" i="8"/>
  <c r="F33" i="8"/>
  <c r="F65" i="8"/>
  <c r="G52" i="12"/>
  <c r="N74" i="14"/>
  <c r="D44" i="14"/>
  <c r="O44" i="14" s="1"/>
  <c r="E74" i="20"/>
  <c r="M8" i="23"/>
  <c r="I74" i="15"/>
  <c r="I76" i="15" s="1"/>
  <c r="H38" i="27"/>
  <c r="G58" i="12"/>
  <c r="F52" i="8"/>
  <c r="G39" i="12"/>
  <c r="F46" i="13"/>
  <c r="D74" i="16"/>
  <c r="H7" i="16"/>
  <c r="H23" i="16"/>
  <c r="H39" i="16"/>
  <c r="H55" i="16"/>
  <c r="H71" i="16"/>
  <c r="F64" i="17"/>
  <c r="I74" i="20"/>
  <c r="J27" i="21"/>
  <c r="H11" i="22"/>
  <c r="M40" i="23"/>
  <c r="I58" i="6"/>
  <c r="G51" i="12"/>
  <c r="F21" i="13"/>
  <c r="F37" i="13"/>
  <c r="F53" i="13"/>
  <c r="F69" i="13"/>
  <c r="U42" i="15"/>
  <c r="F43" i="17"/>
  <c r="F22" i="28"/>
  <c r="G54" i="12"/>
  <c r="D75" i="12"/>
  <c r="H74" i="14"/>
  <c r="D14" i="14"/>
  <c r="O14" i="14" s="1"/>
  <c r="D46" i="14"/>
  <c r="O46" i="14" s="1"/>
  <c r="U39" i="15"/>
  <c r="G75" i="15"/>
  <c r="J26" i="21"/>
  <c r="H74" i="30"/>
  <c r="G25" i="12"/>
  <c r="S74" i="15"/>
  <c r="U68" i="15"/>
  <c r="F19" i="17"/>
  <c r="P75" i="20"/>
  <c r="H62" i="27"/>
  <c r="K51" i="7"/>
  <c r="F13" i="8"/>
  <c r="F39" i="8"/>
  <c r="E74" i="12"/>
  <c r="D12" i="14"/>
  <c r="O12" i="14" s="1"/>
  <c r="J31" i="21"/>
  <c r="K38" i="29"/>
  <c r="I34" i="6"/>
  <c r="G11" i="12"/>
  <c r="E75" i="12"/>
  <c r="F7" i="13"/>
  <c r="D74" i="13"/>
  <c r="D76" i="13" s="1"/>
  <c r="F23" i="13"/>
  <c r="F39" i="13"/>
  <c r="F55" i="13"/>
  <c r="F71" i="13"/>
  <c r="D19" i="14"/>
  <c r="O19" i="14" s="1"/>
  <c r="D51" i="14"/>
  <c r="O51" i="14" s="1"/>
  <c r="U50" i="15"/>
  <c r="F50" i="17"/>
  <c r="I75" i="21"/>
  <c r="M16" i="23"/>
  <c r="G14" i="12"/>
  <c r="U47" i="15"/>
  <c r="O75" i="15"/>
  <c r="H20" i="16"/>
  <c r="H36" i="16"/>
  <c r="H52" i="16"/>
  <c r="H68" i="16"/>
  <c r="F36" i="17"/>
  <c r="J30" i="21"/>
  <c r="H19" i="22"/>
  <c r="F74" i="12"/>
  <c r="G49" i="12"/>
  <c r="D25" i="14"/>
  <c r="O25" i="14" s="1"/>
  <c r="D57" i="14"/>
  <c r="O57" i="14" s="1"/>
  <c r="U12" i="15"/>
  <c r="F21" i="17"/>
  <c r="F63" i="17"/>
  <c r="H66" i="7"/>
  <c r="E66" i="7" s="1"/>
  <c r="O66" i="7" s="1"/>
  <c r="F15" i="8"/>
  <c r="F43" i="8"/>
  <c r="H21" i="16"/>
  <c r="F62" i="13"/>
  <c r="H11" i="16"/>
  <c r="H27" i="16"/>
  <c r="H43" i="16"/>
  <c r="H59" i="16"/>
  <c r="F32" i="17"/>
  <c r="F73" i="17"/>
  <c r="J35" i="21"/>
  <c r="H43" i="22"/>
  <c r="H34" i="27"/>
  <c r="I10" i="6"/>
  <c r="G35" i="12"/>
  <c r="F9" i="13"/>
  <c r="F25" i="13"/>
  <c r="F41" i="13"/>
  <c r="F57" i="13"/>
  <c r="F73" i="13"/>
  <c r="H75" i="15"/>
  <c r="U58" i="15"/>
  <c r="H74" i="20"/>
  <c r="K14" i="29"/>
  <c r="G38" i="12"/>
  <c r="D22" i="14"/>
  <c r="O22" i="14" s="1"/>
  <c r="E75" i="14"/>
  <c r="D54" i="14"/>
  <c r="U55" i="15"/>
  <c r="J34" i="21"/>
  <c r="H10" i="27"/>
  <c r="G9" i="12"/>
  <c r="G73" i="12"/>
  <c r="U20" i="15"/>
  <c r="F25" i="17"/>
  <c r="K9" i="26"/>
  <c r="I74" i="29"/>
  <c r="H7" i="29"/>
  <c r="H42" i="7"/>
  <c r="K67" i="7"/>
  <c r="F17" i="8"/>
  <c r="F45" i="8"/>
  <c r="E75" i="13"/>
  <c r="H37" i="16"/>
  <c r="D74" i="17"/>
  <c r="F7" i="17"/>
  <c r="F23" i="17"/>
  <c r="D75" i="17"/>
  <c r="F54" i="17"/>
  <c r="H71" i="22"/>
  <c r="H30" i="27"/>
  <c r="F19" i="8"/>
  <c r="F35" i="8"/>
  <c r="F51" i="8"/>
  <c r="F67" i="8"/>
  <c r="G60" i="12"/>
  <c r="D28" i="14"/>
  <c r="O28" i="14" s="1"/>
  <c r="D60" i="14"/>
  <c r="O60" i="14" s="1"/>
  <c r="U25" i="15"/>
  <c r="F75" i="16"/>
  <c r="F65" i="17"/>
  <c r="O74" i="20"/>
  <c r="J13" i="21"/>
  <c r="M72" i="23"/>
  <c r="H50" i="27"/>
  <c r="H47" i="29"/>
  <c r="Q74" i="15"/>
  <c r="Q76" i="15" s="1"/>
  <c r="U38" i="15"/>
  <c r="H75" i="20"/>
  <c r="K41" i="30"/>
  <c r="J16" i="21"/>
  <c r="I32" i="6"/>
  <c r="K44" i="7"/>
  <c r="F21" i="8"/>
  <c r="F37" i="8"/>
  <c r="F53" i="8"/>
  <c r="F69" i="8"/>
  <c r="G20" i="12"/>
  <c r="K75" i="14"/>
  <c r="U33" i="15"/>
  <c r="H9" i="16"/>
  <c r="H25" i="16"/>
  <c r="H41" i="16"/>
  <c r="H57" i="16"/>
  <c r="H73" i="16"/>
  <c r="F72" i="17"/>
  <c r="J17" i="21"/>
  <c r="D63" i="14"/>
  <c r="O63" i="14" s="1"/>
  <c r="U46" i="15"/>
  <c r="F51" i="17"/>
  <c r="G74" i="23"/>
  <c r="F74" i="26"/>
  <c r="H70" i="27"/>
  <c r="K57" i="30"/>
  <c r="I63" i="6"/>
  <c r="K52" i="7"/>
  <c r="F55" i="8"/>
  <c r="F71" i="8"/>
  <c r="G44" i="12"/>
  <c r="D36" i="14"/>
  <c r="O36" i="14" s="1"/>
  <c r="D68" i="14"/>
  <c r="O68" i="14" s="1"/>
  <c r="J74" i="15"/>
  <c r="U41" i="15"/>
  <c r="F33" i="17"/>
  <c r="J21" i="21"/>
  <c r="F14" i="28"/>
  <c r="K70" i="29"/>
  <c r="D75" i="15"/>
  <c r="U54" i="15"/>
  <c r="F58" i="17"/>
  <c r="N74" i="20"/>
  <c r="H23" i="29"/>
  <c r="N60" i="5"/>
  <c r="I71" i="6"/>
  <c r="E23" i="7"/>
  <c r="O23" i="7" s="1"/>
  <c r="U67" i="15"/>
  <c r="F60" i="17"/>
  <c r="K60" i="7"/>
  <c r="D74" i="24"/>
  <c r="F13" i="17"/>
  <c r="F29" i="17"/>
  <c r="F70" i="17"/>
  <c r="F38" i="28"/>
  <c r="F9" i="8"/>
  <c r="F25" i="8"/>
  <c r="F41" i="8"/>
  <c r="F57" i="8"/>
  <c r="F73" i="8"/>
  <c r="G68" i="12"/>
  <c r="R74" i="15"/>
  <c r="U49" i="15"/>
  <c r="H13" i="16"/>
  <c r="H29" i="16"/>
  <c r="H45" i="16"/>
  <c r="H61" i="16"/>
  <c r="F40" i="17"/>
  <c r="J25" i="21"/>
  <c r="K65" i="26"/>
  <c r="D71" i="14"/>
  <c r="O71" i="14" s="1"/>
  <c r="L75" i="15"/>
  <c r="U62" i="15"/>
  <c r="D74" i="19"/>
  <c r="N52" i="5"/>
  <c r="K52" i="5" s="1"/>
  <c r="U52" i="5" s="1"/>
  <c r="D74" i="6"/>
  <c r="D76" i="6" s="1"/>
  <c r="I7" i="6"/>
  <c r="K68" i="7"/>
  <c r="E68" i="7" s="1"/>
  <c r="O68" i="7" s="1"/>
  <c r="K48" i="26"/>
  <c r="U57" i="15"/>
  <c r="J29" i="21"/>
  <c r="H27" i="22"/>
  <c r="T75" i="15"/>
  <c r="U70" i="15"/>
  <c r="E75" i="16"/>
  <c r="F67" i="17"/>
  <c r="M48" i="23"/>
  <c r="K46" i="29"/>
  <c r="I75" i="5"/>
  <c r="F74" i="7"/>
  <c r="F76" i="7" s="1"/>
  <c r="E71" i="7"/>
  <c r="O71" i="7" s="1"/>
  <c r="H10" i="16"/>
  <c r="M74" i="20"/>
  <c r="K12" i="7"/>
  <c r="E12" i="7" s="1"/>
  <c r="U65" i="15"/>
  <c r="H17" i="16"/>
  <c r="H33" i="16"/>
  <c r="H49" i="16"/>
  <c r="H65" i="16"/>
  <c r="F49" i="17"/>
  <c r="K75" i="20"/>
  <c r="J33" i="21"/>
  <c r="J75" i="23"/>
  <c r="F74" i="27"/>
  <c r="U14" i="15"/>
  <c r="G74" i="16"/>
  <c r="G76" i="16" s="1"/>
  <c r="E31" i="7"/>
  <c r="O31" i="7" s="1"/>
  <c r="H26" i="16"/>
  <c r="K20" i="7"/>
  <c r="F63" i="8"/>
  <c r="G12" i="12"/>
  <c r="F74" i="14"/>
  <c r="D20" i="14"/>
  <c r="O20" i="14" s="1"/>
  <c r="D52" i="14"/>
  <c r="O52" i="14" s="1"/>
  <c r="U9" i="15"/>
  <c r="E75" i="15"/>
  <c r="U73" i="15"/>
  <c r="F56" i="17"/>
  <c r="J37" i="21"/>
  <c r="H59" i="22"/>
  <c r="H18" i="27"/>
  <c r="U22" i="15"/>
  <c r="F35" i="17"/>
  <c r="H42" i="16"/>
  <c r="K28" i="7"/>
  <c r="I39" i="6"/>
  <c r="N74" i="7"/>
  <c r="N76" i="7" s="1"/>
  <c r="G18" i="12"/>
  <c r="D10" i="14"/>
  <c r="O10" i="14" s="1"/>
  <c r="D42" i="14"/>
  <c r="O42" i="14" s="1"/>
  <c r="I75" i="14"/>
  <c r="H74" i="15"/>
  <c r="U11" i="15"/>
  <c r="J20" i="21"/>
  <c r="M24" i="23"/>
  <c r="K22" i="29"/>
  <c r="I72" i="6"/>
  <c r="U72" i="15"/>
  <c r="F10" i="17"/>
  <c r="H52" i="29"/>
  <c r="K57" i="26"/>
  <c r="F54" i="28"/>
  <c r="D75" i="28"/>
  <c r="K53" i="5"/>
  <c r="U53" i="5" s="1"/>
  <c r="Q67" i="5"/>
  <c r="I15" i="6"/>
  <c r="H8" i="7"/>
  <c r="E8" i="7" s="1"/>
  <c r="O8" i="7" s="1"/>
  <c r="H16" i="7"/>
  <c r="E16" i="7" s="1"/>
  <c r="O16" i="7" s="1"/>
  <c r="H24" i="7"/>
  <c r="E24" i="7" s="1"/>
  <c r="O24" i="7" s="1"/>
  <c r="H32" i="7"/>
  <c r="E32" i="7" s="1"/>
  <c r="O32" i="7" s="1"/>
  <c r="H40" i="7"/>
  <c r="E40" i="7" s="1"/>
  <c r="O40" i="7" s="1"/>
  <c r="H48" i="7"/>
  <c r="E48" i="7" s="1"/>
  <c r="O48" i="7" s="1"/>
  <c r="H56" i="7"/>
  <c r="H64" i="7"/>
  <c r="E64" i="7" s="1"/>
  <c r="O64" i="7" s="1"/>
  <c r="H72" i="7"/>
  <c r="E72" i="7" s="1"/>
  <c r="O72" i="7" s="1"/>
  <c r="G42" i="12"/>
  <c r="P74" i="15"/>
  <c r="P76" i="15" s="1"/>
  <c r="U19" i="15"/>
  <c r="H14" i="16"/>
  <c r="H30" i="16"/>
  <c r="H46" i="16"/>
  <c r="H62" i="16"/>
  <c r="F69" i="17"/>
  <c r="J24" i="21"/>
  <c r="I48" i="6"/>
  <c r="J75" i="7"/>
  <c r="G69" i="12"/>
  <c r="D37" i="14"/>
  <c r="O37" i="14" s="1"/>
  <c r="U32" i="15"/>
  <c r="F26" i="17"/>
  <c r="M29" i="23"/>
  <c r="F18" i="25"/>
  <c r="E74" i="27"/>
  <c r="H15" i="22"/>
  <c r="I55" i="6"/>
  <c r="G66" i="12"/>
  <c r="D18" i="14"/>
  <c r="O18" i="14" s="1"/>
  <c r="D50" i="14"/>
  <c r="O50" i="14" s="1"/>
  <c r="U27" i="15"/>
  <c r="J28" i="21"/>
  <c r="I24" i="6"/>
  <c r="M74" i="7"/>
  <c r="M76" i="7" s="1"/>
  <c r="E75" i="8"/>
  <c r="D29" i="14"/>
  <c r="O29" i="14" s="1"/>
  <c r="D69" i="14"/>
  <c r="O69" i="14" s="1"/>
  <c r="U64" i="15"/>
  <c r="F62" i="17"/>
  <c r="F38" i="25"/>
  <c r="Q59" i="5"/>
  <c r="N68" i="5"/>
  <c r="K68" i="5" s="1"/>
  <c r="U68" i="5" s="1"/>
  <c r="I31" i="6"/>
  <c r="K9" i="7"/>
  <c r="K17" i="7"/>
  <c r="K25" i="7"/>
  <c r="K33" i="7"/>
  <c r="K41" i="7"/>
  <c r="K49" i="7"/>
  <c r="K57" i="7"/>
  <c r="E57" i="7" s="1"/>
  <c r="O57" i="7" s="1"/>
  <c r="K65" i="7"/>
  <c r="E65" i="7" s="1"/>
  <c r="O65" i="7" s="1"/>
  <c r="K73" i="7"/>
  <c r="G26" i="12"/>
  <c r="U35" i="15"/>
  <c r="H18" i="16"/>
  <c r="H34" i="16"/>
  <c r="H50" i="16"/>
  <c r="H66" i="16"/>
  <c r="F37" i="17"/>
  <c r="J32" i="21"/>
  <c r="H35" i="22"/>
  <c r="H26" i="27"/>
  <c r="F75" i="30"/>
  <c r="I64" i="6"/>
  <c r="E34" i="7"/>
  <c r="O34" i="7" s="1"/>
  <c r="G13" i="12"/>
  <c r="G45" i="12"/>
  <c r="D61" i="14"/>
  <c r="O61" i="14" s="1"/>
  <c r="R75" i="15"/>
  <c r="F60" i="25"/>
  <c r="G50" i="12"/>
  <c r="D26" i="14"/>
  <c r="O26" i="14" s="1"/>
  <c r="D58" i="14"/>
  <c r="O58" i="14" s="1"/>
  <c r="U43" i="15"/>
  <c r="K75" i="15"/>
  <c r="F44" i="17"/>
  <c r="J36" i="21"/>
  <c r="I40" i="6"/>
  <c r="D75" i="10"/>
  <c r="D21" i="14"/>
  <c r="O21" i="14" s="1"/>
  <c r="F27" i="28"/>
  <c r="I47" i="6"/>
  <c r="G10" i="12"/>
  <c r="L74" i="14"/>
  <c r="U51" i="15"/>
  <c r="S75" i="15"/>
  <c r="H22" i="16"/>
  <c r="H38" i="16"/>
  <c r="H54" i="16"/>
  <c r="D75" i="16"/>
  <c r="H70" i="16"/>
  <c r="J8" i="21"/>
  <c r="H67" i="22"/>
  <c r="H58" i="27"/>
  <c r="H63" i="29"/>
  <c r="I16" i="6"/>
  <c r="H11" i="7"/>
  <c r="H19" i="7"/>
  <c r="E19" i="7" s="1"/>
  <c r="O19" i="7" s="1"/>
  <c r="H27" i="7"/>
  <c r="E27" i="7" s="1"/>
  <c r="O27" i="7" s="1"/>
  <c r="H35" i="7"/>
  <c r="H43" i="7"/>
  <c r="H51" i="7"/>
  <c r="E51" i="7" s="1"/>
  <c r="O51" i="7" s="1"/>
  <c r="H59" i="7"/>
  <c r="E59" i="7" s="1"/>
  <c r="O59" i="7" s="1"/>
  <c r="H67" i="7"/>
  <c r="G21" i="12"/>
  <c r="D53" i="14"/>
  <c r="O53" i="14" s="1"/>
  <c r="O74" i="15"/>
  <c r="M64" i="23"/>
  <c r="G34" i="12"/>
  <c r="D34" i="14"/>
  <c r="O34" i="14" s="1"/>
  <c r="D66" i="14"/>
  <c r="O66" i="14" s="1"/>
  <c r="U59" i="15"/>
  <c r="F74" i="16"/>
  <c r="F53" i="17"/>
  <c r="J12" i="21"/>
  <c r="K49" i="26"/>
  <c r="F30" i="28"/>
  <c r="I56" i="6"/>
  <c r="G61" i="12"/>
  <c r="H75" i="14"/>
  <c r="U8" i="15"/>
  <c r="F74" i="23"/>
  <c r="H32" i="22"/>
  <c r="G29" i="12"/>
  <c r="D13" i="14"/>
  <c r="O13" i="14" s="1"/>
  <c r="D45" i="14"/>
  <c r="O45" i="14" s="1"/>
  <c r="U16" i="15"/>
  <c r="F12" i="17"/>
  <c r="F28" i="17"/>
  <c r="F70" i="28"/>
  <c r="K11" i="30"/>
  <c r="M37" i="23"/>
  <c r="F20" i="25"/>
  <c r="F42" i="25"/>
  <c r="F62" i="25"/>
  <c r="K67" i="29"/>
  <c r="K49" i="30"/>
  <c r="H48" i="22"/>
  <c r="K72" i="29"/>
  <c r="G53" i="12"/>
  <c r="K74" i="14"/>
  <c r="U24" i="15"/>
  <c r="J75" i="15"/>
  <c r="F14" i="17"/>
  <c r="F30" i="17"/>
  <c r="F71" i="17"/>
  <c r="H75" i="21"/>
  <c r="M45" i="23"/>
  <c r="F22" i="25"/>
  <c r="F44" i="25"/>
  <c r="F66" i="25"/>
  <c r="F43" i="28"/>
  <c r="K11" i="29"/>
  <c r="H64" i="22"/>
  <c r="K8" i="29"/>
  <c r="F16" i="17"/>
  <c r="G75" i="20"/>
  <c r="H74" i="21"/>
  <c r="M53" i="23"/>
  <c r="M69" i="23"/>
  <c r="F26" i="25"/>
  <c r="F46" i="25"/>
  <c r="F68" i="25"/>
  <c r="K16" i="26"/>
  <c r="K40" i="26"/>
  <c r="K64" i="26"/>
  <c r="H12" i="29"/>
  <c r="H28" i="29"/>
  <c r="K43" i="29"/>
  <c r="K20" i="30"/>
  <c r="K36" i="30"/>
  <c r="M66" i="23"/>
  <c r="H17" i="29"/>
  <c r="M15" i="23"/>
  <c r="G37" i="12"/>
  <c r="U40" i="15"/>
  <c r="F18" i="17"/>
  <c r="F39" i="17"/>
  <c r="H14" i="27"/>
  <c r="O75" i="20"/>
  <c r="M61" i="23"/>
  <c r="F28" i="25"/>
  <c r="F50" i="25"/>
  <c r="F70" i="25"/>
  <c r="F75" i="26"/>
  <c r="H44" i="29"/>
  <c r="K62" i="30"/>
  <c r="G75" i="21"/>
  <c r="H33" i="22"/>
  <c r="U48" i="15"/>
  <c r="E74" i="16"/>
  <c r="F20" i="17"/>
  <c r="F46" i="17"/>
  <c r="H23" i="22"/>
  <c r="H39" i="29"/>
  <c r="I75" i="23"/>
  <c r="F10" i="25"/>
  <c r="F30" i="25"/>
  <c r="F52" i="25"/>
  <c r="E74" i="26"/>
  <c r="F11" i="28"/>
  <c r="F59" i="28"/>
  <c r="K15" i="26"/>
  <c r="G74" i="15"/>
  <c r="U56" i="15"/>
  <c r="F22" i="17"/>
  <c r="H46" i="27"/>
  <c r="M13" i="23"/>
  <c r="F12" i="25"/>
  <c r="F34" i="25"/>
  <c r="F54" i="25"/>
  <c r="D75" i="25"/>
  <c r="K8" i="26"/>
  <c r="K32" i="26"/>
  <c r="K19" i="29"/>
  <c r="K71" i="30"/>
  <c r="F8" i="17"/>
  <c r="F24" i="17"/>
  <c r="F55" i="17"/>
  <c r="K74" i="20"/>
  <c r="I74" i="21"/>
  <c r="H55" i="22"/>
  <c r="K41" i="26"/>
  <c r="K62" i="29"/>
  <c r="M21" i="23"/>
  <c r="F14" i="25"/>
  <c r="F36" i="25"/>
  <c r="F58" i="25"/>
  <c r="K72" i="26"/>
  <c r="H20" i="29"/>
  <c r="K35" i="29"/>
  <c r="K28" i="30"/>
  <c r="K44" i="30"/>
  <c r="H16" i="22"/>
  <c r="F16" i="25"/>
  <c r="F32" i="25"/>
  <c r="F48" i="25"/>
  <c r="F64" i="25"/>
  <c r="K56" i="26"/>
  <c r="F35" i="28"/>
  <c r="F67" i="28"/>
  <c r="K59" i="29"/>
  <c r="H68" i="29"/>
  <c r="K12" i="30"/>
  <c r="K54" i="30"/>
  <c r="D75" i="30"/>
  <c r="F75" i="20"/>
  <c r="G74" i="21"/>
  <c r="M10" i="23"/>
  <c r="D74" i="26"/>
  <c r="K7" i="26"/>
  <c r="K71" i="26"/>
  <c r="H19" i="27"/>
  <c r="H35" i="27"/>
  <c r="H51" i="27"/>
  <c r="H67" i="27"/>
  <c r="F24" i="28"/>
  <c r="F56" i="28"/>
  <c r="H9" i="29"/>
  <c r="K64" i="29"/>
  <c r="H73" i="29"/>
  <c r="K47" i="30"/>
  <c r="F75" i="22"/>
  <c r="F34" i="28"/>
  <c r="K51" i="29"/>
  <c r="H60" i="29"/>
  <c r="N75" i="20"/>
  <c r="H20" i="22"/>
  <c r="H36" i="22"/>
  <c r="H52" i="22"/>
  <c r="H68" i="22"/>
  <c r="M18" i="23"/>
  <c r="E75" i="26"/>
  <c r="K63" i="26"/>
  <c r="K56" i="29"/>
  <c r="H65" i="29"/>
  <c r="F74" i="30"/>
  <c r="D74" i="23"/>
  <c r="M7" i="23"/>
  <c r="F35" i="25"/>
  <c r="M26" i="23"/>
  <c r="H75" i="23"/>
  <c r="K55" i="26"/>
  <c r="H7" i="27"/>
  <c r="D74" i="27"/>
  <c r="H23" i="27"/>
  <c r="H39" i="27"/>
  <c r="H55" i="27"/>
  <c r="H71" i="27"/>
  <c r="F32" i="28"/>
  <c r="F64" i="28"/>
  <c r="K48" i="29"/>
  <c r="H57" i="29"/>
  <c r="K51" i="30"/>
  <c r="F74" i="21"/>
  <c r="G75" i="22"/>
  <c r="L74" i="23"/>
  <c r="M36" i="23"/>
  <c r="H67" i="29"/>
  <c r="K20" i="26"/>
  <c r="H8" i="22"/>
  <c r="H24" i="22"/>
  <c r="H40" i="22"/>
  <c r="H56" i="22"/>
  <c r="H72" i="22"/>
  <c r="M34" i="23"/>
  <c r="K47" i="26"/>
  <c r="K40" i="29"/>
  <c r="H49" i="29"/>
  <c r="K37" i="30"/>
  <c r="K14" i="26"/>
  <c r="K37" i="29"/>
  <c r="E75" i="21"/>
  <c r="F8" i="25"/>
  <c r="F24" i="25"/>
  <c r="F40" i="25"/>
  <c r="F56" i="25"/>
  <c r="F72" i="25"/>
  <c r="K24" i="26"/>
  <c r="F19" i="28"/>
  <c r="F51" i="28"/>
  <c r="K27" i="29"/>
  <c r="H36" i="29"/>
  <c r="G74" i="30"/>
  <c r="M42" i="23"/>
  <c r="K39" i="26"/>
  <c r="H11" i="27"/>
  <c r="H27" i="27"/>
  <c r="H43" i="27"/>
  <c r="H59" i="27"/>
  <c r="F8" i="28"/>
  <c r="F40" i="28"/>
  <c r="F72" i="28"/>
  <c r="K32" i="29"/>
  <c r="H41" i="29"/>
  <c r="K29" i="30"/>
  <c r="K59" i="30"/>
  <c r="E75" i="20"/>
  <c r="H46" i="29"/>
  <c r="J54" i="21"/>
  <c r="D75" i="21"/>
  <c r="H12" i="22"/>
  <c r="H28" i="22"/>
  <c r="H44" i="22"/>
  <c r="H60" i="22"/>
  <c r="E74" i="23"/>
  <c r="M50" i="23"/>
  <c r="K31" i="26"/>
  <c r="G74" i="29"/>
  <c r="K24" i="29"/>
  <c r="H33" i="29"/>
  <c r="K21" i="30"/>
  <c r="M23" i="23"/>
  <c r="F71" i="28"/>
  <c r="M58" i="23"/>
  <c r="K23" i="26"/>
  <c r="H15" i="27"/>
  <c r="H31" i="27"/>
  <c r="H47" i="27"/>
  <c r="H63" i="27"/>
  <c r="F16" i="28"/>
  <c r="F48" i="28"/>
  <c r="K16" i="29"/>
  <c r="H25" i="29"/>
  <c r="J75" i="29"/>
  <c r="K13" i="30"/>
  <c r="K67" i="30"/>
  <c r="H17" i="22"/>
  <c r="M17" i="23"/>
  <c r="F75" i="21"/>
  <c r="M31" i="23"/>
  <c r="K70" i="26"/>
  <c r="F21" i="28"/>
  <c r="F53" i="28"/>
  <c r="K29" i="29"/>
  <c r="H38" i="29"/>
  <c r="K70" i="30"/>
  <c r="R10" i="20"/>
  <c r="R14" i="20"/>
  <c r="R18" i="20"/>
  <c r="R22" i="20"/>
  <c r="R26" i="20"/>
  <c r="R30" i="20"/>
  <c r="R34" i="20"/>
  <c r="R38" i="20"/>
  <c r="R42" i="20"/>
  <c r="R46" i="20"/>
  <c r="R50" i="20"/>
  <c r="R54" i="20"/>
  <c r="D75" i="20"/>
  <c r="R58" i="20"/>
  <c r="R62" i="20"/>
  <c r="R66" i="20"/>
  <c r="R70" i="20"/>
  <c r="E74" i="21"/>
  <c r="H37" i="22"/>
  <c r="M20" i="23"/>
  <c r="H40" i="27"/>
  <c r="J61" i="21"/>
  <c r="F49" i="25"/>
  <c r="K28" i="26"/>
  <c r="K73" i="30"/>
  <c r="M70" i="23"/>
  <c r="H18" i="29"/>
  <c r="M39" i="23"/>
  <c r="K62" i="26"/>
  <c r="K21" i="29"/>
  <c r="H30" i="29"/>
  <c r="K38" i="30"/>
  <c r="L75" i="20"/>
  <c r="H21" i="22"/>
  <c r="H61" i="22"/>
  <c r="F66" i="28"/>
  <c r="J62" i="21"/>
  <c r="F51" i="25"/>
  <c r="M75" i="20"/>
  <c r="M47" i="23"/>
  <c r="G75" i="23"/>
  <c r="D75" i="26"/>
  <c r="K54" i="26"/>
  <c r="F29" i="28"/>
  <c r="F61" i="28"/>
  <c r="K13" i="29"/>
  <c r="H22" i="29"/>
  <c r="K30" i="30"/>
  <c r="R7" i="20"/>
  <c r="D74" i="20"/>
  <c r="R11" i="20"/>
  <c r="R15" i="20"/>
  <c r="R19" i="20"/>
  <c r="R23" i="20"/>
  <c r="R27" i="20"/>
  <c r="R31" i="20"/>
  <c r="R35" i="20"/>
  <c r="R39" i="20"/>
  <c r="R43" i="20"/>
  <c r="R47" i="20"/>
  <c r="R51" i="20"/>
  <c r="R55" i="20"/>
  <c r="R59" i="20"/>
  <c r="R63" i="20"/>
  <c r="R67" i="20"/>
  <c r="R71" i="20"/>
  <c r="H41" i="22"/>
  <c r="H56" i="27"/>
  <c r="H11" i="29"/>
  <c r="E11" i="29" s="1"/>
  <c r="N11" i="29" s="1"/>
  <c r="J69" i="21"/>
  <c r="F65" i="25"/>
  <c r="H22" i="22"/>
  <c r="K60" i="29"/>
  <c r="M55" i="23"/>
  <c r="K46" i="26"/>
  <c r="H14" i="29"/>
  <c r="K69" i="29"/>
  <c r="K22" i="30"/>
  <c r="K56" i="30"/>
  <c r="L74" i="20"/>
  <c r="H9" i="22"/>
  <c r="H25" i="22"/>
  <c r="K74" i="23"/>
  <c r="M44" i="23"/>
  <c r="K29" i="26"/>
  <c r="J70" i="21"/>
  <c r="F67" i="25"/>
  <c r="D74" i="28"/>
  <c r="F7" i="28"/>
  <c r="K23" i="29"/>
  <c r="Q75" i="20"/>
  <c r="M63" i="23"/>
  <c r="D75" i="24"/>
  <c r="K38" i="26"/>
  <c r="F37" i="28"/>
  <c r="F69" i="28"/>
  <c r="K61" i="29"/>
  <c r="H70" i="29"/>
  <c r="E70" i="29" s="1"/>
  <c r="N70" i="29" s="1"/>
  <c r="K14" i="30"/>
  <c r="K42" i="30"/>
  <c r="R8" i="20"/>
  <c r="R12" i="20"/>
  <c r="R16" i="20"/>
  <c r="R20" i="20"/>
  <c r="R24" i="20"/>
  <c r="R28" i="20"/>
  <c r="R32" i="20"/>
  <c r="R36" i="20"/>
  <c r="R40" i="20"/>
  <c r="R44" i="20"/>
  <c r="R48" i="20"/>
  <c r="R52" i="20"/>
  <c r="R56" i="20"/>
  <c r="R60" i="20"/>
  <c r="R64" i="20"/>
  <c r="R68" i="20"/>
  <c r="R72" i="20"/>
  <c r="H45" i="22"/>
  <c r="K37" i="26"/>
  <c r="H8" i="27"/>
  <c r="H72" i="27"/>
  <c r="J45" i="21"/>
  <c r="M9" i="23"/>
  <c r="F17" i="25"/>
  <c r="K31" i="29"/>
  <c r="E31" i="29" s="1"/>
  <c r="N31" i="29" s="1"/>
  <c r="D75" i="18"/>
  <c r="H9" i="27"/>
  <c r="M71" i="23"/>
  <c r="K30" i="26"/>
  <c r="F74" i="29"/>
  <c r="K53" i="29"/>
  <c r="H62" i="29"/>
  <c r="E62" i="29" s="1"/>
  <c r="N62" i="29" s="1"/>
  <c r="H13" i="22"/>
  <c r="H29" i="22"/>
  <c r="H49" i="22"/>
  <c r="K58" i="29"/>
  <c r="J46" i="21"/>
  <c r="F19" i="25"/>
  <c r="F39" i="28"/>
  <c r="H32" i="29"/>
  <c r="K34" i="26"/>
  <c r="K22" i="26"/>
  <c r="F13" i="28"/>
  <c r="F45" i="28"/>
  <c r="K45" i="29"/>
  <c r="I75" i="29"/>
  <c r="H54" i="29"/>
  <c r="E54" i="29" s="1"/>
  <c r="N54" i="29" s="1"/>
  <c r="E74" i="30"/>
  <c r="K64" i="30"/>
  <c r="R9" i="20"/>
  <c r="R13" i="20"/>
  <c r="R17" i="20"/>
  <c r="R21" i="20"/>
  <c r="R25" i="20"/>
  <c r="R29" i="20"/>
  <c r="R33" i="20"/>
  <c r="R37" i="20"/>
  <c r="R41" i="20"/>
  <c r="R45" i="20"/>
  <c r="R49" i="20"/>
  <c r="R53" i="20"/>
  <c r="R57" i="20"/>
  <c r="R61" i="20"/>
  <c r="R65" i="20"/>
  <c r="R69" i="20"/>
  <c r="R73" i="20"/>
  <c r="H53" i="22"/>
  <c r="H24" i="27"/>
  <c r="K66" i="29"/>
  <c r="J53" i="21"/>
  <c r="M73" i="23"/>
  <c r="F33" i="25"/>
  <c r="H40" i="29"/>
  <c r="K50" i="30"/>
  <c r="H73" i="27"/>
  <c r="K53" i="26"/>
  <c r="H20" i="27"/>
  <c r="H36" i="27"/>
  <c r="H52" i="27"/>
  <c r="H68" i="27"/>
  <c r="K18" i="29"/>
  <c r="H27" i="29"/>
  <c r="K7" i="30"/>
  <c r="D74" i="30"/>
  <c r="K45" i="30"/>
  <c r="J43" i="21"/>
  <c r="J51" i="21"/>
  <c r="J59" i="21"/>
  <c r="J67" i="21"/>
  <c r="J74" i="23"/>
  <c r="M57" i="23"/>
  <c r="F13" i="25"/>
  <c r="F29" i="25"/>
  <c r="F45" i="25"/>
  <c r="F61" i="25"/>
  <c r="K44" i="26"/>
  <c r="J75" i="26"/>
  <c r="K47" i="29"/>
  <c r="E47" i="29" s="1"/>
  <c r="N47" i="29" s="1"/>
  <c r="H56" i="29"/>
  <c r="K8" i="30"/>
  <c r="K66" i="30"/>
  <c r="H70" i="22"/>
  <c r="H57" i="27"/>
  <c r="K9" i="29"/>
  <c r="H57" i="22"/>
  <c r="H73" i="22"/>
  <c r="M28" i="23"/>
  <c r="K45" i="26"/>
  <c r="F26" i="28"/>
  <c r="F58" i="28"/>
  <c r="K10" i="29"/>
  <c r="H19" i="29"/>
  <c r="J44" i="21"/>
  <c r="J52" i="21"/>
  <c r="J60" i="21"/>
  <c r="J68" i="21"/>
  <c r="M65" i="23"/>
  <c r="F15" i="25"/>
  <c r="F31" i="25"/>
  <c r="F47" i="25"/>
  <c r="F63" i="25"/>
  <c r="K36" i="26"/>
  <c r="G75" i="27"/>
  <c r="F31" i="28"/>
  <c r="F63" i="28"/>
  <c r="K39" i="29"/>
  <c r="E39" i="29" s="1"/>
  <c r="N39" i="29" s="1"/>
  <c r="H48" i="29"/>
  <c r="K48" i="30"/>
  <c r="K69" i="30"/>
  <c r="F75" i="29"/>
  <c r="K49" i="29"/>
  <c r="K72" i="30"/>
  <c r="G74" i="27"/>
  <c r="H58" i="29"/>
  <c r="M52" i="23"/>
  <c r="K21" i="26"/>
  <c r="H12" i="27"/>
  <c r="H28" i="27"/>
  <c r="H44" i="27"/>
  <c r="H60" i="27"/>
  <c r="E74" i="28"/>
  <c r="K50" i="29"/>
  <c r="H59" i="29"/>
  <c r="K39" i="30"/>
  <c r="K53" i="30"/>
  <c r="J39" i="21"/>
  <c r="J47" i="21"/>
  <c r="J55" i="21"/>
  <c r="J63" i="21"/>
  <c r="J71" i="21"/>
  <c r="M25" i="23"/>
  <c r="F21" i="25"/>
  <c r="F37" i="25"/>
  <c r="F53" i="25"/>
  <c r="F69" i="25"/>
  <c r="K12" i="26"/>
  <c r="D74" i="29"/>
  <c r="D76" i="29" s="1"/>
  <c r="K15" i="29"/>
  <c r="E15" i="29" s="1"/>
  <c r="N15" i="29" s="1"/>
  <c r="H24" i="29"/>
  <c r="H38" i="22"/>
  <c r="H25" i="27"/>
  <c r="F36" i="28"/>
  <c r="H69" i="29"/>
  <c r="G74" i="26"/>
  <c r="G76" i="26" s="1"/>
  <c r="F25" i="28"/>
  <c r="K34" i="30"/>
  <c r="H65" i="22"/>
  <c r="M60" i="23"/>
  <c r="E74" i="25"/>
  <c r="E76" i="25" s="1"/>
  <c r="K13" i="26"/>
  <c r="F10" i="28"/>
  <c r="F42" i="28"/>
  <c r="M74" i="29"/>
  <c r="K42" i="29"/>
  <c r="H51" i="29"/>
  <c r="K31" i="30"/>
  <c r="J40" i="21"/>
  <c r="J48" i="21"/>
  <c r="J56" i="21"/>
  <c r="J64" i="21"/>
  <c r="J72" i="21"/>
  <c r="M33" i="23"/>
  <c r="E75" i="23"/>
  <c r="F7" i="25"/>
  <c r="D74" i="25"/>
  <c r="F23" i="25"/>
  <c r="F39" i="25"/>
  <c r="F55" i="25"/>
  <c r="F71" i="25"/>
  <c r="K68" i="26"/>
  <c r="F15" i="28"/>
  <c r="F47" i="28"/>
  <c r="K7" i="29"/>
  <c r="L74" i="29"/>
  <c r="L76" i="29" s="1"/>
  <c r="H16" i="29"/>
  <c r="G75" i="29"/>
  <c r="K71" i="29"/>
  <c r="E71" i="29" s="1"/>
  <c r="N71" i="29" s="1"/>
  <c r="K32" i="30"/>
  <c r="K58" i="30"/>
  <c r="K36" i="29"/>
  <c r="J74" i="30"/>
  <c r="M35" i="23"/>
  <c r="K10" i="26"/>
  <c r="M68" i="23"/>
  <c r="K69" i="26"/>
  <c r="H16" i="27"/>
  <c r="H32" i="27"/>
  <c r="H48" i="27"/>
  <c r="H64" i="27"/>
  <c r="K34" i="29"/>
  <c r="H43" i="29"/>
  <c r="K23" i="30"/>
  <c r="J41" i="21"/>
  <c r="J49" i="21"/>
  <c r="J57" i="21"/>
  <c r="J65" i="21"/>
  <c r="J73" i="21"/>
  <c r="E75" i="22"/>
  <c r="M41" i="23"/>
  <c r="F9" i="25"/>
  <c r="F25" i="25"/>
  <c r="F41" i="25"/>
  <c r="F57" i="25"/>
  <c r="F73" i="25"/>
  <c r="K60" i="26"/>
  <c r="H8" i="29"/>
  <c r="E8" i="29" s="1"/>
  <c r="N8" i="29" s="1"/>
  <c r="K63" i="29"/>
  <c r="H72" i="29"/>
  <c r="K24" i="30"/>
  <c r="D75" i="22"/>
  <c r="H54" i="22"/>
  <c r="K19" i="26"/>
  <c r="H41" i="27"/>
  <c r="F68" i="28"/>
  <c r="M11" i="23"/>
  <c r="F57" i="28"/>
  <c r="K73" i="29"/>
  <c r="H69" i="22"/>
  <c r="M12" i="23"/>
  <c r="F75" i="23"/>
  <c r="J74" i="26"/>
  <c r="K61" i="26"/>
  <c r="F18" i="28"/>
  <c r="F50" i="28"/>
  <c r="K26" i="29"/>
  <c r="H35" i="29"/>
  <c r="K15" i="30"/>
  <c r="K61" i="30"/>
  <c r="J42" i="21"/>
  <c r="J50" i="21"/>
  <c r="J58" i="21"/>
  <c r="J66" i="21"/>
  <c r="G74" i="22"/>
  <c r="M49" i="23"/>
  <c r="F11" i="25"/>
  <c r="F27" i="25"/>
  <c r="F43" i="25"/>
  <c r="F59" i="25"/>
  <c r="I74" i="26"/>
  <c r="K52" i="26"/>
  <c r="F23" i="28"/>
  <c r="F55" i="28"/>
  <c r="K55" i="29"/>
  <c r="E55" i="29" s="1"/>
  <c r="H64" i="29"/>
  <c r="K16" i="30"/>
  <c r="M30" i="23"/>
  <c r="K59" i="26"/>
  <c r="H45" i="29"/>
  <c r="K17" i="30"/>
  <c r="K10" i="30"/>
  <c r="F74" i="22"/>
  <c r="M14" i="23"/>
  <c r="K11" i="26"/>
  <c r="K52" i="29"/>
  <c r="E52" i="29" s="1"/>
  <c r="N52" i="29" s="1"/>
  <c r="H61" i="29"/>
  <c r="K33" i="30"/>
  <c r="K43" i="30"/>
  <c r="M19" i="23"/>
  <c r="K75" i="23"/>
  <c r="K26" i="26"/>
  <c r="H75" i="26"/>
  <c r="H10" i="29"/>
  <c r="K65" i="29"/>
  <c r="I74" i="30"/>
  <c r="K26" i="30"/>
  <c r="K46" i="30"/>
  <c r="E75" i="30"/>
  <c r="H10" i="22"/>
  <c r="H26" i="22"/>
  <c r="H42" i="22"/>
  <c r="H58" i="22"/>
  <c r="I74" i="23"/>
  <c r="M22" i="23"/>
  <c r="K67" i="26"/>
  <c r="H13" i="27"/>
  <c r="H29" i="27"/>
  <c r="H45" i="27"/>
  <c r="H61" i="27"/>
  <c r="F12" i="28"/>
  <c r="F44" i="28"/>
  <c r="K44" i="29"/>
  <c r="H53" i="29"/>
  <c r="K25" i="30"/>
  <c r="K63" i="30"/>
  <c r="I75" i="20"/>
  <c r="E74" i="22"/>
  <c r="M27" i="23"/>
  <c r="K18" i="26"/>
  <c r="E75" i="27"/>
  <c r="F33" i="28"/>
  <c r="F65" i="28"/>
  <c r="K57" i="29"/>
  <c r="H66" i="29"/>
  <c r="K18" i="30"/>
  <c r="K68" i="30"/>
  <c r="H14" i="22"/>
  <c r="H30" i="22"/>
  <c r="H46" i="22"/>
  <c r="H62" i="22"/>
  <c r="M38" i="23"/>
  <c r="K51" i="26"/>
  <c r="H17" i="27"/>
  <c r="H33" i="27"/>
  <c r="H49" i="27"/>
  <c r="H65" i="27"/>
  <c r="F20" i="28"/>
  <c r="F52" i="28"/>
  <c r="K28" i="29"/>
  <c r="H37" i="29"/>
  <c r="K9" i="30"/>
  <c r="H74" i="23"/>
  <c r="M43" i="23"/>
  <c r="K66" i="26"/>
  <c r="F9" i="28"/>
  <c r="F41" i="28"/>
  <c r="F73" i="28"/>
  <c r="K41" i="29"/>
  <c r="H50" i="29"/>
  <c r="K52" i="30"/>
  <c r="J75" i="30"/>
  <c r="H75" i="30"/>
  <c r="G75" i="30"/>
  <c r="J75" i="20"/>
  <c r="M46" i="23"/>
  <c r="H74" i="26"/>
  <c r="K43" i="26"/>
  <c r="K20" i="29"/>
  <c r="H29" i="29"/>
  <c r="E38" i="29"/>
  <c r="N38" i="29" s="1"/>
  <c r="M51" i="23"/>
  <c r="K58" i="26"/>
  <c r="J74" i="29"/>
  <c r="K33" i="29"/>
  <c r="H42" i="29"/>
  <c r="I75" i="30"/>
  <c r="J74" i="20"/>
  <c r="H18" i="22"/>
  <c r="H34" i="22"/>
  <c r="H50" i="22"/>
  <c r="H66" i="22"/>
  <c r="M54" i="23"/>
  <c r="D75" i="23"/>
  <c r="K35" i="26"/>
  <c r="I75" i="26"/>
  <c r="H21" i="27"/>
  <c r="H37" i="27"/>
  <c r="H53" i="27"/>
  <c r="H69" i="27"/>
  <c r="F28" i="28"/>
  <c r="F60" i="28"/>
  <c r="K12" i="29"/>
  <c r="H21" i="29"/>
  <c r="M59" i="23"/>
  <c r="K50" i="26"/>
  <c r="F17" i="28"/>
  <c r="F49" i="28"/>
  <c r="K25" i="29"/>
  <c r="H34" i="29"/>
  <c r="M75" i="29"/>
  <c r="L75" i="23"/>
  <c r="M62" i="23"/>
  <c r="K27" i="26"/>
  <c r="F75" i="27"/>
  <c r="H13" i="29"/>
  <c r="E22" i="29"/>
  <c r="N22" i="29" s="1"/>
  <c r="K68" i="29"/>
  <c r="E68" i="29" s="1"/>
  <c r="N68" i="29" s="1"/>
  <c r="K40" i="30"/>
  <c r="K55" i="30"/>
  <c r="M67" i="23"/>
  <c r="K42" i="26"/>
  <c r="E75" i="28"/>
  <c r="K17" i="29"/>
  <c r="E17" i="29" s="1"/>
  <c r="N17" i="29" s="1"/>
  <c r="H26" i="29"/>
  <c r="K60" i="30"/>
  <c r="K69" i="5" l="1"/>
  <c r="U69" i="5" s="1"/>
  <c r="E7" i="7"/>
  <c r="O7" i="7" s="1"/>
  <c r="E39" i="7"/>
  <c r="O39" i="7" s="1"/>
  <c r="K70" i="5"/>
  <c r="U70" i="5" s="1"/>
  <c r="E11" i="7"/>
  <c r="O11" i="7" s="1"/>
  <c r="K44" i="5"/>
  <c r="U44" i="5" s="1"/>
  <c r="E26" i="7"/>
  <c r="O26" i="7" s="1"/>
  <c r="K61" i="5"/>
  <c r="U61" i="5" s="1"/>
  <c r="E63" i="7"/>
  <c r="O63" i="7" s="1"/>
  <c r="E10" i="29"/>
  <c r="N10" i="29" s="1"/>
  <c r="E41" i="7"/>
  <c r="O41" i="7" s="1"/>
  <c r="H76" i="15"/>
  <c r="K60" i="5"/>
  <c r="U60" i="5" s="1"/>
  <c r="E21" i="7"/>
  <c r="O21" i="7" s="1"/>
  <c r="E47" i="7"/>
  <c r="O47" i="7" s="1"/>
  <c r="E53" i="7"/>
  <c r="O53" i="7" s="1"/>
  <c r="E43" i="7"/>
  <c r="O43" i="7" s="1"/>
  <c r="E15" i="7"/>
  <c r="O15" i="7" s="1"/>
  <c r="E69" i="7"/>
  <c r="O69" i="7" s="1"/>
  <c r="CI33" i="4"/>
  <c r="G99" i="1"/>
  <c r="Z76" i="4"/>
  <c r="CC76" i="4"/>
  <c r="K67" i="5"/>
  <c r="U67" i="5" s="1"/>
  <c r="E10" i="7"/>
  <c r="O10" i="7" s="1"/>
  <c r="K63" i="5"/>
  <c r="U63" i="5" s="1"/>
  <c r="K54" i="5"/>
  <c r="U54" i="5" s="1"/>
  <c r="E23" i="29"/>
  <c r="N23" i="29" s="1"/>
  <c r="O76" i="15"/>
  <c r="F76" i="14"/>
  <c r="CU44" i="4"/>
  <c r="E25" i="29"/>
  <c r="N25" i="29" s="1"/>
  <c r="E14" i="29"/>
  <c r="N14" i="29" s="1"/>
  <c r="D76" i="27"/>
  <c r="I76" i="21"/>
  <c r="E49" i="7"/>
  <c r="O49" i="7" s="1"/>
  <c r="E28" i="7"/>
  <c r="O28" i="7" s="1"/>
  <c r="E30" i="7"/>
  <c r="O30" i="7" s="1"/>
  <c r="K33" i="5"/>
  <c r="U33" i="5" s="1"/>
  <c r="K28" i="5"/>
  <c r="U28" i="5" s="1"/>
  <c r="K22" i="5"/>
  <c r="U22" i="5" s="1"/>
  <c r="CU22" i="4"/>
  <c r="CI45" i="4"/>
  <c r="CI14" i="4"/>
  <c r="G73" i="1"/>
  <c r="E35" i="7"/>
  <c r="O35" i="7" s="1"/>
  <c r="CI35" i="4"/>
  <c r="G119" i="1"/>
  <c r="E25" i="7"/>
  <c r="O25" i="7" s="1"/>
  <c r="K26" i="5"/>
  <c r="U26" i="5" s="1"/>
  <c r="CU70" i="4"/>
  <c r="CI28" i="4"/>
  <c r="CU28" i="4" s="1"/>
  <c r="I76" i="23"/>
  <c r="E56" i="7"/>
  <c r="O56" i="7" s="1"/>
  <c r="E52" i="7"/>
  <c r="O52" i="7" s="1"/>
  <c r="K7" i="5"/>
  <c r="U7" i="5" s="1"/>
  <c r="CI13" i="4"/>
  <c r="CK76" i="4"/>
  <c r="H75" i="1"/>
  <c r="E35" i="29"/>
  <c r="N35" i="29" s="1"/>
  <c r="E33" i="7"/>
  <c r="O33" i="7" s="1"/>
  <c r="E72" i="29"/>
  <c r="N72" i="29" s="1"/>
  <c r="E30" i="29"/>
  <c r="N30" i="29" s="1"/>
  <c r="F76" i="12"/>
  <c r="R76" i="5"/>
  <c r="CT76" i="4"/>
  <c r="G17" i="1"/>
  <c r="H119" i="1"/>
  <c r="F76" i="16"/>
  <c r="E21" i="29"/>
  <c r="N21" i="29" s="1"/>
  <c r="D76" i="28"/>
  <c r="E29" i="29"/>
  <c r="N29" i="29" s="1"/>
  <c r="E12" i="29"/>
  <c r="N12" i="29" s="1"/>
  <c r="E63" i="29"/>
  <c r="N63" i="29" s="1"/>
  <c r="E33" i="29"/>
  <c r="N33" i="29" s="1"/>
  <c r="E13" i="29"/>
  <c r="N13" i="29" s="1"/>
  <c r="E64" i="29"/>
  <c r="N64" i="29" s="1"/>
  <c r="E19" i="29"/>
  <c r="N19" i="29" s="1"/>
  <c r="E9" i="29"/>
  <c r="N9" i="29" s="1"/>
  <c r="E18" i="7"/>
  <c r="O18" i="7" s="1"/>
  <c r="F76" i="22"/>
  <c r="E70" i="7"/>
  <c r="O70" i="7" s="1"/>
  <c r="CI48" i="4"/>
  <c r="D76" i="8"/>
  <c r="K73" i="5"/>
  <c r="U73" i="5" s="1"/>
  <c r="CI72" i="4"/>
  <c r="CI10" i="4"/>
  <c r="CU10" i="4" s="1"/>
  <c r="E46" i="29"/>
  <c r="N46" i="29" s="1"/>
  <c r="E20" i="29"/>
  <c r="N20" i="29" s="1"/>
  <c r="CS76" i="4"/>
  <c r="K11" i="5"/>
  <c r="U11" i="5" s="1"/>
  <c r="G27" i="1"/>
  <c r="CI42" i="4"/>
  <c r="CU42" i="4" s="1"/>
  <c r="E27" i="29"/>
  <c r="N27" i="29" s="1"/>
  <c r="K64" i="5"/>
  <c r="U64" i="5" s="1"/>
  <c r="T76" i="5"/>
  <c r="CI38" i="4"/>
  <c r="CU38" i="4" s="1"/>
  <c r="E42" i="29"/>
  <c r="N42" i="29" s="1"/>
  <c r="D76" i="25"/>
  <c r="K14" i="5"/>
  <c r="U14" i="5" s="1"/>
  <c r="CI47" i="4"/>
  <c r="G29" i="1"/>
  <c r="J76" i="23"/>
  <c r="E57" i="29"/>
  <c r="N57" i="29" s="1"/>
  <c r="D76" i="9"/>
  <c r="J76" i="5"/>
  <c r="E51" i="29"/>
  <c r="N51" i="29" s="1"/>
  <c r="E59" i="29"/>
  <c r="N59" i="29" s="1"/>
  <c r="K76" i="20"/>
  <c r="G76" i="15"/>
  <c r="L76" i="14"/>
  <c r="E42" i="7"/>
  <c r="O42" i="7" s="1"/>
  <c r="E55" i="7"/>
  <c r="O55" i="7" s="1"/>
  <c r="D76" i="17"/>
  <c r="E43" i="29"/>
  <c r="N43" i="29" s="1"/>
  <c r="E16" i="29"/>
  <c r="N16" i="29" s="1"/>
  <c r="E67" i="7"/>
  <c r="O67" i="7" s="1"/>
  <c r="K29" i="5"/>
  <c r="U29" i="5" s="1"/>
  <c r="H76" i="23"/>
  <c r="E44" i="29"/>
  <c r="N44" i="29" s="1"/>
  <c r="E73" i="29"/>
  <c r="N73" i="29" s="1"/>
  <c r="E67" i="29"/>
  <c r="N67" i="29" s="1"/>
  <c r="J76" i="29"/>
  <c r="E49" i="29"/>
  <c r="N49" i="29" s="1"/>
  <c r="E56" i="29"/>
  <c r="N56" i="29" s="1"/>
  <c r="G76" i="5"/>
  <c r="K32" i="5"/>
  <c r="U32" i="5" s="1"/>
  <c r="E26" i="29"/>
  <c r="N26" i="29" s="1"/>
  <c r="E34" i="29"/>
  <c r="N34" i="29" s="1"/>
  <c r="E53" i="29"/>
  <c r="N53" i="29" s="1"/>
  <c r="E36" i="29"/>
  <c r="N36" i="29" s="1"/>
  <c r="H76" i="21"/>
  <c r="E13" i="7"/>
  <c r="O13" i="7" s="1"/>
  <c r="K15" i="5"/>
  <c r="U15" i="5" s="1"/>
  <c r="E22" i="7"/>
  <c r="O22" i="7" s="1"/>
  <c r="E38" i="7"/>
  <c r="O38" i="7" s="1"/>
  <c r="H76" i="26"/>
  <c r="M76" i="15"/>
  <c r="K47" i="5"/>
  <c r="U47" i="5" s="1"/>
  <c r="K39" i="5"/>
  <c r="U39" i="5" s="1"/>
  <c r="E37" i="29"/>
  <c r="N37" i="29" s="1"/>
  <c r="E66" i="29"/>
  <c r="N66" i="29" s="1"/>
  <c r="E76" i="22"/>
  <c r="E65" i="29"/>
  <c r="N65" i="29" s="1"/>
  <c r="E61" i="29"/>
  <c r="N61" i="29" s="1"/>
  <c r="E24" i="29"/>
  <c r="N24" i="29" s="1"/>
  <c r="E32" i="29"/>
  <c r="N32" i="29" s="1"/>
  <c r="F76" i="30"/>
  <c r="E73" i="7"/>
  <c r="O73" i="7" s="1"/>
  <c r="E36" i="7"/>
  <c r="O36" i="7" s="1"/>
  <c r="E29" i="7"/>
  <c r="O29" i="7" s="1"/>
  <c r="S76" i="5"/>
  <c r="O76" i="5"/>
  <c r="D76" i="19"/>
  <c r="J76" i="14"/>
  <c r="K62" i="5"/>
  <c r="U62" i="5" s="1"/>
  <c r="K34" i="5"/>
  <c r="U34" i="5" s="1"/>
  <c r="G76" i="27"/>
  <c r="D76" i="11"/>
  <c r="K56" i="5"/>
  <c r="U56" i="5" s="1"/>
  <c r="M76" i="14"/>
  <c r="F76" i="6"/>
  <c r="K13" i="5"/>
  <c r="U13" i="5" s="1"/>
  <c r="AG76" i="4"/>
  <c r="E69" i="29"/>
  <c r="N69" i="29" s="1"/>
  <c r="D76" i="30"/>
  <c r="L76" i="20"/>
  <c r="CI54" i="4"/>
  <c r="CU54" i="4" s="1"/>
  <c r="E50" i="29"/>
  <c r="N50" i="29" s="1"/>
  <c r="D75" i="4"/>
  <c r="CI21" i="4"/>
  <c r="E44" i="7"/>
  <c r="O44" i="7" s="1"/>
  <c r="K58" i="5"/>
  <c r="U58" i="5" s="1"/>
  <c r="E28" i="29"/>
  <c r="N28" i="29" s="1"/>
  <c r="E60" i="29"/>
  <c r="N60" i="29" s="1"/>
  <c r="E76" i="21"/>
  <c r="K8" i="5"/>
  <c r="U8" i="5" s="1"/>
  <c r="E20" i="7"/>
  <c r="O20" i="7" s="1"/>
  <c r="K23" i="5"/>
  <c r="U23" i="5" s="1"/>
  <c r="CI34" i="4"/>
  <c r="AS76" i="4"/>
  <c r="E76" i="23"/>
  <c r="D76" i="26"/>
  <c r="E76" i="12"/>
  <c r="N76" i="14"/>
  <c r="K24" i="5"/>
  <c r="U24" i="5" s="1"/>
  <c r="K37" i="5"/>
  <c r="U37" i="5" s="1"/>
  <c r="K65" i="5"/>
  <c r="U65" i="5" s="1"/>
  <c r="E62" i="7"/>
  <c r="O62" i="7" s="1"/>
  <c r="BS76" i="4"/>
  <c r="H73" i="1"/>
  <c r="E17" i="7"/>
  <c r="O17" i="7" s="1"/>
  <c r="CI46" i="4"/>
  <c r="CU46" i="4" s="1"/>
  <c r="K45" i="5"/>
  <c r="U45" i="5" s="1"/>
  <c r="K36" i="5"/>
  <c r="U36" i="5" s="1"/>
  <c r="CI61" i="4"/>
  <c r="CI56" i="4"/>
  <c r="CU56" i="4" s="1"/>
  <c r="K27" i="5"/>
  <c r="U27" i="5" s="1"/>
  <c r="CI39" i="4"/>
  <c r="CU39" i="4" s="1"/>
  <c r="E9" i="7"/>
  <c r="O9" i="7" s="1"/>
  <c r="E14" i="7"/>
  <c r="O14" i="7" s="1"/>
  <c r="K59" i="5"/>
  <c r="U59" i="5" s="1"/>
  <c r="K48" i="5"/>
  <c r="U48" i="5" s="1"/>
  <c r="I76" i="7"/>
  <c r="CI37" i="4"/>
  <c r="CU37" i="4" s="1"/>
  <c r="AO76" i="4"/>
  <c r="M75" i="23"/>
  <c r="E48" i="29"/>
  <c r="N48" i="29" s="1"/>
  <c r="E40" i="29"/>
  <c r="N40" i="29" s="1"/>
  <c r="E41" i="29"/>
  <c r="N41" i="29" s="1"/>
  <c r="K31" i="5"/>
  <c r="U31" i="5" s="1"/>
  <c r="F76" i="15"/>
  <c r="CI62" i="4"/>
  <c r="CU62" i="4" s="1"/>
  <c r="CI51" i="4"/>
  <c r="H76" i="20"/>
  <c r="K16" i="5"/>
  <c r="U16" i="5" s="1"/>
  <c r="K72" i="5"/>
  <c r="U72" i="5" s="1"/>
  <c r="I76" i="30"/>
  <c r="K76" i="23"/>
  <c r="E50" i="7"/>
  <c r="O50" i="7" s="1"/>
  <c r="E60" i="7"/>
  <c r="O60" i="7" s="1"/>
  <c r="M76" i="5"/>
  <c r="E37" i="7"/>
  <c r="O37" i="7" s="1"/>
  <c r="K46" i="5"/>
  <c r="U46" i="5" s="1"/>
  <c r="G76" i="7"/>
  <c r="K21" i="5"/>
  <c r="U21" i="5" s="1"/>
  <c r="BD76" i="4"/>
  <c r="O12" i="7"/>
  <c r="N55" i="29"/>
  <c r="J76" i="26"/>
  <c r="F74" i="25"/>
  <c r="K75" i="26"/>
  <c r="M74" i="23"/>
  <c r="E76" i="26"/>
  <c r="F76" i="26"/>
  <c r="O76" i="20"/>
  <c r="F75" i="17"/>
  <c r="G75" i="12"/>
  <c r="K76" i="15"/>
  <c r="H75" i="27"/>
  <c r="E76" i="15"/>
  <c r="H74" i="22"/>
  <c r="E76" i="17"/>
  <c r="F76" i="20"/>
  <c r="J76" i="7"/>
  <c r="D76" i="10"/>
  <c r="F75" i="8"/>
  <c r="K38" i="5"/>
  <c r="U38" i="5" s="1"/>
  <c r="CU53" i="4"/>
  <c r="AC76" i="4"/>
  <c r="CU7" i="4"/>
  <c r="D74" i="4"/>
  <c r="CU48" i="4"/>
  <c r="CU66" i="4"/>
  <c r="CU47" i="4"/>
  <c r="F76" i="5"/>
  <c r="H29" i="1"/>
  <c r="CU33" i="4"/>
  <c r="AA76" i="4"/>
  <c r="C131" i="1"/>
  <c r="G131" i="1" s="1"/>
  <c r="G129" i="1"/>
  <c r="BW76" i="4"/>
  <c r="AL76" i="4"/>
  <c r="CU27" i="4"/>
  <c r="AH76" i="4"/>
  <c r="CP76" i="4"/>
  <c r="CI26" i="4"/>
  <c r="E7" i="29"/>
  <c r="K74" i="29"/>
  <c r="E45" i="29"/>
  <c r="N45" i="29" s="1"/>
  <c r="G76" i="22"/>
  <c r="H75" i="22"/>
  <c r="E58" i="29"/>
  <c r="N58" i="29" s="1"/>
  <c r="E76" i="30"/>
  <c r="D76" i="23"/>
  <c r="K74" i="26"/>
  <c r="E76" i="16"/>
  <c r="K76" i="14"/>
  <c r="M76" i="20"/>
  <c r="G76" i="23"/>
  <c r="D76" i="22"/>
  <c r="D76" i="12"/>
  <c r="D76" i="21"/>
  <c r="CU30" i="4"/>
  <c r="E76" i="4"/>
  <c r="CU32" i="4"/>
  <c r="BA76" i="4"/>
  <c r="N75" i="5"/>
  <c r="CU64" i="4"/>
  <c r="CG76" i="4"/>
  <c r="H76" i="5"/>
  <c r="BB76" i="4"/>
  <c r="P76" i="4"/>
  <c r="CB76" i="4"/>
  <c r="CU59" i="4"/>
  <c r="AR76" i="4"/>
  <c r="BP76" i="4"/>
  <c r="CA76" i="4"/>
  <c r="W76" i="4"/>
  <c r="H104" i="1"/>
  <c r="BO76" i="4"/>
  <c r="CD76" i="4"/>
  <c r="BK76" i="4"/>
  <c r="AW76" i="4"/>
  <c r="BM76" i="4"/>
  <c r="BR76" i="4"/>
  <c r="CU17" i="4"/>
  <c r="T76" i="4"/>
  <c r="CU41" i="4"/>
  <c r="H31" i="1"/>
  <c r="E76" i="28"/>
  <c r="R75" i="20"/>
  <c r="D76" i="24"/>
  <c r="T76" i="15"/>
  <c r="P76" i="20"/>
  <c r="G74" i="12"/>
  <c r="D76" i="18"/>
  <c r="G76" i="14"/>
  <c r="I75" i="6"/>
  <c r="J74" i="21"/>
  <c r="K17" i="5"/>
  <c r="U17" i="5" s="1"/>
  <c r="E76" i="6"/>
  <c r="CU69" i="4"/>
  <c r="CU71" i="4"/>
  <c r="BI76" i="4"/>
  <c r="CU49" i="4"/>
  <c r="CJ76" i="4"/>
  <c r="BH76" i="4"/>
  <c r="AP76" i="4"/>
  <c r="G76" i="4"/>
  <c r="G39" i="1"/>
  <c r="C50" i="1"/>
  <c r="G50" i="1" s="1"/>
  <c r="D50" i="1"/>
  <c r="H50" i="1" s="1"/>
  <c r="H39" i="1"/>
  <c r="AZ76" i="4"/>
  <c r="AI76" i="4"/>
  <c r="CL74" i="4"/>
  <c r="F14" i="1"/>
  <c r="F24" i="1" s="1"/>
  <c r="H24" i="1" s="1"/>
  <c r="L76" i="4"/>
  <c r="CU13" i="4"/>
  <c r="D131" i="1"/>
  <c r="H131" i="1" s="1"/>
  <c r="H129" i="1"/>
  <c r="G75" i="1"/>
  <c r="G20" i="1"/>
  <c r="CF76" i="4"/>
  <c r="I76" i="26"/>
  <c r="M76" i="29"/>
  <c r="H75" i="29"/>
  <c r="F74" i="28"/>
  <c r="E18" i="29"/>
  <c r="N18" i="29" s="1"/>
  <c r="G76" i="29"/>
  <c r="H74" i="27"/>
  <c r="F75" i="28"/>
  <c r="R76" i="15"/>
  <c r="N76" i="20"/>
  <c r="F74" i="17"/>
  <c r="H74" i="29"/>
  <c r="H74" i="16"/>
  <c r="K75" i="29"/>
  <c r="H75" i="7"/>
  <c r="K74" i="7"/>
  <c r="N74" i="5"/>
  <c r="G76" i="6"/>
  <c r="CU58" i="4"/>
  <c r="CU24" i="4"/>
  <c r="D76" i="2"/>
  <c r="C14" i="1"/>
  <c r="CU26" i="4"/>
  <c r="CM76" i="4"/>
  <c r="CU25" i="4"/>
  <c r="G31" i="1"/>
  <c r="G104" i="1"/>
  <c r="G77" i="1"/>
  <c r="AM76" i="4"/>
  <c r="AB76" i="4"/>
  <c r="AD76" i="4"/>
  <c r="AN76" i="4"/>
  <c r="AE76" i="4"/>
  <c r="H17" i="1"/>
  <c r="K76" i="4"/>
  <c r="AF76" i="4"/>
  <c r="J76" i="30"/>
  <c r="K74" i="30"/>
  <c r="J75" i="21"/>
  <c r="L76" i="23"/>
  <c r="G76" i="21"/>
  <c r="F75" i="25"/>
  <c r="E76" i="27"/>
  <c r="I74" i="6"/>
  <c r="J76" i="15"/>
  <c r="I76" i="29"/>
  <c r="D76" i="16"/>
  <c r="E76" i="20"/>
  <c r="D74" i="14"/>
  <c r="O7" i="14"/>
  <c r="O74" i="14" s="1"/>
  <c r="K75" i="7"/>
  <c r="Q74" i="5"/>
  <c r="H74" i="7"/>
  <c r="N76" i="15"/>
  <c r="L76" i="5"/>
  <c r="CU63" i="4"/>
  <c r="L76" i="7"/>
  <c r="E45" i="7"/>
  <c r="O45" i="7" s="1"/>
  <c r="CO75" i="4"/>
  <c r="CU73" i="4"/>
  <c r="O76" i="4"/>
  <c r="AK76" i="4"/>
  <c r="CU43" i="4"/>
  <c r="F76" i="4"/>
  <c r="CI23" i="4"/>
  <c r="CU23" i="4" s="1"/>
  <c r="CI8" i="4"/>
  <c r="CU57" i="4"/>
  <c r="BT76" i="4"/>
  <c r="R76" i="4"/>
  <c r="I76" i="4"/>
  <c r="BZ76" i="4"/>
  <c r="CU11" i="4"/>
  <c r="G116" i="1"/>
  <c r="H92" i="1"/>
  <c r="CQ76" i="4"/>
  <c r="F76" i="27"/>
  <c r="U75" i="15"/>
  <c r="D75" i="14"/>
  <c r="O54" i="14"/>
  <c r="O75" i="14" s="1"/>
  <c r="S76" i="15"/>
  <c r="I76" i="20"/>
  <c r="F74" i="8"/>
  <c r="E76" i="8"/>
  <c r="D76" i="15"/>
  <c r="E76" i="14"/>
  <c r="E54" i="7"/>
  <c r="CL75" i="4"/>
  <c r="Q75" i="5"/>
  <c r="CU21" i="4"/>
  <c r="BG76" i="4"/>
  <c r="BL76" i="4"/>
  <c r="BJ76" i="4"/>
  <c r="CU16" i="4"/>
  <c r="CU19" i="4"/>
  <c r="CU14" i="4"/>
  <c r="CU12" i="4"/>
  <c r="CU51" i="4"/>
  <c r="CR76" i="4"/>
  <c r="H116" i="1"/>
  <c r="BV76" i="4"/>
  <c r="BX76" i="4"/>
  <c r="CN76" i="4"/>
  <c r="CU35" i="4"/>
  <c r="V76" i="4"/>
  <c r="F76" i="29"/>
  <c r="G76" i="30"/>
  <c r="F76" i="21"/>
  <c r="F76" i="23"/>
  <c r="F74" i="13"/>
  <c r="H76" i="14"/>
  <c r="G76" i="20"/>
  <c r="L76" i="15"/>
  <c r="U74" i="15"/>
  <c r="D76" i="5"/>
  <c r="H76" i="6"/>
  <c r="I76" i="14"/>
  <c r="U57" i="5"/>
  <c r="CU61" i="4"/>
  <c r="CU45" i="4"/>
  <c r="CI55" i="4"/>
  <c r="CI75" i="4" s="1"/>
  <c r="CU60" i="4"/>
  <c r="CU72" i="4"/>
  <c r="U76" i="4"/>
  <c r="M76" i="4"/>
  <c r="H76" i="4"/>
  <c r="CU34" i="4"/>
  <c r="D130" i="1"/>
  <c r="CU9" i="4"/>
  <c r="Q76" i="4"/>
  <c r="N76" i="4"/>
  <c r="H68" i="1"/>
  <c r="BN76" i="4"/>
  <c r="G114" i="1"/>
  <c r="E14" i="1"/>
  <c r="E24" i="1" s="1"/>
  <c r="E130" i="1" s="1"/>
  <c r="E132" i="1" s="1"/>
  <c r="S76" i="4"/>
  <c r="G12" i="1"/>
  <c r="CE76" i="4"/>
  <c r="J76" i="20"/>
  <c r="R74" i="20"/>
  <c r="D76" i="20"/>
  <c r="K75" i="30"/>
  <c r="H75" i="16"/>
  <c r="H76" i="30"/>
  <c r="Q76" i="20"/>
  <c r="P76" i="5"/>
  <c r="E76" i="13"/>
  <c r="F75" i="13"/>
  <c r="CU67" i="4"/>
  <c r="CU36" i="4"/>
  <c r="I76" i="5"/>
  <c r="CU52" i="4"/>
  <c r="BQ76" i="4"/>
  <c r="CU31" i="4"/>
  <c r="CI68" i="4"/>
  <c r="CU68" i="4" s="1"/>
  <c r="CU40" i="4"/>
  <c r="AY76" i="4"/>
  <c r="BY76" i="4"/>
  <c r="BC76" i="4"/>
  <c r="X76" i="4"/>
  <c r="AT76" i="4"/>
  <c r="AJ76" i="4"/>
  <c r="H12" i="1"/>
  <c r="CU29" i="4"/>
  <c r="AQ76" i="4"/>
  <c r="CU18" i="4"/>
  <c r="G68" i="1"/>
  <c r="AX76" i="4"/>
  <c r="AU76" i="4"/>
  <c r="AV76" i="4"/>
  <c r="CU50" i="4"/>
  <c r="CH76" i="4"/>
  <c r="H20" i="1"/>
  <c r="CU65" i="4"/>
  <c r="CO74" i="4"/>
  <c r="J76" i="4"/>
  <c r="H35" i="1"/>
  <c r="G76" i="12" l="1"/>
  <c r="F76" i="8"/>
  <c r="F76" i="17"/>
  <c r="F130" i="1"/>
  <c r="F132" i="1" s="1"/>
  <c r="O74" i="7"/>
  <c r="K75" i="5"/>
  <c r="U75" i="5"/>
  <c r="H76" i="29"/>
  <c r="K76" i="26"/>
  <c r="H76" i="7"/>
  <c r="H14" i="1"/>
  <c r="F76" i="28"/>
  <c r="D76" i="4"/>
  <c r="CO76" i="4"/>
  <c r="K76" i="7"/>
  <c r="M76" i="23"/>
  <c r="K76" i="30"/>
  <c r="CI74" i="4"/>
  <c r="CI76" i="4" s="1"/>
  <c r="Q76" i="5"/>
  <c r="I76" i="6"/>
  <c r="CU55" i="4"/>
  <c r="CU75" i="4" s="1"/>
  <c r="N75" i="29"/>
  <c r="D76" i="14"/>
  <c r="N76" i="5"/>
  <c r="H76" i="16"/>
  <c r="CU8" i="4"/>
  <c r="CU74" i="4" s="1"/>
  <c r="K76" i="29"/>
  <c r="E74" i="29"/>
  <c r="N7" i="29"/>
  <c r="N74" i="29" s="1"/>
  <c r="F76" i="13"/>
  <c r="J76" i="21"/>
  <c r="F76" i="25"/>
  <c r="E74" i="7"/>
  <c r="R76" i="20"/>
  <c r="U74" i="5"/>
  <c r="O76" i="14"/>
  <c r="K74" i="5"/>
  <c r="E75" i="7"/>
  <c r="E76" i="7" s="1"/>
  <c r="O54" i="7"/>
  <c r="O75" i="7" s="1"/>
  <c r="O76" i="7" s="1"/>
  <c r="U76" i="15"/>
  <c r="D132" i="1"/>
  <c r="H132" i="1" s="1"/>
  <c r="H130" i="1"/>
  <c r="G14" i="1"/>
  <c r="C24" i="1"/>
  <c r="H76" i="27"/>
  <c r="CL76" i="4"/>
  <c r="H76" i="22"/>
  <c r="E75" i="29"/>
  <c r="K76" i="5" l="1"/>
  <c r="U76" i="5"/>
  <c r="N76" i="29"/>
  <c r="E76" i="29"/>
  <c r="G24" i="1"/>
  <c r="C130" i="1"/>
  <c r="CU76" i="4"/>
  <c r="C132" i="1" l="1"/>
  <c r="G132" i="1" s="1"/>
  <c r="G130" i="1"/>
</calcChain>
</file>

<file path=xl/sharedStrings.xml><?xml version="1.0" encoding="utf-8"?>
<sst xmlns="http://schemas.openxmlformats.org/spreadsheetml/2006/main" count="5949" uniqueCount="365">
  <si>
    <t>PRİM ÜRETİMİ</t>
  </si>
  <si>
    <t>Genel</t>
  </si>
  <si>
    <t>TÜM ŞİRKETLER</t>
  </si>
  <si>
    <t>Lütfen Seçiminizi Yapınız</t>
  </si>
  <si>
    <t>Direkt</t>
  </si>
  <si>
    <t>Endirekt</t>
  </si>
  <si>
    <t>Toplam</t>
  </si>
  <si>
    <t>Branş Adı</t>
  </si>
  <si>
    <t>Branş Kodu</t>
  </si>
  <si>
    <t>Yurtiçi</t>
  </si>
  <si>
    <t>Yurtdışı</t>
  </si>
  <si>
    <t>Maden Çalışanları Zorunlu Ferdi Kaza</t>
  </si>
  <si>
    <t>Karayolu Yolcu Taşımacılığı Zor.Koltuk F.K.</t>
  </si>
  <si>
    <t>Uçak Yolcu Kaza</t>
  </si>
  <si>
    <t>Ferdi Kaza</t>
  </si>
  <si>
    <t>Uzun Süreli Ferdi Kaza</t>
  </si>
  <si>
    <t>KAZA TOPLAM</t>
  </si>
  <si>
    <t>Hastalık</t>
  </si>
  <si>
    <t>Sağlık Toplam</t>
  </si>
  <si>
    <t>Acil Sağlık</t>
  </si>
  <si>
    <t xml:space="preserve">Yabancılar için Sağlık </t>
  </si>
  <si>
    <t>Tamamlayıcı Sağlık</t>
  </si>
  <si>
    <t>Yatarak Tedavi</t>
  </si>
  <si>
    <t>Yatarak ve Ayakta Tedavi</t>
  </si>
  <si>
    <t>Sağlık</t>
  </si>
  <si>
    <t>Seyahat Sağlık</t>
  </si>
  <si>
    <t>HASTALIK-SAĞLIK TOPLAM</t>
  </si>
  <si>
    <t>Motorlu Kara Taşıtları - Kasko</t>
  </si>
  <si>
    <t>Motorlu Kara Taşıtları Dışındaki Kara Taşıtları</t>
  </si>
  <si>
    <t>KARA ARAÇLARI TOPLAM</t>
  </si>
  <si>
    <t>Raylı Araçlar</t>
  </si>
  <si>
    <t>RAYLI ARAÇLAR TOPLAM</t>
  </si>
  <si>
    <t>Uçak Tekne</t>
  </si>
  <si>
    <t>HAVA ARAÇLARI TOPLAM</t>
  </si>
  <si>
    <t>Tekne</t>
  </si>
  <si>
    <t>Nehir Araçları</t>
  </si>
  <si>
    <t>Göl Araçları</t>
  </si>
  <si>
    <t>SU ARAÇLARI TOPLAM</t>
  </si>
  <si>
    <t>Emtea</t>
  </si>
  <si>
    <t>Kıymet</t>
  </si>
  <si>
    <t>NAKLİYAT TOPLAM</t>
  </si>
  <si>
    <t>Yangın</t>
  </si>
  <si>
    <t>Sivil</t>
  </si>
  <si>
    <t>Ticari</t>
  </si>
  <si>
    <t>Sınai</t>
  </si>
  <si>
    <t>Zorunlu Deprem</t>
  </si>
  <si>
    <t>İhtiyari Deprem</t>
  </si>
  <si>
    <t>Sel</t>
  </si>
  <si>
    <t>Deprem ve Sel Dışındaki Doğal Afetler</t>
  </si>
  <si>
    <t>Nükleer Enerji</t>
  </si>
  <si>
    <t>Toprak Kayması</t>
  </si>
  <si>
    <t>Patlama</t>
  </si>
  <si>
    <t>YANGIN VE DOĞAL AFETLER TOPLAM</t>
  </si>
  <si>
    <t>Cam Kırılması</t>
  </si>
  <si>
    <t>Hırsızlık</t>
  </si>
  <si>
    <t>Makine Kırılması</t>
  </si>
  <si>
    <t>Montaj</t>
  </si>
  <si>
    <t>İnşaat</t>
  </si>
  <si>
    <t>Elektronik Cihaz</t>
  </si>
  <si>
    <t>Devlet Destekli Arıcılık</t>
  </si>
  <si>
    <t>Su Ürünleri</t>
  </si>
  <si>
    <t>Dolu Sera</t>
  </si>
  <si>
    <t>Devlet Destekli Sera</t>
  </si>
  <si>
    <t>Devlet Destekli Bitkisel Ürün</t>
  </si>
  <si>
    <t>Devlet Destekli Su Ürünleri</t>
  </si>
  <si>
    <t>Devlet Destekli Hayvan Hayat</t>
  </si>
  <si>
    <t>Hayvan Hayat</t>
  </si>
  <si>
    <t>Kümes Hayvan Hayat</t>
  </si>
  <si>
    <t>Devlet Destekli Kümes Hayvan Hayat</t>
  </si>
  <si>
    <t>Devlet Destekli Küçükbaş Hayvan Hayat</t>
  </si>
  <si>
    <t>GENEL ZARARLAR TOPLAM</t>
  </si>
  <si>
    <t>Zorunlu Karayolu Tasımacılık Mali Sorumluluk</t>
  </si>
  <si>
    <t>Zorunlu Trafik (Yeşil Kart Hariç)</t>
  </si>
  <si>
    <t>Yeşil Kart</t>
  </si>
  <si>
    <t>Motorlu Kara Taşıtları İhtiyari Mali Sorumluluk</t>
  </si>
  <si>
    <t>KARA ARAÇLARI SORUMLULUK TOPLAM</t>
  </si>
  <si>
    <t>Uçak Mali Mesuliyet</t>
  </si>
  <si>
    <t>HAVA ARAÇLARI SORUMLULUK TOPLAM</t>
  </si>
  <si>
    <t>Tekne Sorumluluk</t>
  </si>
  <si>
    <t>SU ARAÇLARI SORUMLULUK TOPLAM</t>
  </si>
  <si>
    <t>İşveren Mali Sorumluluk</t>
  </si>
  <si>
    <t>Üçüncü Şahıslara Karşı Mali Sorumluluk</t>
  </si>
  <si>
    <t>Asansör Kaza Üçüncü Şahıslara Karşı Mali Sorumluluk</t>
  </si>
  <si>
    <t>Çevre Kirliliği Mali Sorumluluk</t>
  </si>
  <si>
    <t>Tüpgaz Zorunlu Sorumluluk</t>
  </si>
  <si>
    <t>Tehlikeli Maddeler Zorunlu Sorumluluk</t>
  </si>
  <si>
    <t>Tıbbi Kötü Uygulamaya İlşkin ZMSS</t>
  </si>
  <si>
    <t>Özel Güvenlik Mali Sorumluluk</t>
  </si>
  <si>
    <t>Zorunlu Sertifika Mali Sorumluluk</t>
  </si>
  <si>
    <t>Mesleki Sorumluluk</t>
  </si>
  <si>
    <t>Kıyı Tesisleri Deniz Kirliliği Zorunlu Mali Sorumluluk</t>
  </si>
  <si>
    <t>Yapı Denetimi Zorunlu Mali Sorumluluk</t>
  </si>
  <si>
    <t xml:space="preserve">Denizyolu Yolcu Taşımacılığı Zorunlu Mali Sorumluluk </t>
  </si>
  <si>
    <t>Ürün Sorumluluk</t>
  </si>
  <si>
    <t>GENEL SORUMLULUK TOPLAM</t>
  </si>
  <si>
    <t>Devlet Destekli Alacak Sigortaları</t>
  </si>
  <si>
    <t>Taksitli Kredi</t>
  </si>
  <si>
    <t>Uzun Vadeli Konut Kredisi</t>
  </si>
  <si>
    <t>Tarım Kredisi</t>
  </si>
  <si>
    <t>Kredi</t>
  </si>
  <si>
    <t>İhracat Kredi</t>
  </si>
  <si>
    <t>KREDİ TOPLAM</t>
  </si>
  <si>
    <t>Doğrudan Kefalet</t>
  </si>
  <si>
    <t>Dolaylı Kefalet</t>
  </si>
  <si>
    <t>Bina Tamamlama</t>
  </si>
  <si>
    <t>Emniyeti Suistimal</t>
  </si>
  <si>
    <t>KEFALET TOPLAM</t>
  </si>
  <si>
    <t>Kar Kaybı</t>
  </si>
  <si>
    <t>İstihdam</t>
  </si>
  <si>
    <t>Gelir Yetersizliği</t>
  </si>
  <si>
    <t>Hava Şartları</t>
  </si>
  <si>
    <t>Genel Giderler</t>
  </si>
  <si>
    <t>Beklenmeyen Ticari Giderler</t>
  </si>
  <si>
    <t>Piyasa Değerindeki Kayıp</t>
  </si>
  <si>
    <t>Kira Ve Gelir Kaybı</t>
  </si>
  <si>
    <t>Diğer Finansal Kayıplar</t>
  </si>
  <si>
    <t>FİNANSAL KAYIPLAR TOPLAM</t>
  </si>
  <si>
    <t>Hukuksal Koruma</t>
  </si>
  <si>
    <t>HUKUKSAL KORUMA TOPLAM</t>
  </si>
  <si>
    <t>Seyahat Araç Destek</t>
  </si>
  <si>
    <t>Destek Genel</t>
  </si>
  <si>
    <t>DESTEK TOPLAM</t>
  </si>
  <si>
    <t>İrat Ödemeleri</t>
  </si>
  <si>
    <t>Diğerleri</t>
  </si>
  <si>
    <t>Evlilik/Doğum Sigortası</t>
  </si>
  <si>
    <t>Yatırım Fonlu Sigortalar</t>
  </si>
  <si>
    <t>Sermaye İtfa Sigortası</t>
  </si>
  <si>
    <t>Fon Yönetim Sigortası</t>
  </si>
  <si>
    <t>Tontin</t>
  </si>
  <si>
    <t>HAYAT GRUBU TOPLAM</t>
  </si>
  <si>
    <t>HAYATDIŞI TOPLAM</t>
  </si>
  <si>
    <t>HAYAT TOPLAM</t>
  </si>
  <si>
    <t>GENEL TOPLAM</t>
  </si>
  <si>
    <t>*Bu ve/veya ilgili sayfalardaki veriler geçici rakamlar olup, kesin sonuçlar için ilgili döneme ilişkin Gelir Tablolarına başvurulmalıdır.</t>
  </si>
  <si>
    <t>**Prim üretim istatistikleri RİP kapsamında üretilmektedir.</t>
  </si>
  <si>
    <t>Branş Bazlı Analiz</t>
  </si>
  <si>
    <t>701-Yangın</t>
  </si>
  <si>
    <t>Lütfen Seçimlerinizi Yapınız</t>
  </si>
  <si>
    <t>702-Kar Kaybı</t>
  </si>
  <si>
    <t>703-Zorunlu Deprem</t>
  </si>
  <si>
    <t>Şirket Adı</t>
  </si>
  <si>
    <t>Şirket Kodu</t>
  </si>
  <si>
    <t>Şirket Tipi</t>
  </si>
  <si>
    <t>708-Bina Tamamlama</t>
  </si>
  <si>
    <t>704-Maden Çalışanları Zorunlu Ferdi Kaza</t>
  </si>
  <si>
    <t>Chubb European Group SE Merkezi Fransa Türkiye İstanbul Şubesi</t>
  </si>
  <si>
    <t>HD</t>
  </si>
  <si>
    <t>706-Dolaylı Kefalet</t>
  </si>
  <si>
    <t>Aksigorta AŞ</t>
  </si>
  <si>
    <t>710-Emtea</t>
  </si>
  <si>
    <t>Allianz Sigorta AŞ</t>
  </si>
  <si>
    <t>711-Kıymet</t>
  </si>
  <si>
    <t>Anadolu Anonim Türk Sigorta Şirketi</t>
  </si>
  <si>
    <t>712-Tekne</t>
  </si>
  <si>
    <t>Ankara Anonim Türk Sigorta Şirketi</t>
  </si>
  <si>
    <t>713-Raylı Araçlar Genel</t>
  </si>
  <si>
    <t>Atradius Crédito y Caución S.A. de Seguros y Reaseguros, İstanbul Şubesi</t>
  </si>
  <si>
    <t>714-Zorunlu Karayolu Tasımacılık Mali Sorumluluk</t>
  </si>
  <si>
    <t>Unico Sigorta AŞ</t>
  </si>
  <si>
    <t>715-Zorunlu Trafik (Yeşil Kart Hariç)</t>
  </si>
  <si>
    <t>715-Yeşilkart Hariç</t>
  </si>
  <si>
    <t>Axa Sigorta AŞ</t>
  </si>
  <si>
    <t>903-Yeşil Kart</t>
  </si>
  <si>
    <t>BNP Paribas Cardif Sigorta AŞ</t>
  </si>
  <si>
    <t>716-Motorlu Kara Taşıtları İhtiyari Mali Sorumluluk</t>
  </si>
  <si>
    <t>Coface Sigorta AŞ</t>
  </si>
  <si>
    <t>717-Motorlu Kara Taşıtları - Kasko</t>
  </si>
  <si>
    <t>Corpus Sigorta AŞ</t>
  </si>
  <si>
    <t>718-Karayolu Yolcu Taşımacılığı Zor.Koltuk F.K.</t>
  </si>
  <si>
    <t>VHV Allgemeine Sigorta AŞ</t>
  </si>
  <si>
    <t>719-İşveren Mali Sorumluluk</t>
  </si>
  <si>
    <t>Euler Hermes Sigorta AŞ</t>
  </si>
  <si>
    <t>720-Üçüncü Şahıslara Karşı Mali Sorumluluk</t>
  </si>
  <si>
    <t>Eureko Sigorta AŞ</t>
  </si>
  <si>
    <t>721-Asansör Kaza Üçüncü Şahıslara Karşı Mali Sorumluluk</t>
  </si>
  <si>
    <t>Generali Sigorta AŞ</t>
  </si>
  <si>
    <t>722-Çevre Kirliliği Mali Sorumluluk</t>
  </si>
  <si>
    <t>Groupama Sigorta AŞ</t>
  </si>
  <si>
    <t>723-Cam Kırılması</t>
  </si>
  <si>
    <t>Türkiye Sigorta AŞ</t>
  </si>
  <si>
    <t>724-Hırsızlık</t>
  </si>
  <si>
    <t>HDI Sigorta AŞ</t>
  </si>
  <si>
    <t>725-Tüpgaz Zorunlu Sorumluluk</t>
  </si>
  <si>
    <t>Bereket Sigorta AŞ</t>
  </si>
  <si>
    <t>726-Tehlikeli Maddeler Zorunlu Sorumluluk</t>
  </si>
  <si>
    <t>Magdeburger Sigorta AŞ</t>
  </si>
  <si>
    <t>727-Uçak Tekne</t>
  </si>
  <si>
    <t>Mapfre Sigorta AŞ</t>
  </si>
  <si>
    <t>728-Uçak Mali Mesuliyet</t>
  </si>
  <si>
    <t>Neova Katılım Sigorta AŞ</t>
  </si>
  <si>
    <t>729-Uçak Yolcu Kaza</t>
  </si>
  <si>
    <t>Orient Sigorta AŞ</t>
  </si>
  <si>
    <t>730-Tıbbı Kötü Uygulamaya İlişkin ZMSS</t>
  </si>
  <si>
    <t>Ray Sigorta AŞ</t>
  </si>
  <si>
    <t>731-Özel Güvenlik Mali Sorumluluk</t>
  </si>
  <si>
    <t>Şeker Sigorta AŞ</t>
  </si>
  <si>
    <t>732-Zorunlu Sertifika Mali Sorumluluk</t>
  </si>
  <si>
    <t>Sompo Sigorta AŞ</t>
  </si>
  <si>
    <t>733-Mesleki Sorumluluk</t>
  </si>
  <si>
    <t>Doğa Sigorta AŞ</t>
  </si>
  <si>
    <t>734-Kıyı Tesisleri Deniz Kirliliği Zorunlu Mali Sorumluluk</t>
  </si>
  <si>
    <t>Koru Sigorta AŞ</t>
  </si>
  <si>
    <t>735-Tekne Sorumluluk</t>
  </si>
  <si>
    <t>Gulf Sigorta AŞ</t>
  </si>
  <si>
    <t>736-Doğrudan Kefalet</t>
  </si>
  <si>
    <t>Türk Nippon Sigorta AŞ</t>
  </si>
  <si>
    <t>737-Motorlu Kara Taşıtları Dışındaki Kara Taşıtları</t>
  </si>
  <si>
    <t>Türk P&amp;I Sigorta AŞ</t>
  </si>
  <si>
    <t>738-Nehir Araçları</t>
  </si>
  <si>
    <t>Zurich Sigorta AŞ</t>
  </si>
  <si>
    <t>739-Göl Araçları</t>
  </si>
  <si>
    <t>Ethica Sigorta AŞ</t>
  </si>
  <si>
    <t>740-İhtiyari Deprem</t>
  </si>
  <si>
    <t>Quick Sigorta AŞ</t>
  </si>
  <si>
    <t>741-Sel</t>
  </si>
  <si>
    <t>SS Atlas Karşılıklı Sigorta Kooperatifi</t>
  </si>
  <si>
    <t>742-Deprem ve Sel Dışındaki Doğal Afetler</t>
  </si>
  <si>
    <t>SS TMT Karşılıklı Sigorta Kooperatifi</t>
  </si>
  <si>
    <t>743-Nükleer Enerji</t>
  </si>
  <si>
    <t>Türkiye Katılım Sigorta AŞ</t>
  </si>
  <si>
    <t>744-Toprak Kayması</t>
  </si>
  <si>
    <t>Ana Sigorta AŞ</t>
  </si>
  <si>
    <t>745-Taksitli Kredi</t>
  </si>
  <si>
    <t>Gri Sigorta AŞ</t>
  </si>
  <si>
    <t>746-Uzun Vadeli Konut Kredisi</t>
  </si>
  <si>
    <t>Arex Sigorta AŞ</t>
  </si>
  <si>
    <t>747-Tarım Kredisi</t>
  </si>
  <si>
    <t>Prive Sigorta AŞ</t>
  </si>
  <si>
    <t>748-İstihdam</t>
  </si>
  <si>
    <t>Hepiyi Sigorta AŞ</t>
  </si>
  <si>
    <t>749-Gelir Yetersizliği</t>
  </si>
  <si>
    <t>Aveon Global Sigorta AŞ</t>
  </si>
  <si>
    <t>750-Ferdi Kaza</t>
  </si>
  <si>
    <t>AcnTurk Sigorta AŞ</t>
  </si>
  <si>
    <t>751-Uzun Süreli Ferdi Kaza</t>
  </si>
  <si>
    <t>Emaa Sigorta AŞ</t>
  </si>
  <si>
    <t>752-Hava Şartları</t>
  </si>
  <si>
    <t>HDI Katılım Sigorta AŞ</t>
  </si>
  <si>
    <t>753-Genel Giderler</t>
  </si>
  <si>
    <t>Bupa Acıbadem Sigorta AŞ</t>
  </si>
  <si>
    <t>754-Beklenmeyen Ticari Giderler</t>
  </si>
  <si>
    <t>BNP Paribas Cardif Hayat Sigorta AŞ</t>
  </si>
  <si>
    <t>H</t>
  </si>
  <si>
    <t>755-Kredi</t>
  </si>
  <si>
    <t>Demir Sağlık ve Hayat Sigorta AŞ</t>
  </si>
  <si>
    <t>756-İhracat Kredi</t>
  </si>
  <si>
    <t>Mapfre Yaşam Sigorta AŞ</t>
  </si>
  <si>
    <t>757-Piyasa Değerindeki Kayıp</t>
  </si>
  <si>
    <t>Türkiye Katılım Hayat AŞ</t>
  </si>
  <si>
    <t>758-Kira Ve Gelir Kaybı</t>
  </si>
  <si>
    <t>Viennalife Emeklilik ve Hayat AŞ</t>
  </si>
  <si>
    <t>E</t>
  </si>
  <si>
    <t>759-Diğer Finansal Kayıplar</t>
  </si>
  <si>
    <t>Allianz Hayat ve Emeklilik AŞ</t>
  </si>
  <si>
    <t>760-Hukuksal Koruma</t>
  </si>
  <si>
    <t>Allianz Yaşam ve Emeklilik AŞ</t>
  </si>
  <si>
    <t>761-Patlama</t>
  </si>
  <si>
    <t>Anadolu Hayat Emeklilik AŞ</t>
  </si>
  <si>
    <t>765-Makine Kırılması</t>
  </si>
  <si>
    <t>Bereket Emeklilik ve Hayat AŞ</t>
  </si>
  <si>
    <t>766-Montaj</t>
  </si>
  <si>
    <t>AgeSA Hayat ve Emeklilik AŞ</t>
  </si>
  <si>
    <t>767-İnşaat</t>
  </si>
  <si>
    <t>Axa Hayat ve Emeklilik AŞ</t>
  </si>
  <si>
    <t>768-Elektronik Cihaz</t>
  </si>
  <si>
    <t>BNP Paribas Cardif Emeklilik AŞ</t>
  </si>
  <si>
    <t>769-Yapı Denetimi Zorunlu Mali Sorumluluk</t>
  </si>
  <si>
    <t>Cigna Sağlık Hayat ve Emeklilik AŞ</t>
  </si>
  <si>
    <t>770-Deniz Yolu Yolcu Taşımacılığı ZMS</t>
  </si>
  <si>
    <t>HDI Fiba Emeklilik ve Hayat AŞ</t>
  </si>
  <si>
    <t>773-Devlet Destekli Arıcılık</t>
  </si>
  <si>
    <t>Garanti BBVA Emeklilik ve Hayat AŞ</t>
  </si>
  <si>
    <t>774-Su Ürünleri</t>
  </si>
  <si>
    <t>Groupama Hayat AŞ</t>
  </si>
  <si>
    <t>775-Dolu Sera</t>
  </si>
  <si>
    <t>NN Hayat ve Emeklilik AŞ</t>
  </si>
  <si>
    <t>776-Devlet Destekli Sera</t>
  </si>
  <si>
    <t>Katılım Emeklilik ve Hayat AŞ</t>
  </si>
  <si>
    <t>777-Devlet Destekli Bitkisel Ürün</t>
  </si>
  <si>
    <t>Metlife Emeklilik ve Hayat AŞ</t>
  </si>
  <si>
    <t>778-Devlet Destekli Su Ürünleri</t>
  </si>
  <si>
    <t>Türkiye Hayat ve Emeklilik AŞ</t>
  </si>
  <si>
    <t>779-Devlet Destekli Hayvan Hayat</t>
  </si>
  <si>
    <t>TOPLAM (HAYAT DIŞI ŞİRKETLER)</t>
  </si>
  <si>
    <t>T (HD)</t>
  </si>
  <si>
    <t>780-Hayvan Hayat</t>
  </si>
  <si>
    <t>TOPLAM (HAYAT VE EMEKLİLİK ŞİRKETLERİ)</t>
  </si>
  <si>
    <t>T (H+E)</t>
  </si>
  <si>
    <t>781-Kümes Hayvan Hayat</t>
  </si>
  <si>
    <t>TOPLAM (HAYAT DIŞI ŞİRKETLER+HAYAT VE EMEKLİLİK ŞİRKETLERİ)</t>
  </si>
  <si>
    <t>T (HD+H+E)</t>
  </si>
  <si>
    <t>782-Devlet Destekli Kümes Hayvan Hayat</t>
  </si>
  <si>
    <t>783-Devlet Destekli Küçükbaş Hayvan Hayat</t>
  </si>
  <si>
    <t>784-Hastalık</t>
  </si>
  <si>
    <t>785-Sağlık</t>
  </si>
  <si>
    <t>786-Seyahat Sağlık</t>
  </si>
  <si>
    <t>789-Seyahat Araç Destek</t>
  </si>
  <si>
    <t>790-İrat Ödemeleri</t>
  </si>
  <si>
    <t>791-Diğerleri</t>
  </si>
  <si>
    <t>792-Evlilik/Doğum Sigortası</t>
  </si>
  <si>
    <t>793-Yatırım Fonlu Sigortalar</t>
  </si>
  <si>
    <t>794-Sermaye İtfa Sigortası</t>
  </si>
  <si>
    <t>795-Fon Yönetim Sigortası</t>
  </si>
  <si>
    <t>796-Hastalık</t>
  </si>
  <si>
    <t>797-Sağlık Toplam</t>
  </si>
  <si>
    <t>798-Destek Genel</t>
  </si>
  <si>
    <t>799-Tontin</t>
  </si>
  <si>
    <t>771-Ürün Sorumluluk</t>
  </si>
  <si>
    <t>707-Devlet Destekli Alacak Sigortaları</t>
  </si>
  <si>
    <t>705-Doğrudan Kefalet</t>
  </si>
  <si>
    <t>Karşılaştırmalı Prim Üretimi</t>
  </si>
  <si>
    <t>TOPLAM ÜRETİM</t>
  </si>
  <si>
    <t>DİREKT ÜRETİM</t>
  </si>
  <si>
    <t>Pay</t>
  </si>
  <si>
    <t>Değişim</t>
  </si>
  <si>
    <t>Reel Değişim</t>
  </si>
  <si>
    <t>Hayatdışı</t>
  </si>
  <si>
    <t>Raylı Araçlar Genel</t>
  </si>
  <si>
    <t>Tıbbı Kötü Uygulamaya İlişkin ZMSS</t>
  </si>
  <si>
    <t>Deniz Yolu Yolcu Taşımacılığı ZMS</t>
  </si>
  <si>
    <t>Hayatdışı Toplam</t>
  </si>
  <si>
    <t>Hayat</t>
  </si>
  <si>
    <t>Hayat Toplam</t>
  </si>
  <si>
    <t>Kaza</t>
  </si>
  <si>
    <t>Kaza Toplam</t>
  </si>
  <si>
    <t>Hastalık-Sağlık</t>
  </si>
  <si>
    <t>Hastalık-Sağlık Toplam</t>
  </si>
  <si>
    <t>Kara Araçları</t>
  </si>
  <si>
    <t>Kara Araçları Toplam</t>
  </si>
  <si>
    <t>Kasko</t>
  </si>
  <si>
    <t>Hava Araçları</t>
  </si>
  <si>
    <t>Su Araçları</t>
  </si>
  <si>
    <t>Su Araçları Toplam</t>
  </si>
  <si>
    <t>Nakliyat</t>
  </si>
  <si>
    <t>Nakliyat Toplam</t>
  </si>
  <si>
    <t>Yangın ve Doğal Afetler</t>
  </si>
  <si>
    <t>Yangın ve Doğal Afetler Toplam</t>
  </si>
  <si>
    <t>Genel Zararlar</t>
  </si>
  <si>
    <t>Genel Zararlar Toplam</t>
  </si>
  <si>
    <t>Kara Araçları Sorumluluk</t>
  </si>
  <si>
    <t>Kara Araçları Sorumluluk Toplam</t>
  </si>
  <si>
    <t>Trafik</t>
  </si>
  <si>
    <t>Trafik Toplam</t>
  </si>
  <si>
    <t>Hava Araçları Sorumluluk</t>
  </si>
  <si>
    <t>Su Araçları Sorumluluk</t>
  </si>
  <si>
    <t>Genel Sorumluluk</t>
  </si>
  <si>
    <t>Genel Sorumluluk Toplam</t>
  </si>
  <si>
    <t>Kredi Toplam</t>
  </si>
  <si>
    <t>Kefalet</t>
  </si>
  <si>
    <t>Kefalet Toplam</t>
  </si>
  <si>
    <t>Finansal Kayıplar</t>
  </si>
  <si>
    <t>Finansal Kayıplar Toplam</t>
  </si>
  <si>
    <t>Destek</t>
  </si>
  <si>
    <t>Destek Toplam</t>
  </si>
  <si>
    <t>Devlet Destekli Tarım Sigortaları</t>
  </si>
  <si>
    <t>Devlet Destekli Tarım Sigortaları Toplam</t>
  </si>
  <si>
    <t>Mühendislik Sigortaları</t>
  </si>
  <si>
    <t>Mühendislik Sigortaları Toplam</t>
  </si>
  <si>
    <t>H-Hastalık-Sağlık</t>
  </si>
  <si>
    <t>Hayat Grubu Toplam</t>
  </si>
  <si>
    <t>TOPLAM</t>
  </si>
  <si>
    <t>01.01.2023-30.04.2023</t>
  </si>
  <si>
    <t>2023/04</t>
  </si>
  <si>
    <t>2022/04</t>
  </si>
  <si>
    <t>**Bu ve/veya ilgili sayfalardaki veriler 23.06.2023 tarihi itibarıyla üye şirketlerimizden gelen revize verilere göre hazırlanmıştır.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</si>
</sst>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6">
    <numFmt numFmtId="41" formatCode="_-* #,##0_-;\-* #,##0_-;_-* &quot;-&quot;_-;_-@_-"/>
    <numFmt numFmtId="43" formatCode="_-* #,##0.00_-;\-* #,##0.00_-;_-* &quot;-&quot;??_-;_-@_-"/>
    <numFmt numFmtId="164" formatCode="#,##0_ ;[Red]\-#,##0\ "/>
    <numFmt numFmtId="165" formatCode="%\ 0.00"/>
    <numFmt numFmtId="166" formatCode="0_ ;\-0\ "/>
    <numFmt numFmtId="167" formatCode="0.0%"/>
    <numFmt numFmtId="168" formatCode="#,##0.00000"/>
    <numFmt numFmtId="169" formatCode="#,##0.00\ \ ;"/>
    <numFmt numFmtId="170" formatCode="#,##0.\9\5\ \ ;"/>
    <numFmt numFmtId="171" formatCode="#,##0.\9\9\ \ ;"/>
    <numFmt numFmtId="172" formatCode="[$-41F]d\ mmmm\ yyyy;@"/>
    <numFmt numFmtId="173" formatCode="0.0_)\%;\(0.0\)\%;0.0_)\%;@_)_%"/>
    <numFmt numFmtId="174" formatCode="#,##0.0_)_%;\(#,##0.0\)_%;0.0_)_%;@_)_%"/>
    <numFmt numFmtId="175" formatCode="_-* #,##0.00\ _T_L_-;\-* #,##0.00\ _T_L_-;_-* &quot;-&quot;??\ _T_L_-;_-@_-"/>
    <numFmt numFmtId="176" formatCode="_-* #,##0_$_-;\-* #,##0_$_-;_-* &quot;-&quot;_$_-;_-@_-"/>
    <numFmt numFmtId="177" formatCode="_-* #,##0\ _T_L_-;\-* #,##0\ _T_L_-;_-* &quot;-&quot;\ _T_L_-;_-@_-"/>
    <numFmt numFmtId="178" formatCode="_-* #,##0\ _F_-;\-* #,##0\ _F_-;_-* &quot;-&quot;\ _F_-;_-@_-"/>
    <numFmt numFmtId="179" formatCode="_-* #,##0.00_?_._-;\-* #,##0.00_?_._-;_-* &quot;-&quot;??_?_._-;_-@_-"/>
    <numFmt numFmtId="180" formatCode="&quot;TL&quot;#,##0.00;[Red]\-&quot;TL&quot;#,##0.00"/>
    <numFmt numFmtId="181" formatCode="_-* #,##0.00_$_-;\-* #,##0.00_$_-;_-* &quot;-&quot;??_$_-;_-@_-"/>
    <numFmt numFmtId="182" formatCode="_ * #,##0\ _T_L_ ;_ * #,##0\ _T_L_ ;_ * &quot;-&quot;\ _T_L_ ;_ @_ "/>
    <numFmt numFmtId="183" formatCode="_-* #,##0\ _$_-;\-* #,##0\ _$_-;_-* &quot;-&quot;\ _$_-;_-@_-"/>
    <numFmt numFmtId="184" formatCode="_-* #,##0_?_._-;\-* #,##0_?_._-;_-* &quot;-&quot;_?_._-;_-@_-"/>
    <numFmt numFmtId="185" formatCode="_ * #,##0.00\ _T_L_ ;_ * #,##0.00\ _T_L_ ;_ * &quot;-&quot;??\ _T_L_ ;_ @_ "/>
    <numFmt numFmtId="186" formatCode="_ * #,##0_)\ _T_L_ ;_ * \(#,##0\)\ _T_L_ ;_ * &quot;-&quot;_)\ _T_L_ ;_ @_ "/>
    <numFmt numFmtId="187" formatCode="#,##0.00\ &quot;F&quot;;\-#,##0.00\ &quot;F&quot;"/>
    <numFmt numFmtId="188" formatCode="_(* #.##0.0_);_(* \(#.##0.0\);_(* &quot;-&quot;??_);_(@_)"/>
    <numFmt numFmtId="189" formatCode="#,##0.0_);\(#,##0.0\);#,##0.0_);@_)"/>
    <numFmt numFmtId="190" formatCode="&quot;£&quot;_(#,##0.00_);&quot;£&quot;\(#,##0.00\);&quot;£&quot;_(0.00_);@_)"/>
    <numFmt numFmtId="191" formatCode="#,##0.00_);\(#,##0.00\);0.00_);@_)"/>
    <numFmt numFmtId="192" formatCode="\€_(#,##0.00_);\€\(#,##0.00\);\€_(0.00_);@_)"/>
    <numFmt numFmtId="193" formatCode="#,##0.0_)\x;\(#,##0.0\)\x;0.0_)\x;@_)_x"/>
    <numFmt numFmtId="194" formatCode="#,##0.0_)_x;\(#,##0.0\)_x;0.0_)_x;@_)_x"/>
    <numFmt numFmtId="195" formatCode="_-&quot;$&quot;* #,##0_-;\-&quot;$&quot;* #,##0_-;_-&quot;$&quot;* &quot;-&quot;_-;_-@_-"/>
    <numFmt numFmtId="196" formatCode="&quot;$&quot;#,##0.00;[Red]\-&quot;$&quot;#,##0.00"/>
    <numFmt numFmtId="197" formatCode="#,##0_-;\-#,##0_-"/>
    <numFmt numFmtId="198" formatCode="&quot;$&quot;#,##0_);[Red]\(&quot;$&quot;#,##0\)"/>
    <numFmt numFmtId="199" formatCode="#,##0.0_);\(#,##0.0\)"/>
    <numFmt numFmtId="200" formatCode="_(* #,##0_);_(* \(#,##0\);_(* &quot;-&quot;_);_(@_)"/>
    <numFmt numFmtId="201" formatCode="_-* #,##0\ _T_L_-;\-* #,##0\ _T_L_-;_-* &quot;-&quot;??\ _T_L_-;_-@_-"/>
    <numFmt numFmtId="202" formatCode="#,##0.0000"/>
    <numFmt numFmtId="203" formatCode="_ * #,##0.00000_ ;_ * \-#,##0.00000_ ;_ * &quot;-&quot;??_ ;_ @_ "/>
    <numFmt numFmtId="204" formatCode="_-&quot;£&quot;* #,##0.00_-;\-&quot;£&quot;* #,##0.00_-;_-&quot;£&quot;* &quot;-&quot;??_-;_-@_-"/>
    <numFmt numFmtId="205" formatCode="_(* #,##0.0000_);_(* \(#,##0.0000\);_(* &quot;-&quot;??_);_(@_)"/>
    <numFmt numFmtId="206" formatCode="#,##0&quot;?&quot;_);[Red]\(#,##0&quot;?&quot;\)"/>
    <numFmt numFmtId="207" formatCode="_-* #,##0.00\ &quot;$&quot;_-;\-* #,##0.00\ &quot;$&quot;_-;_-* &quot;-&quot;??\ &quot;$&quot;_-;_-@_-"/>
    <numFmt numFmtId="208" formatCode="0.0%;\(0.0%\)"/>
    <numFmt numFmtId="209" formatCode="#,##0.00_ ;\-#,##0.00\ "/>
    <numFmt numFmtId="210" formatCode="0.000_)"/>
    <numFmt numFmtId="211" formatCode="_(* #,##0.00_);_(* \(#,##0.00\);_(* &quot;-&quot;??_);_(@_)"/>
    <numFmt numFmtId="212" formatCode="_-* #,##0.00_-;_-* #,##0.00\-;_-* &quot;-&quot;??_-;_-@_-"/>
    <numFmt numFmtId="213" formatCode="#,##0.00\ &quot;TL&quot;;[Red]\-#,##0.00\ &quot;TL&quot;"/>
    <numFmt numFmtId="214" formatCode="_ * #,##0.00_ ;_ * \-#,##0.00_ ;_ * &quot;-&quot;??_ ;_ @_ "/>
    <numFmt numFmtId="215" formatCode="_-* #,##0.00\ _₺_-;\-* #,##0.00\ _₺_-;_-* &quot;-&quot;??\ _₺_-;_-@_-"/>
    <numFmt numFmtId="216" formatCode="_-* #,##0_-;_-* #,##0\-;_-* &quot;-&quot;??_-;_-@_-"/>
    <numFmt numFmtId="217" formatCode="_-* #,##0.00000_-;_-* #,##0.00000\-;_-* &quot;-&quot;??_-;_-@_-"/>
    <numFmt numFmtId="218" formatCode="_-* #,##0.000_-;\-* #,##0.000_-;_-* &quot;-&quot;??_-;_-@_-"/>
    <numFmt numFmtId="219" formatCode="_-&quot;€&quot;\ * #,##0.00_-;_-&quot;€&quot;\ * #,##0.00\-;_-&quot;€&quot;\ * &quot;-&quot;??_-;_-@_-"/>
    <numFmt numFmtId="220" formatCode="_-* #,##0.0_-;\-* #,##0.0_-;_-* &quot;-&quot;?_-;_-@_-"/>
    <numFmt numFmtId="221" formatCode="0.0000"/>
    <numFmt numFmtId="222" formatCode="########.00"/>
    <numFmt numFmtId="223" formatCode="m\o\n\th\ d\,\ yyyy"/>
    <numFmt numFmtId="224" formatCode="#,##0.0\ _T_L;[Red]\-#,##0.0\ _T_L"/>
    <numFmt numFmtId="225" formatCode="dd\ mmm\ yyyy_);;&quot;-  &quot;;&quot; &quot;@"/>
    <numFmt numFmtId="226" formatCode="dd\ mmm\ yy_);;&quot;-  &quot;;&quot; &quot;@"/>
    <numFmt numFmtId="227" formatCode="dd\ mmm\ yy_);&quot;#date&quot;_);&quot;-  &quot;;&quot; &quot;@"/>
    <numFmt numFmtId="228" formatCode="_(&quot;€&quot;* #,##0.00_);_(&quot;€&quot;* \(#,##0.00\);_(&quot;€&quot;* &quot;-&quot;??_);_(@_)"/>
    <numFmt numFmtId="229" formatCode="General_)"/>
    <numFmt numFmtId="230" formatCode="#,##0.0000_);\(#,##0.0000\);&quot;-  &quot;;&quot; &quot;@"/>
    <numFmt numFmtId="231" formatCode="#.00"/>
    <numFmt numFmtId="232" formatCode="&quot; CALL FOR DELIVERY APPT: (909) 428-8600               &quot;"/>
    <numFmt numFmtId="233" formatCode="#."/>
    <numFmt numFmtId="234" formatCode="&quot;1-56884-&quot;000\-0"/>
    <numFmt numFmtId="235" formatCode="&quot;1-878058-&quot;00\-0"/>
    <numFmt numFmtId="236" formatCode="_(* #,##0_);_(* \(#,##0\);_(* &quot;-&quot;??_);_(@_)"/>
    <numFmt numFmtId="237" formatCode="m/d"/>
    <numFmt numFmtId="238" formatCode="_ #,##0.0__\ ;_ \-#,##0.0__\ ;_ \ &quot;-.-&quot;__\ ;_ @__"/>
    <numFmt numFmtId="239" formatCode="_ #,##0.0__\ ;_ \-#,##0.0__\ ;_ \ &quot;-.-&quot;__\ ;_ @\ __"/>
    <numFmt numFmtId="240" formatCode="mm/dd"/>
    <numFmt numFmtId="241" formatCode="mm/yy"/>
    <numFmt numFmtId="242" formatCode="mmm\ \'yy"/>
    <numFmt numFmtId="243" formatCode="#,##0\ &quot;F&quot;;[Red]\-#,##0\ &quot;F&quot;"/>
    <numFmt numFmtId="244" formatCode="#,##0.00\ &quot;F&quot;;[Red]\-#,##0.00\ &quot;F&quot;"/>
    <numFmt numFmtId="245" formatCode="\$#,##0.00_);\(\$#,##0.00\)"/>
    <numFmt numFmtId="246" formatCode="\$#,##0_);\(\$#,##0\)"/>
    <numFmt numFmtId="247" formatCode="&quot;0-87779-&quot;000\-0"/>
    <numFmt numFmtId="248" formatCode="0.00_)"/>
    <numFmt numFmtId="249" formatCode="&quot; CALL FOR DELIVERY APPT: (203) 928-0847                &quot;"/>
    <numFmt numFmtId="250" formatCode="_ * #,##0_ ;_ * \-#,##0_ ;_ * &quot;-&quot;_ ;_ @_ \l"/>
    <numFmt numFmtId="251" formatCode="&quot;0-07-88&quot;0000\-0"/>
    <numFmt numFmtId="252" formatCode="_(&quot;$&quot;* #,##0_);_(&quot;$&quot;* \(#,##0\);_(&quot;$&quot;* &quot;-&quot;_);_(@_)"/>
    <numFmt numFmtId="253" formatCode="_(&quot;$&quot;* #,##0.00_);_(&quot;$&quot;* \(#,##0.00\);_(&quot;$&quot;* &quot;-&quot;??_);_(@_)"/>
    <numFmt numFmtId="254" formatCode="&quot;$&quot;#,##0.0_);\(&quot;$&quot;#,##0.0\)"/>
    <numFmt numFmtId="255" formatCode="0.0000%"/>
    <numFmt numFmtId="256" formatCode="[Red]dd/mm/yy"/>
    <numFmt numFmtId="257" formatCode="#,##0&quot;£&quot;_);[Red]\(#,##0&quot;£&quot;\)"/>
    <numFmt numFmtId="258" formatCode="#,##0\ ;[Red]\(#,##0\)"/>
    <numFmt numFmtId="259" formatCode="#,##0.00&quot;?&quot;_);[Red]\(#,##0.00&quot;?&quot;\)"/>
    <numFmt numFmtId="260" formatCode="_ * #,##0_)&quot;?&quot;_ ;_ * \(#,##0\)&quot;?&quot;_ ;_ * &quot;-&quot;_)&quot;?&quot;_ ;_ @_ "/>
    <numFmt numFmtId="261" formatCode="&quot;$&quot;#,##0.0000000_);\(&quot;$&quot;#,##0.0000000\)"/>
    <numFmt numFmtId="262" formatCode="_-* #,##0.00\ _$_-;\-* #,##0.00\ _$_-;_-* &quot;-&quot;??\ _$_-;_-@_-"/>
    <numFmt numFmtId="263" formatCode="mm/dd/yy"/>
    <numFmt numFmtId="264" formatCode="_-&quot;$&quot;* #,##0.00_-;\-&quot;$&quot;* #,##0.00_-;_-&quot;$&quot;* &quot;-&quot;??_-;_-@_-"/>
    <numFmt numFmtId="265" formatCode="_-* #,##0.00_T_L_-;\-* #,##0.00_T_L_-;_-* &quot;-&quot;??_T_L_-;_-@_-"/>
    <numFmt numFmtId="266" formatCode="_-* #,##0.00_₺_-;\-* #,##0.00_₺_-;_-* &quot;-&quot;??_₺_-;_-@_-"/>
    <numFmt numFmtId="267" formatCode=";;;@"/>
  </numFmts>
  <fonts count="231">
    <font>
      <sz val="10"/>
      <name val="Arial Tur"/>
      <charset val="162"/>
    </font>
    <font>
      <sz val="11"/>
      <color theme="1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sz val="10"/>
      <name val="Arial Tur"/>
      <charset val="162"/>
    </font>
    <font>
      <b/>
      <sz val="12"/>
      <color theme="1"/>
      <name val="Calibri"/>
      <family val="2"/>
      <charset val="162"/>
      <scheme val="minor"/>
    </font>
    <font>
      <b/>
      <sz val="11"/>
      <color indexed="16"/>
      <name val="Arial"/>
      <family val="2"/>
      <charset val="162"/>
    </font>
    <font>
      <b/>
      <sz val="10"/>
      <color theme="1"/>
      <name val="Calibri"/>
      <family val="2"/>
      <charset val="162"/>
      <scheme val="minor"/>
    </font>
    <font>
      <b/>
      <sz val="10"/>
      <name val="Calibri"/>
      <family val="2"/>
      <charset val="162"/>
      <scheme val="minor"/>
    </font>
    <font>
      <b/>
      <sz val="10"/>
      <color indexed="48"/>
      <name val="Calibri"/>
      <family val="2"/>
      <charset val="162"/>
      <scheme val="minor"/>
    </font>
    <font>
      <sz val="10"/>
      <name val="Calibri"/>
      <family val="2"/>
      <charset val="162"/>
      <scheme val="minor"/>
    </font>
    <font>
      <b/>
      <sz val="10"/>
      <color indexed="8"/>
      <name val="Calibri"/>
      <family val="2"/>
      <charset val="162"/>
      <scheme val="minor"/>
    </font>
    <font>
      <b/>
      <sz val="10"/>
      <color rgb="FFFF0066"/>
      <name val="Calibri"/>
      <family val="2"/>
      <charset val="162"/>
      <scheme val="minor"/>
    </font>
    <font>
      <sz val="9"/>
      <name val="Geneva"/>
    </font>
    <font>
      <sz val="10"/>
      <color indexed="8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i/>
      <sz val="10"/>
      <color indexed="8"/>
      <name val="Calibri"/>
      <family val="2"/>
      <charset val="162"/>
      <scheme val="minor"/>
    </font>
    <font>
      <i/>
      <sz val="10"/>
      <color theme="1"/>
      <name val="Calibri"/>
      <family val="2"/>
      <charset val="162"/>
      <scheme val="minor"/>
    </font>
    <font>
      <b/>
      <sz val="10"/>
      <color theme="2" tint="-9.9978637043366805E-2"/>
      <name val="Calibri"/>
      <family val="2"/>
      <charset val="162"/>
      <scheme val="minor"/>
    </font>
    <font>
      <sz val="10"/>
      <color theme="0"/>
      <name val="Arial Tur"/>
      <charset val="162"/>
    </font>
    <font>
      <b/>
      <sz val="10"/>
      <color rgb="FFFF0000"/>
      <name val="Calibri"/>
      <family val="2"/>
      <charset val="162"/>
      <scheme val="minor"/>
    </font>
    <font>
      <sz val="10"/>
      <name val="Arial"/>
      <family val="2"/>
    </font>
    <font>
      <sz val="10"/>
      <name val="Arial"/>
      <family val="2"/>
      <charset val="162"/>
    </font>
    <font>
      <sz val="10"/>
      <name val="Courier"/>
      <family val="3"/>
    </font>
    <font>
      <sz val="10"/>
      <name val="Helv"/>
    </font>
    <font>
      <sz val="10"/>
      <name val="Arial"/>
      <family val="2"/>
      <charset val="238"/>
    </font>
    <font>
      <sz val="8"/>
      <name val="MS Sans Serif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6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162"/>
    </font>
    <font>
      <sz val="10"/>
      <name val="Helv"/>
      <family val="2"/>
    </font>
    <font>
      <sz val="9"/>
      <name val="Arial"/>
      <family val="2"/>
      <charset val="162"/>
    </font>
    <font>
      <sz val="10"/>
      <name val="Arial Cyr"/>
      <charset val="204"/>
    </font>
    <font>
      <sz val="8"/>
      <name val="Arial"/>
      <family val="2"/>
      <charset val="162"/>
    </font>
    <font>
      <sz val="10"/>
      <name val="Times New Roman Tur"/>
      <charset val="162"/>
    </font>
    <font>
      <sz val="10"/>
      <name val="MS Sans Serif"/>
      <family val="2"/>
      <charset val="162"/>
    </font>
    <font>
      <sz val="9"/>
      <name val="Arial Tur"/>
      <charset val="162"/>
    </font>
    <font>
      <sz val="10"/>
      <name val="Times New Roman"/>
      <family val="1"/>
      <charset val="162"/>
    </font>
    <font>
      <sz val="12"/>
      <name val="Courier"/>
      <family val="3"/>
    </font>
    <font>
      <sz val="10"/>
      <name val="Helv"/>
      <charset val="204"/>
    </font>
    <font>
      <sz val="10"/>
      <name val="MS Sans Serif"/>
      <family val="2"/>
    </font>
    <font>
      <sz val="10"/>
      <color indexed="8"/>
      <name val="Arial"/>
      <family val="2"/>
    </font>
    <font>
      <sz val="8"/>
      <name val="Arial Tur"/>
      <charset val="162"/>
    </font>
    <font>
      <b/>
      <sz val="22"/>
      <color indexed="18"/>
      <name val="Arial"/>
      <family val="2"/>
    </font>
    <font>
      <b/>
      <sz val="22"/>
      <color indexed="18"/>
      <name val="Arial"/>
      <family val="2"/>
      <charset val="162"/>
    </font>
    <font>
      <b/>
      <sz val="14"/>
      <color indexed="18"/>
      <name val="Arial"/>
      <family val="2"/>
    </font>
    <font>
      <b/>
      <sz val="14"/>
      <color indexed="18"/>
      <name val="Arial"/>
      <family val="2"/>
      <charset val="162"/>
    </font>
    <font>
      <sz val="9"/>
      <color indexed="8"/>
      <name val="Arial"/>
      <family val="2"/>
    </font>
    <font>
      <sz val="9"/>
      <color indexed="8"/>
      <name val="Arial"/>
      <family val="2"/>
      <charset val="162"/>
    </font>
    <font>
      <b/>
      <sz val="10"/>
      <color indexed="18"/>
      <name val="Arial"/>
      <family val="2"/>
    </font>
    <font>
      <b/>
      <sz val="10"/>
      <color indexed="18"/>
      <name val="Arial"/>
      <family val="2"/>
      <charset val="162"/>
    </font>
    <font>
      <b/>
      <u val="singleAccounting"/>
      <sz val="10"/>
      <color indexed="18"/>
      <name val="Arial"/>
      <family val="2"/>
    </font>
    <font>
      <b/>
      <u val="singleAccounting"/>
      <sz val="10"/>
      <color indexed="18"/>
      <name val="Arial"/>
      <family val="2"/>
      <charset val="162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8"/>
      <name val="맑은 고딕"/>
      <family val="3"/>
      <charset val="129"/>
    </font>
    <font>
      <sz val="11"/>
      <color indexed="9"/>
      <name val="Calibri"/>
      <family val="2"/>
    </font>
    <font>
      <sz val="11"/>
      <color indexed="9"/>
      <name val="맑은 고딕"/>
      <family val="3"/>
      <charset val="129"/>
    </font>
    <font>
      <sz val="7.5"/>
      <name val="Geneva"/>
    </font>
    <font>
      <sz val="10"/>
      <name val="Times New Roman"/>
      <family val="1"/>
    </font>
    <font>
      <b/>
      <sz val="11"/>
      <name val="Arial"/>
      <family val="2"/>
      <charset val="162"/>
    </font>
    <font>
      <b/>
      <sz val="10"/>
      <name val="Arial"/>
      <family val="2"/>
      <charset val="162"/>
    </font>
    <font>
      <i/>
      <sz val="11"/>
      <color rgb="FF7F7F7F"/>
      <name val="Calibri"/>
      <family val="2"/>
      <scheme val="minor"/>
    </font>
    <font>
      <i/>
      <sz val="11"/>
      <color indexed="23"/>
      <name val="Calibri"/>
      <family val="2"/>
      <charset val="162"/>
    </font>
    <font>
      <b/>
      <sz val="18"/>
      <color theme="3"/>
      <name val="Cambria"/>
      <family val="2"/>
      <scheme val="major"/>
    </font>
    <font>
      <b/>
      <sz val="18"/>
      <color indexed="56"/>
      <name val="Cambria"/>
      <family val="2"/>
      <charset val="162"/>
    </font>
    <font>
      <b/>
      <sz val="18"/>
      <color indexed="12"/>
      <name val="Arial"/>
      <family val="2"/>
    </font>
    <font>
      <b/>
      <sz val="10"/>
      <color indexed="10"/>
      <name val="Arial"/>
      <family val="2"/>
    </font>
    <font>
      <sz val="8"/>
      <name val="Arial"/>
      <family val="2"/>
    </font>
    <font>
      <sz val="11"/>
      <color indexed="20"/>
      <name val="Calibri"/>
      <family val="2"/>
      <charset val="162"/>
    </font>
    <font>
      <sz val="11"/>
      <color indexed="20"/>
      <name val="Calibri"/>
      <family val="2"/>
    </font>
    <font>
      <sz val="11"/>
      <color rgb="FFFA7D00"/>
      <name val="Calibri"/>
      <family val="2"/>
      <scheme val="minor"/>
    </font>
    <font>
      <sz val="11"/>
      <color indexed="52"/>
      <name val="Calibri"/>
      <family val="2"/>
      <charset val="162"/>
    </font>
    <font>
      <b/>
      <sz val="16"/>
      <name val="Arial (WT)"/>
      <family val="2"/>
      <charset val="162"/>
    </font>
    <font>
      <sz val="14"/>
      <name val="TimesNewRomanPS"/>
    </font>
    <font>
      <b/>
      <sz val="15"/>
      <color theme="3"/>
      <name val="Calibri"/>
      <family val="2"/>
      <scheme val="minor"/>
    </font>
    <font>
      <b/>
      <sz val="15"/>
      <color indexed="56"/>
      <name val="Calibri"/>
      <family val="2"/>
      <charset val="162"/>
    </font>
    <font>
      <b/>
      <sz val="13"/>
      <color theme="3"/>
      <name val="Calibri"/>
      <family val="2"/>
      <scheme val="minor"/>
    </font>
    <font>
      <b/>
      <sz val="13"/>
      <color indexed="56"/>
      <name val="Calibri"/>
      <family val="2"/>
      <charset val="162"/>
    </font>
    <font>
      <b/>
      <sz val="11"/>
      <color theme="3"/>
      <name val="Calibri"/>
      <family val="2"/>
      <scheme val="minor"/>
    </font>
    <font>
      <b/>
      <sz val="11"/>
      <color indexed="56"/>
      <name val="Calibri"/>
      <family val="2"/>
      <charset val="162"/>
    </font>
    <font>
      <b/>
      <sz val="11"/>
      <color indexed="52"/>
      <name val="Calibri"/>
      <family val="2"/>
    </font>
    <font>
      <b/>
      <sz val="11"/>
      <color indexed="47"/>
      <name val="Calibri"/>
      <family val="2"/>
    </font>
    <font>
      <b/>
      <sz val="10"/>
      <color indexed="12"/>
      <name val="Arial"/>
      <family val="2"/>
    </font>
    <font>
      <sz val="12"/>
      <name val="Wagner"/>
      <charset val="162"/>
    </font>
    <font>
      <sz val="9"/>
      <name val="Helv"/>
    </font>
    <font>
      <b/>
      <sz val="9"/>
      <color indexed="12"/>
      <name val="Helv"/>
    </font>
    <font>
      <b/>
      <sz val="10"/>
      <name val="Arial"/>
      <family val="2"/>
    </font>
    <font>
      <sz val="9"/>
      <name val="Arial Narrow"/>
      <family val="2"/>
    </font>
    <font>
      <sz val="11"/>
      <color indexed="17"/>
      <name val="Calibri"/>
      <family val="2"/>
    </font>
    <font>
      <b/>
      <sz val="10"/>
      <color indexed="8"/>
      <name val="Arial"/>
      <family val="2"/>
    </font>
    <font>
      <b/>
      <sz val="11"/>
      <color indexed="52"/>
      <name val="Calibri"/>
      <family val="2"/>
      <charset val="16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  <charset val="162"/>
    </font>
    <font>
      <b/>
      <sz val="10"/>
      <color theme="1"/>
      <name val="Calibri"/>
      <family val="2"/>
      <scheme val="minor"/>
    </font>
    <font>
      <b/>
      <sz val="8"/>
      <name val="Arial"/>
      <family val="2"/>
      <charset val="162"/>
    </font>
    <font>
      <sz val="11"/>
      <name val="Tms Rmn"/>
    </font>
    <font>
      <b/>
      <sz val="18"/>
      <name val="Arial"/>
      <family val="2"/>
    </font>
    <font>
      <b/>
      <sz val="11"/>
      <color theme="0"/>
      <name val="Calibri"/>
      <family val="2"/>
      <scheme val="minor"/>
    </font>
    <font>
      <sz val="10"/>
      <name val="MS Serif"/>
      <family val="1"/>
    </font>
    <font>
      <i/>
      <sz val="9"/>
      <color indexed="12"/>
      <name val="Arial"/>
      <family val="2"/>
    </font>
    <font>
      <sz val="12"/>
      <name val="Helv"/>
    </font>
    <font>
      <b/>
      <sz val="11"/>
      <color rgb="FF3F3F3F"/>
      <name val="Calibri"/>
      <family val="2"/>
      <scheme val="minor"/>
    </font>
    <font>
      <b/>
      <sz val="11"/>
      <color indexed="63"/>
      <name val="Calibri"/>
      <family val="2"/>
      <charset val="162"/>
    </font>
    <font>
      <b/>
      <sz val="10"/>
      <color indexed="17"/>
      <name val="Arial"/>
      <family val="2"/>
    </font>
    <font>
      <sz val="1"/>
      <color indexed="8"/>
      <name val="Courier"/>
      <family val="3"/>
    </font>
    <font>
      <b/>
      <sz val="14"/>
      <name val="Georgia"/>
      <family val="1"/>
    </font>
    <font>
      <b/>
      <sz val="11"/>
      <color indexed="62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b/>
      <sz val="8"/>
      <name val="Helv"/>
    </font>
    <font>
      <i/>
      <sz val="11"/>
      <color indexed="23"/>
      <name val="Calibri"/>
      <family val="2"/>
    </font>
    <font>
      <i/>
      <sz val="1"/>
      <color indexed="8"/>
      <name val="Courier"/>
      <family val="3"/>
    </font>
    <font>
      <sz val="12"/>
      <color indexed="24"/>
      <name val="Arial"/>
      <family val="2"/>
    </font>
    <font>
      <sz val="10"/>
      <name val="Calibri"/>
      <family val="2"/>
    </font>
    <font>
      <b/>
      <sz val="10"/>
      <name val="Helv"/>
    </font>
    <font>
      <b/>
      <sz val="7"/>
      <name val="Tahoma"/>
      <family val="2"/>
    </font>
    <font>
      <sz val="11"/>
      <color rgb="FF3F3F76"/>
      <name val="Calibri"/>
      <family val="2"/>
      <scheme val="minor"/>
    </font>
    <font>
      <sz val="11"/>
      <color indexed="62"/>
      <name val="Calibri"/>
      <family val="2"/>
      <charset val="162"/>
    </font>
    <font>
      <sz val="11"/>
      <color rgb="FF006100"/>
      <name val="Calibri"/>
      <family val="2"/>
      <scheme val="minor"/>
    </font>
    <font>
      <sz val="11"/>
      <color indexed="17"/>
      <name val="Calibri"/>
      <family val="2"/>
      <charset val="162"/>
    </font>
    <font>
      <b/>
      <sz val="16"/>
      <name val="Arial"/>
      <family val="2"/>
      <charset val="162"/>
    </font>
    <font>
      <sz val="8"/>
      <color indexed="9"/>
      <name val="Arial"/>
      <family val="2"/>
    </font>
    <font>
      <b/>
      <sz val="10"/>
      <color indexed="9"/>
      <name val="Arial"/>
      <family val="2"/>
    </font>
    <font>
      <b/>
      <sz val="24"/>
      <color indexed="8"/>
      <name val="Times New Roman"/>
      <family val="1"/>
      <charset val="16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"/>
      <color indexed="8"/>
      <name val="Courier"/>
      <family val="3"/>
    </font>
    <font>
      <b/>
      <sz val="11"/>
      <color rgb="FFFA7D00"/>
      <name val="Calibri"/>
      <family val="2"/>
      <scheme val="minor"/>
    </font>
    <font>
      <u/>
      <sz val="8.4"/>
      <color indexed="12"/>
      <name val="Arial"/>
      <family val="2"/>
      <charset val="162"/>
    </font>
    <font>
      <u/>
      <sz val="10"/>
      <color indexed="12"/>
      <name val="Arial"/>
      <family val="2"/>
    </font>
    <font>
      <u/>
      <sz val="11"/>
      <color theme="10"/>
      <name val="Calibri"/>
      <family val="2"/>
      <charset val="162"/>
      <scheme val="minor"/>
    </font>
    <font>
      <i/>
      <sz val="8"/>
      <color indexed="12"/>
      <name val="Arial"/>
      <family val="2"/>
    </font>
    <font>
      <b/>
      <sz val="16"/>
      <color indexed="18"/>
      <name val="Arial"/>
      <family val="2"/>
    </font>
    <font>
      <sz val="10"/>
      <color indexed="32"/>
      <name val="Arial"/>
      <family val="2"/>
      <charset val="162"/>
    </font>
    <font>
      <sz val="10"/>
      <color indexed="32"/>
      <name val="Arial Tur"/>
      <family val="2"/>
      <charset val="162"/>
    </font>
    <font>
      <b/>
      <sz val="10"/>
      <color indexed="16"/>
      <name val="Arial"/>
      <family val="2"/>
      <charset val="162"/>
    </font>
    <font>
      <sz val="10"/>
      <color indexed="37"/>
      <name val="Arial"/>
      <family val="2"/>
      <charset val="162"/>
    </font>
    <font>
      <sz val="10"/>
      <color indexed="37"/>
      <name val="Arial Tur"/>
      <family val="2"/>
      <charset val="162"/>
    </font>
    <font>
      <b/>
      <sz val="10"/>
      <color indexed="32"/>
      <name val="Arial"/>
      <family val="2"/>
      <charset val="162"/>
    </font>
    <font>
      <b/>
      <sz val="10"/>
      <color indexed="32"/>
      <name val="Arial Tur"/>
      <family val="2"/>
      <charset val="162"/>
    </font>
    <font>
      <sz val="10"/>
      <color indexed="18"/>
      <name val="Arial"/>
      <family val="2"/>
      <charset val="162"/>
    </font>
    <font>
      <sz val="10"/>
      <color indexed="18"/>
      <name val="Arial Tur"/>
      <family val="2"/>
      <charset val="162"/>
    </font>
    <font>
      <b/>
      <sz val="10"/>
      <color indexed="18"/>
      <name val="Arial Tur"/>
      <family val="2"/>
      <charset val="162"/>
    </font>
    <font>
      <sz val="10"/>
      <color indexed="10"/>
      <name val="Arial Tur"/>
      <family val="2"/>
      <charset val="162"/>
    </font>
    <font>
      <b/>
      <sz val="12"/>
      <color indexed="18"/>
      <name val="Arial Tur"/>
      <family val="2"/>
      <charset val="162"/>
    </font>
    <font>
      <sz val="12"/>
      <name val="Palacio CS ATT"/>
      <family val="1"/>
    </font>
    <font>
      <sz val="11"/>
      <color rgb="FF9C0006"/>
      <name val="Calibri"/>
      <family val="2"/>
      <scheme val="minor"/>
    </font>
    <font>
      <b/>
      <sz val="14"/>
      <name val="Helv"/>
    </font>
    <font>
      <i/>
      <sz val="10"/>
      <color indexed="32"/>
      <name val="MS Sans Serif"/>
      <family val="2"/>
    </font>
    <font>
      <sz val="24"/>
      <name val="Arial"/>
      <family val="2"/>
      <charset val="162"/>
    </font>
    <font>
      <b/>
      <sz val="32"/>
      <name val="Arial"/>
      <family val="2"/>
      <charset val="162"/>
    </font>
    <font>
      <b/>
      <sz val="9"/>
      <name val="Arial"/>
      <family val="2"/>
      <charset val="162"/>
    </font>
    <font>
      <sz val="11"/>
      <color indexed="60"/>
      <name val="Calibri"/>
      <family val="2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162"/>
    </font>
    <font>
      <sz val="11"/>
      <name val="Arial"/>
      <family val="2"/>
    </font>
    <font>
      <sz val="7"/>
      <name val="Small Fonts"/>
      <family val="2"/>
    </font>
    <font>
      <sz val="8"/>
      <name val="Helv"/>
    </font>
    <font>
      <b/>
      <i/>
      <sz val="16"/>
      <name val="Helv"/>
    </font>
    <font>
      <sz val="11"/>
      <name val="Calibri"/>
      <family val="2"/>
      <scheme val="minor"/>
    </font>
    <font>
      <sz val="10"/>
      <color rgb="FF000000"/>
      <name val="Arial"/>
      <family val="2"/>
      <charset val="162"/>
    </font>
    <font>
      <sz val="11"/>
      <color theme="1"/>
      <name val="Calibri"/>
      <family val="2"/>
    </font>
    <font>
      <sz val="11"/>
      <color theme="1"/>
      <name val="Calibri"/>
      <family val="2"/>
      <charset val="162"/>
    </font>
    <font>
      <sz val="10"/>
      <color rgb="FF000000"/>
      <name val="ARIAL"/>
      <charset val="1"/>
    </font>
    <font>
      <sz val="11"/>
      <color theme="1"/>
      <name val="Calibri"/>
    </font>
    <font>
      <sz val="10"/>
      <color theme="1"/>
      <name val="Arial"/>
      <family val="2"/>
    </font>
    <font>
      <sz val="10"/>
      <name val="MS Sans Serif"/>
      <charset val="162"/>
    </font>
    <font>
      <sz val="12"/>
      <name val="Times New Roman CE"/>
      <charset val="238"/>
    </font>
    <font>
      <sz val="10"/>
      <name val="Times New Roman CE"/>
      <charset val="238"/>
    </font>
    <font>
      <sz val="12"/>
      <name val="Arial Tur"/>
      <charset val="162"/>
    </font>
    <font>
      <i/>
      <sz val="10"/>
      <name val="Helv"/>
    </font>
    <font>
      <i/>
      <sz val="9"/>
      <name val="Veljovic Book"/>
      <family val="1"/>
    </font>
    <font>
      <b/>
      <sz val="9"/>
      <color indexed="8"/>
      <name val="Tahoma"/>
      <family val="2"/>
    </font>
    <font>
      <i/>
      <sz val="9"/>
      <name val="Arial"/>
      <family val="2"/>
    </font>
    <font>
      <sz val="12"/>
      <name val="Times New Roman"/>
      <family val="1"/>
    </font>
    <font>
      <b/>
      <sz val="11"/>
      <color indexed="63"/>
      <name val="Calibri"/>
      <family val="2"/>
    </font>
    <font>
      <b/>
      <sz val="10"/>
      <color indexed="58"/>
      <name val="Arial"/>
      <family val="2"/>
      <charset val="162"/>
    </font>
    <font>
      <b/>
      <sz val="10"/>
      <name val="MS Sans Serif"/>
      <family val="2"/>
      <charset val="162"/>
    </font>
    <font>
      <b/>
      <sz val="10"/>
      <name val="MS Sans Serif"/>
      <family val="2"/>
    </font>
    <font>
      <b/>
      <i/>
      <sz val="10"/>
      <color indexed="20"/>
      <name val="Arial"/>
      <family val="2"/>
    </font>
    <font>
      <sz val="8"/>
      <name val="Palatino"/>
      <family val="1"/>
    </font>
    <font>
      <b/>
      <sz val="9"/>
      <color indexed="10"/>
      <name val="Helv"/>
    </font>
    <font>
      <sz val="10"/>
      <name val="Tms Rmn"/>
    </font>
    <font>
      <sz val="8"/>
      <color indexed="9"/>
      <name val="Times New Roman"/>
      <family val="1"/>
    </font>
    <font>
      <b/>
      <sz val="8"/>
      <color indexed="8"/>
      <name val="Helv"/>
    </font>
    <font>
      <b/>
      <sz val="26"/>
      <name val="Times New Roman"/>
      <family val="1"/>
    </font>
    <font>
      <sz val="12"/>
      <name val="Arial"/>
      <family val="2"/>
      <charset val="16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sz val="24"/>
      <color indexed="13"/>
      <name val="Helv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charset val="162"/>
    </font>
    <font>
      <b/>
      <sz val="11"/>
      <color indexed="8"/>
      <name val="Calibri"/>
      <family val="2"/>
    </font>
    <font>
      <sz val="8"/>
      <color indexed="10"/>
      <name val="Arial Narrow"/>
      <family val="2"/>
    </font>
    <font>
      <sz val="11"/>
      <color rgb="FFFF0000"/>
      <name val="Calibri"/>
      <family val="2"/>
      <scheme val="minor"/>
    </font>
    <font>
      <sz val="11"/>
      <color indexed="10"/>
      <name val="Calibri"/>
      <family val="2"/>
      <charset val="162"/>
    </font>
    <font>
      <b/>
      <sz val="10"/>
      <color indexed="0"/>
      <name val="Tahoma"/>
      <family val="2"/>
    </font>
    <font>
      <sz val="10"/>
      <name val="Geneva"/>
    </font>
    <font>
      <sz val="10"/>
      <color indexed="0"/>
      <name val="Tahoma"/>
      <family val="2"/>
    </font>
    <font>
      <b/>
      <sz val="10"/>
      <color indexed="27"/>
      <name val="Tahoma"/>
      <family val="2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</fonts>
  <fills count="9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gradientFill>
        <stop position="0">
          <color theme="2"/>
        </stop>
        <stop position="1">
          <color theme="2" tint="-9.8025452436902985E-2"/>
        </stop>
      </gradientFill>
    </fill>
    <fill>
      <gradientFill degree="90">
        <stop position="0">
          <color theme="2" tint="-9.8025452436902985E-2"/>
        </stop>
        <stop position="1">
          <color theme="2" tint="-9.8025452436902985E-2"/>
        </stop>
      </gradientFill>
    </fill>
    <fill>
      <patternFill patternType="solid">
        <fgColor theme="0"/>
        <bgColor indexed="64"/>
      </patternFill>
    </fill>
    <fill>
      <gradientFill degree="90">
        <stop position="0">
          <color theme="0"/>
        </stop>
        <stop position="1">
          <color theme="2" tint="-0.25098422193060094"/>
        </stop>
      </gradientFill>
    </fill>
    <fill>
      <gradientFill degree="90">
        <stop position="0">
          <color theme="0"/>
        </stop>
        <stop position="1">
          <color theme="2" tint="-0.49803155613879818"/>
        </stop>
      </gradientFill>
    </fill>
    <fill>
      <gradientFill>
        <stop position="0">
          <color theme="0"/>
        </stop>
        <stop position="1">
          <color theme="2" tint="-0.25098422193060094"/>
        </stop>
      </gradient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  <fill>
      <patternFill patternType="solid">
        <fgColor indexed="42"/>
        <bgColor indexed="64"/>
      </patternFill>
    </fill>
    <fill>
      <patternFill patternType="solid">
        <fgColor indexed="14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1"/>
        <bgColor indexed="8"/>
      </patternFill>
    </fill>
    <fill>
      <patternFill patternType="lightGray">
        <fgColor indexed="22"/>
        <b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26"/>
      </patternFill>
    </fill>
    <fill>
      <patternFill patternType="mediumGray">
        <b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4"/>
      </patternFill>
    </fill>
    <fill>
      <patternFill patternType="solid">
        <fgColor indexed="33"/>
        <bgColor indexed="64"/>
      </patternFill>
    </fill>
    <fill>
      <patternFill patternType="solid">
        <fgColor indexed="62"/>
        <bgColor indexed="64"/>
      </patternFill>
    </fill>
    <fill>
      <patternFill patternType="lightGray"/>
    </fill>
    <fill>
      <patternFill patternType="solid">
        <fgColor indexed="43"/>
        <bgColor indexed="64"/>
      </patternFill>
    </fill>
    <fill>
      <patternFill patternType="solid">
        <fgColor indexed="33"/>
      </patternFill>
    </fill>
    <fill>
      <patternFill patternType="solid">
        <fgColor indexed="41"/>
        <bgColor indexed="64"/>
      </patternFill>
    </fill>
    <fill>
      <patternFill patternType="gray0625"/>
    </fill>
    <fill>
      <patternFill patternType="gray0625">
        <bgColor indexed="9"/>
      </patternFill>
    </fill>
    <fill>
      <patternFill patternType="solid">
        <fgColor indexed="13"/>
      </patternFill>
    </fill>
    <fill>
      <patternFill patternType="solid">
        <fgColor indexed="15"/>
      </patternFill>
    </fill>
    <fill>
      <patternFill patternType="mediumGray">
        <fgColor indexed="22"/>
      </patternFill>
    </fill>
    <fill>
      <patternFill patternType="solid">
        <fgColor indexed="54"/>
        <bgColor indexed="64"/>
      </patternFill>
    </fill>
    <fill>
      <patternFill patternType="solid">
        <fgColor indexed="12"/>
      </patternFill>
    </fill>
    <fill>
      <patternFill patternType="solid">
        <fgColor indexed="5"/>
      </patternFill>
    </fill>
    <fill>
      <patternFill patternType="solid">
        <fgColor indexed="1"/>
      </patternFill>
    </fill>
    <fill>
      <patternFill patternType="solid">
        <fgColor indexed="24"/>
      </patternFill>
    </fill>
    <fill>
      <patternFill patternType="solid">
        <fgColor indexed="50"/>
      </patternFill>
    </fill>
  </fills>
  <borders count="9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theme="1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medium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/>
      <top style="thin">
        <color theme="0" tint="-0.34998626667073579"/>
      </top>
      <bottom style="medium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theme="0" tint="-0.34998626667073579"/>
      </right>
      <top/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auto="1"/>
      </bottom>
      <diagonal/>
    </border>
    <border>
      <left style="medium">
        <color theme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theme="1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theme="1"/>
      </left>
      <right/>
      <top style="medium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medium">
        <color theme="1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  <border>
      <left/>
      <right style="hair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53"/>
      </bottom>
      <diagonal/>
    </border>
    <border>
      <left/>
      <right/>
      <top style="thick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8"/>
      </top>
      <bottom style="double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5"/>
      </bottom>
      <diagonal/>
    </border>
    <border>
      <left/>
      <right/>
      <top/>
      <bottom style="medium">
        <color indexed="45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2"/>
      </top>
      <bottom style="double">
        <color indexed="4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24"/>
      </right>
      <top/>
      <bottom/>
      <diagonal/>
    </border>
    <border>
      <left/>
      <right/>
      <top/>
      <bottom style="medium">
        <color indexed="24"/>
      </bottom>
      <diagonal/>
    </border>
    <border>
      <left/>
      <right/>
      <top/>
      <bottom style="medium">
        <color indexed="62"/>
      </bottom>
      <diagonal/>
    </border>
  </borders>
  <cellStyleXfs count="8226">
    <xf numFmtId="0" fontId="0" fillId="0" borderId="0"/>
    <xf numFmtId="9" fontId="10" fillId="0" borderId="0" applyFont="0" applyFill="0" applyBorder="0" applyAlignment="0" applyProtection="0"/>
    <xf numFmtId="0" fontId="19" fillId="0" borderId="0"/>
    <xf numFmtId="0" fontId="27" fillId="0" borderId="0"/>
    <xf numFmtId="0" fontId="28" fillId="0" borderId="0"/>
    <xf numFmtId="0" fontId="27" fillId="0" borderId="0"/>
    <xf numFmtId="0" fontId="27" fillId="0" borderId="0"/>
    <xf numFmtId="0" fontId="27" fillId="0" borderId="0"/>
    <xf numFmtId="14" fontId="29" fillId="0" borderId="0" applyProtection="0">
      <alignment vertical="center"/>
    </xf>
    <xf numFmtId="0" fontId="27" fillId="0" borderId="0"/>
    <xf numFmtId="0" fontId="30" fillId="0" borderId="0"/>
    <xf numFmtId="0" fontId="31" fillId="0" borderId="0">
      <alignment vertical="center"/>
    </xf>
    <xf numFmtId="0" fontId="27" fillId="0" borderId="0"/>
    <xf numFmtId="0" fontId="27" fillId="0" borderId="0"/>
    <xf numFmtId="168" fontId="32" fillId="0" borderId="40"/>
    <xf numFmtId="169" fontId="30" fillId="0" borderId="41" applyFill="0" applyBorder="0" applyProtection="0">
      <alignment horizontal="right"/>
      <protection locked="0"/>
    </xf>
    <xf numFmtId="170" fontId="30" fillId="0" borderId="41" applyFill="0" applyBorder="0" applyProtection="0">
      <alignment horizontal="right"/>
      <protection locked="0"/>
    </xf>
    <xf numFmtId="171" fontId="30" fillId="0" borderId="41" applyFill="0" applyBorder="0" applyProtection="0">
      <alignment horizontal="right"/>
      <protection locked="0"/>
    </xf>
    <xf numFmtId="0" fontId="27" fillId="0" borderId="0"/>
    <xf numFmtId="0" fontId="27" fillId="0" borderId="0"/>
    <xf numFmtId="0" fontId="33" fillId="10" borderId="0" applyNumberFormat="0" applyBorder="0" applyAlignment="0" applyProtection="0"/>
    <xf numFmtId="172" fontId="34" fillId="40" borderId="0" applyNumberFormat="0" applyBorder="0" applyAlignment="0" applyProtection="0"/>
    <xf numFmtId="0" fontId="33" fillId="14" borderId="0" applyNumberFormat="0" applyBorder="0" applyAlignment="0" applyProtection="0"/>
    <xf numFmtId="172" fontId="34" fillId="41" borderId="0" applyNumberFormat="0" applyBorder="0" applyAlignment="0" applyProtection="0"/>
    <xf numFmtId="0" fontId="33" fillId="18" borderId="0" applyNumberFormat="0" applyBorder="0" applyAlignment="0" applyProtection="0"/>
    <xf numFmtId="172" fontId="34" fillId="42" borderId="0" applyNumberFormat="0" applyBorder="0" applyAlignment="0" applyProtection="0"/>
    <xf numFmtId="0" fontId="33" fillId="22" borderId="0" applyNumberFormat="0" applyBorder="0" applyAlignment="0" applyProtection="0"/>
    <xf numFmtId="172" fontId="34" fillId="43" borderId="0" applyNumberFormat="0" applyBorder="0" applyAlignment="0" applyProtection="0"/>
    <xf numFmtId="0" fontId="33" fillId="26" borderId="0" applyNumberFormat="0" applyBorder="0" applyAlignment="0" applyProtection="0"/>
    <xf numFmtId="172" fontId="34" fillId="44" borderId="0" applyNumberFormat="0" applyBorder="0" applyAlignment="0" applyProtection="0"/>
    <xf numFmtId="0" fontId="33" fillId="30" borderId="0" applyNumberFormat="0" applyBorder="0" applyAlignment="0" applyProtection="0"/>
    <xf numFmtId="172" fontId="34" fillId="45" borderId="0" applyNumberFormat="0" applyBorder="0" applyAlignment="0" applyProtection="0"/>
    <xf numFmtId="0" fontId="33" fillId="11" borderId="0" applyNumberFormat="0" applyBorder="0" applyAlignment="0" applyProtection="0"/>
    <xf numFmtId="172" fontId="34" fillId="46" borderId="0" applyNumberFormat="0" applyBorder="0" applyAlignment="0" applyProtection="0"/>
    <xf numFmtId="0" fontId="33" fillId="15" borderId="0" applyNumberFormat="0" applyBorder="0" applyAlignment="0" applyProtection="0"/>
    <xf numFmtId="172" fontId="34" fillId="47" borderId="0" applyNumberFormat="0" applyBorder="0" applyAlignment="0" applyProtection="0"/>
    <xf numFmtId="0" fontId="33" fillId="19" borderId="0" applyNumberFormat="0" applyBorder="0" applyAlignment="0" applyProtection="0"/>
    <xf numFmtId="172" fontId="34" fillId="48" borderId="0" applyNumberFormat="0" applyBorder="0" applyAlignment="0" applyProtection="0"/>
    <xf numFmtId="0" fontId="33" fillId="23" borderId="0" applyNumberFormat="0" applyBorder="0" applyAlignment="0" applyProtection="0"/>
    <xf numFmtId="172" fontId="34" fillId="43" borderId="0" applyNumberFormat="0" applyBorder="0" applyAlignment="0" applyProtection="0"/>
    <xf numFmtId="0" fontId="33" fillId="27" borderId="0" applyNumberFormat="0" applyBorder="0" applyAlignment="0" applyProtection="0"/>
    <xf numFmtId="172" fontId="34" fillId="46" borderId="0" applyNumberFormat="0" applyBorder="0" applyAlignment="0" applyProtection="0"/>
    <xf numFmtId="0" fontId="33" fillId="31" borderId="0" applyNumberFormat="0" applyBorder="0" applyAlignment="0" applyProtection="0"/>
    <xf numFmtId="172" fontId="34" fillId="49" borderId="0" applyNumberFormat="0" applyBorder="0" applyAlignment="0" applyProtection="0"/>
    <xf numFmtId="0" fontId="35" fillId="12" borderId="0" applyNumberFormat="0" applyBorder="0" applyAlignment="0" applyProtection="0"/>
    <xf numFmtId="172" fontId="36" fillId="50" borderId="0" applyNumberFormat="0" applyBorder="0" applyAlignment="0" applyProtection="0"/>
    <xf numFmtId="0" fontId="35" fillId="16" borderId="0" applyNumberFormat="0" applyBorder="0" applyAlignment="0" applyProtection="0"/>
    <xf numFmtId="172" fontId="36" fillId="47" borderId="0" applyNumberFormat="0" applyBorder="0" applyAlignment="0" applyProtection="0"/>
    <xf numFmtId="0" fontId="35" fillId="20" borderId="0" applyNumberFormat="0" applyBorder="0" applyAlignment="0" applyProtection="0"/>
    <xf numFmtId="172" fontId="36" fillId="48" borderId="0" applyNumberFormat="0" applyBorder="0" applyAlignment="0" applyProtection="0"/>
    <xf numFmtId="0" fontId="35" fillId="24" borderId="0" applyNumberFormat="0" applyBorder="0" applyAlignment="0" applyProtection="0"/>
    <xf numFmtId="172" fontId="36" fillId="51" borderId="0" applyNumberFormat="0" applyBorder="0" applyAlignment="0" applyProtection="0"/>
    <xf numFmtId="0" fontId="35" fillId="28" borderId="0" applyNumberFormat="0" applyBorder="0" applyAlignment="0" applyProtection="0"/>
    <xf numFmtId="172" fontId="36" fillId="52" borderId="0" applyNumberFormat="0" applyBorder="0" applyAlignment="0" applyProtection="0"/>
    <xf numFmtId="0" fontId="35" fillId="32" borderId="0" applyNumberFormat="0" applyBorder="0" applyAlignment="0" applyProtection="0"/>
    <xf numFmtId="172" fontId="36" fillId="53" borderId="0" applyNumberFormat="0" applyBorder="0" applyAlignment="0" applyProtection="0"/>
    <xf numFmtId="14" fontId="29" fillId="0" borderId="0" applyProtection="0">
      <alignment vertical="center"/>
    </xf>
    <xf numFmtId="0" fontId="27" fillId="0" borderId="0" applyFont="0" applyFill="0" applyBorder="0" applyAlignment="0" applyProtection="0"/>
    <xf numFmtId="0" fontId="37" fillId="0" borderId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3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6" fontId="39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9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6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1" fontId="3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3" fontId="41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0" fontId="42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" fontId="3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0" fontId="29" fillId="0" borderId="0">
      <alignment vertical="center"/>
    </xf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1" fontId="39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4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176" fontId="39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6" fontId="39" fillId="0" borderId="0" applyFont="0" applyFill="0" applyBorder="0" applyAlignment="0" applyProtection="0"/>
    <xf numFmtId="183" fontId="41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3" fontId="45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88" fontId="45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6" fontId="43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6" fontId="39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6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6" fillId="0" borderId="0"/>
    <xf numFmtId="0" fontId="30" fillId="0" borderId="0"/>
    <xf numFmtId="0" fontId="48" fillId="0" borderId="0"/>
    <xf numFmtId="14" fontId="29" fillId="0" borderId="0" applyProtection="0">
      <alignment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0" fontId="27" fillId="0" borderId="0"/>
    <xf numFmtId="0" fontId="48" fillId="0" borderId="0"/>
    <xf numFmtId="181" fontId="39" fillId="0" borderId="0" applyFont="0" applyFill="0" applyBorder="0" applyAlignment="0" applyProtection="0"/>
    <xf numFmtId="14" fontId="29" fillId="0" borderId="0" applyProtection="0">
      <alignment vertical="center"/>
    </xf>
    <xf numFmtId="0" fontId="37" fillId="0" borderId="0"/>
    <xf numFmtId="0" fontId="3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0" fontId="27" fillId="0" borderId="0">
      <alignment vertical="top"/>
    </xf>
    <xf numFmtId="0" fontId="27" fillId="0" borderId="0">
      <alignment vertical="top"/>
    </xf>
    <xf numFmtId="189" fontId="27" fillId="0" borderId="0" applyFont="0" applyFill="0" applyBorder="0" applyAlignment="0" applyProtection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0" fontId="27" fillId="0" borderId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1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9" fillId="0" borderId="0">
      <alignment vertical="center"/>
    </xf>
    <xf numFmtId="192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72" fontId="49" fillId="0" borderId="0"/>
    <xf numFmtId="172" fontId="49" fillId="0" borderId="0"/>
    <xf numFmtId="172" fontId="49" fillId="0" borderId="0"/>
    <xf numFmtId="172" fontId="49" fillId="0" borderId="0"/>
    <xf numFmtId="0" fontId="27" fillId="0" borderId="0"/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7" fillId="54" borderId="0" applyNumberFormat="0" applyFont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48" fillId="0" borderId="0"/>
    <xf numFmtId="0" fontId="46" fillId="0" borderId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4" fontId="29" fillId="0" borderId="0" applyProtection="0">
      <alignment vertical="center"/>
    </xf>
    <xf numFmtId="0" fontId="48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14" fontId="29" fillId="0" borderId="0" applyProtection="0">
      <alignment vertical="center"/>
    </xf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9" fillId="0" borderId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/>
    <xf numFmtId="0" fontId="27" fillId="0" borderId="0">
      <alignment vertical="top"/>
    </xf>
    <xf numFmtId="0" fontId="29" fillId="0" borderId="0">
      <alignment vertical="center"/>
    </xf>
    <xf numFmtId="0" fontId="29" fillId="0" borderId="0">
      <alignment vertical="center"/>
    </xf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3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27" fillId="0" borderId="0">
      <alignment horizontal="left" wrapText="1"/>
    </xf>
    <xf numFmtId="0" fontId="27" fillId="0" borderId="0">
      <alignment horizontal="left" wrapText="1"/>
    </xf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7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7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9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8" fillId="0" borderId="0"/>
    <xf numFmtId="0" fontId="29" fillId="0" borderId="0">
      <alignment vertical="center"/>
    </xf>
    <xf numFmtId="0" fontId="29" fillId="0" borderId="0">
      <alignment vertical="center"/>
    </xf>
    <xf numFmtId="0" fontId="47" fillId="0" borderId="0"/>
    <xf numFmtId="0" fontId="47" fillId="0" borderId="0"/>
    <xf numFmtId="0" fontId="47" fillId="0" borderId="0"/>
    <xf numFmtId="0" fontId="48" fillId="0" borderId="0"/>
    <xf numFmtId="0" fontId="48" fillId="0" borderId="0"/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7" fillId="0" borderId="0"/>
    <xf numFmtId="0" fontId="48" fillId="0" borderId="0"/>
    <xf numFmtId="0" fontId="48" fillId="0" borderId="0"/>
    <xf numFmtId="0" fontId="48" fillId="0" borderId="0"/>
    <xf numFmtId="0" fontId="4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8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0" fontId="27" fillId="0" borderId="0">
      <alignment vertical="center"/>
    </xf>
    <xf numFmtId="0" fontId="27" fillId="0" borderId="0">
      <alignment vertical="center"/>
    </xf>
    <xf numFmtId="0" fontId="29" fillId="0" borderId="0">
      <alignment vertical="center"/>
    </xf>
    <xf numFmtId="172" fontId="60" fillId="0" borderId="0"/>
    <xf numFmtId="172" fontId="2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61" fillId="56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57" borderId="0" applyNumberFormat="0" applyBorder="0" applyAlignment="0" applyProtection="0"/>
    <xf numFmtId="0" fontId="61" fillId="45" borderId="0" applyNumberFormat="0" applyBorder="0" applyAlignment="0" applyProtection="0"/>
    <xf numFmtId="0" fontId="61" fillId="58" borderId="0" applyNumberFormat="0" applyBorder="0" applyAlignment="0" applyProtection="0"/>
    <xf numFmtId="0" fontId="62" fillId="40" borderId="0" applyNumberFormat="0" applyBorder="0" applyAlignment="0" applyProtection="0">
      <alignment vertical="center"/>
    </xf>
    <xf numFmtId="0" fontId="62" fillId="41" borderId="0" applyNumberFormat="0" applyBorder="0" applyAlignment="0" applyProtection="0">
      <alignment vertical="center"/>
    </xf>
    <xf numFmtId="0" fontId="62" fillId="42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62" fillId="45" borderId="0" applyNumberFormat="0" applyBorder="0" applyAlignment="0" applyProtection="0">
      <alignment vertical="center"/>
    </xf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61" fillId="41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54" borderId="0" applyNumberFormat="0" applyBorder="0" applyAlignment="0" applyProtection="0"/>
    <xf numFmtId="0" fontId="62" fillId="46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8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0" fontId="63" fillId="41" borderId="0" applyNumberFormat="0" applyBorder="0" applyAlignment="0" applyProtection="0"/>
    <xf numFmtId="0" fontId="63" fillId="59" borderId="0" applyNumberFormat="0" applyBorder="0" applyAlignment="0" applyProtection="0"/>
    <xf numFmtId="0" fontId="63" fillId="43" borderId="0" applyNumberFormat="0" applyBorder="0" applyAlignment="0" applyProtection="0"/>
    <xf numFmtId="0" fontId="63" fillId="60" borderId="0" applyNumberFormat="0" applyBorder="0" applyAlignment="0" applyProtection="0"/>
    <xf numFmtId="0" fontId="63" fillId="41" borderId="0" applyNumberFormat="0" applyBorder="0" applyAlignment="0" applyProtection="0"/>
    <xf numFmtId="0" fontId="63" fillId="47" borderId="0" applyNumberFormat="0" applyBorder="0" applyAlignment="0" applyProtection="0"/>
    <xf numFmtId="0" fontId="64" fillId="50" borderId="0" applyNumberFormat="0" applyBorder="0" applyAlignment="0" applyProtection="0">
      <alignment vertical="center"/>
    </xf>
    <xf numFmtId="0" fontId="64" fillId="47" borderId="0" applyNumberFormat="0" applyBorder="0" applyAlignment="0" applyProtection="0">
      <alignment vertical="center"/>
    </xf>
    <xf numFmtId="0" fontId="64" fillId="48" borderId="0" applyNumberFormat="0" applyBorder="0" applyAlignment="0" applyProtection="0">
      <alignment vertical="center"/>
    </xf>
    <xf numFmtId="0" fontId="64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4" fillId="53" borderId="0" applyNumberFormat="0" applyBorder="0" applyAlignment="0" applyProtection="0">
      <alignment vertical="center"/>
    </xf>
    <xf numFmtId="172" fontId="65" fillId="0" borderId="0" applyNumberFormat="0" applyFill="0" applyBorder="0"/>
    <xf numFmtId="172" fontId="65" fillId="0" borderId="0" applyNumberFormat="0" applyFill="0" applyBorder="0"/>
    <xf numFmtId="39" fontId="66" fillId="0" borderId="0" applyBorder="0" applyAlignment="0"/>
    <xf numFmtId="195" fontId="28" fillId="0" borderId="0" applyFont="0" applyFill="0" applyBorder="0" applyAlignment="0" applyProtection="0"/>
    <xf numFmtId="196" fontId="30" fillId="0" borderId="0" applyFont="0" applyFill="0" applyBorder="0" applyAlignment="0" applyProtection="0"/>
    <xf numFmtId="172" fontId="36" fillId="61" borderId="0" applyNumberFormat="0" applyBorder="0" applyAlignment="0" applyProtection="0"/>
    <xf numFmtId="0" fontId="9" fillId="9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36" fillId="62" borderId="0" applyNumberFormat="0" applyBorder="0" applyAlignment="0" applyProtection="0"/>
    <xf numFmtId="0" fontId="9" fillId="13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36" fillId="63" borderId="0" applyNumberFormat="0" applyBorder="0" applyAlignment="0" applyProtection="0"/>
    <xf numFmtId="0" fontId="9" fillId="17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36" fillId="51" borderId="0" applyNumberFormat="0" applyBorder="0" applyAlignment="0" applyProtection="0"/>
    <xf numFmtId="0" fontId="9" fillId="2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36" fillId="52" borderId="0" applyNumberFormat="0" applyBorder="0" applyAlignment="0" applyProtection="0"/>
    <xf numFmtId="0" fontId="9" fillId="25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36" fillId="64" borderId="0" applyNumberFormat="0" applyBorder="0" applyAlignment="0" applyProtection="0"/>
    <xf numFmtId="0" fontId="9" fillId="29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97" fontId="27" fillId="0" borderId="0" applyFont="0" applyFill="0" applyBorder="0" applyAlignment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0" fontId="69" fillId="0" borderId="0" applyNumberFormat="0" applyFill="0" applyBorder="0" applyAlignment="0" applyProtection="0"/>
    <xf numFmtId="172" fontId="70" fillId="0" borderId="0" applyNumberForma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198" fontId="30" fillId="65" borderId="0" applyFont="0" applyFill="0" applyBorder="0" applyProtection="0">
      <alignment horizontal="right"/>
    </xf>
    <xf numFmtId="0" fontId="71" fillId="0" borderId="0" applyNumberFormat="0" applyFill="0" applyBorder="0" applyAlignment="0" applyProtection="0"/>
    <xf numFmtId="172" fontId="72" fillId="0" borderId="0" applyNumberFormat="0" applyFill="0" applyBorder="0" applyAlignment="0" applyProtection="0"/>
    <xf numFmtId="172" fontId="73" fillId="0" borderId="0">
      <alignment horizontal="left"/>
    </xf>
    <xf numFmtId="172" fontId="73" fillId="0" borderId="0">
      <alignment horizontal="left"/>
    </xf>
    <xf numFmtId="172" fontId="28" fillId="0" borderId="0" applyFont="0" applyBorder="0" applyAlignment="0">
      <alignment horizontal="centerContinuous"/>
    </xf>
    <xf numFmtId="172" fontId="28" fillId="0" borderId="0" applyFont="0" applyBorder="0" applyAlignment="0">
      <alignment horizontal="centerContinuous"/>
    </xf>
    <xf numFmtId="0" fontId="74" fillId="0" borderId="0" applyNumberFormat="0" applyFill="0" applyBorder="0" applyAlignment="0">
      <alignment horizontal="right"/>
    </xf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27" fillId="39" borderId="45">
      <alignment horizontal="left"/>
    </xf>
    <xf numFmtId="172" fontId="27" fillId="39" borderId="45">
      <alignment horizontal="left"/>
    </xf>
    <xf numFmtId="172" fontId="27" fillId="39" borderId="45">
      <alignment horizontal="left"/>
    </xf>
    <xf numFmtId="172" fontId="27" fillId="39" borderId="45">
      <alignment horizontal="lef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8">
      <alignment horizontal="right"/>
    </xf>
    <xf numFmtId="172" fontId="27" fillId="39" borderId="48">
      <alignment horizontal="right"/>
    </xf>
    <xf numFmtId="172" fontId="27" fillId="39" borderId="49">
      <alignment horizontal="left"/>
    </xf>
    <xf numFmtId="172" fontId="27" fillId="39" borderId="49">
      <alignment horizontal="left"/>
    </xf>
    <xf numFmtId="172" fontId="27" fillId="39" borderId="50">
      <alignment horizontal="left"/>
    </xf>
    <xf numFmtId="172" fontId="27" fillId="39" borderId="50">
      <alignment horizontal="left"/>
    </xf>
    <xf numFmtId="172" fontId="27" fillId="39" borderId="51">
      <alignment horizontal="left"/>
    </xf>
    <xf numFmtId="172" fontId="27" fillId="39" borderId="51">
      <alignment horizontal="left"/>
    </xf>
    <xf numFmtId="172" fontId="27" fillId="39" borderId="52">
      <alignment horizontal="left"/>
    </xf>
    <xf numFmtId="172" fontId="27" fillId="39" borderId="52">
      <alignment horizontal="left"/>
    </xf>
    <xf numFmtId="172" fontId="75" fillId="39" borderId="0">
      <alignment horizontal="left"/>
    </xf>
    <xf numFmtId="172" fontId="75" fillId="39" borderId="0">
      <alignment horizontal="left"/>
    </xf>
    <xf numFmtId="172" fontId="76" fillId="41" borderId="0" applyNumberFormat="0" applyBorder="0" applyAlignment="0" applyProtection="0"/>
    <xf numFmtId="0" fontId="4" fillId="3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0" fontId="78" fillId="0" borderId="6" applyNumberFormat="0" applyFill="0" applyAlignment="0" applyProtection="0"/>
    <xf numFmtId="172" fontId="79" fillId="0" borderId="53" applyNumberFormat="0" applyFill="0" applyAlignment="0" applyProtection="0"/>
    <xf numFmtId="37" fontId="80" fillId="0" borderId="0">
      <alignment horizontal="centerContinuous" wrapText="1"/>
    </xf>
    <xf numFmtId="199" fontId="81" fillId="66" borderId="54">
      <alignment horizontal="left" vertical="center"/>
    </xf>
    <xf numFmtId="0" fontId="82" fillId="0" borderId="1" applyNumberFormat="0" applyFill="0" applyAlignment="0" applyProtection="0"/>
    <xf numFmtId="172" fontId="83" fillId="0" borderId="55" applyNumberFormat="0" applyFill="0" applyAlignment="0" applyProtection="0"/>
    <xf numFmtId="0" fontId="84" fillId="0" borderId="2" applyNumberFormat="0" applyFill="0" applyAlignment="0" applyProtection="0"/>
    <xf numFmtId="172" fontId="85" fillId="0" borderId="56" applyNumberFormat="0" applyFill="0" applyAlignment="0" applyProtection="0"/>
    <xf numFmtId="0" fontId="86" fillId="0" borderId="3" applyNumberFormat="0" applyFill="0" applyAlignment="0" applyProtection="0"/>
    <xf numFmtId="172" fontId="87" fillId="0" borderId="57" applyNumberFormat="0" applyFill="0" applyAlignment="0" applyProtection="0"/>
    <xf numFmtId="0" fontId="86" fillId="0" borderId="0" applyNumberFormat="0" applyFill="0" applyBorder="0" applyAlignment="0" applyProtection="0"/>
    <xf numFmtId="172" fontId="87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0" fontId="88" fillId="59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90" fillId="0" borderId="0" applyNumberFormat="0" applyFill="0" applyBorder="0" applyAlignment="0">
      <alignment horizontal="right"/>
    </xf>
    <xf numFmtId="200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02" fontId="9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2" fontId="92" fillId="0" borderId="59" applyNumberFormat="0" applyBorder="0" applyAlignment="0" applyProtection="0">
      <alignment horizontal="center" vertical="top"/>
      <protection locked="0"/>
    </xf>
    <xf numFmtId="172" fontId="92" fillId="0" borderId="59" applyNumberFormat="0" applyBorder="0" applyAlignment="0" applyProtection="0">
      <alignment horizontal="center" vertical="top"/>
      <protection locked="0"/>
    </xf>
    <xf numFmtId="172" fontId="93" fillId="67" borderId="59" applyNumberFormat="0" applyBorder="0" applyAlignment="0" applyProtection="0">
      <alignment horizontal="center" vertical="top"/>
      <protection locked="0"/>
    </xf>
    <xf numFmtId="172" fontId="93" fillId="67" borderId="59" applyNumberFormat="0" applyBorder="0" applyAlignment="0" applyProtection="0">
      <alignment horizontal="center" vertical="top"/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68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172" fontId="68" fillId="0" borderId="44" applyNumberFormat="0">
      <alignment horizontal="center"/>
    </xf>
    <xf numFmtId="172" fontId="68" fillId="0" borderId="44" applyNumberFormat="0">
      <alignment horizontal="center"/>
    </xf>
    <xf numFmtId="38" fontId="68" fillId="69" borderId="44" applyNumberFormat="0" applyFont="0" applyBorder="0" applyAlignment="0">
      <alignment horizontal="center"/>
    </xf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68" fillId="0" borderId="44" applyNumberFormat="0"/>
    <xf numFmtId="172" fontId="68" fillId="0" borderId="44" applyNumberFormat="0"/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38" fontId="94" fillId="0" borderId="60">
      <alignment vertical="center"/>
    </xf>
    <xf numFmtId="38" fontId="94" fillId="0" borderId="61">
      <alignment horizontal="left" vertical="center"/>
    </xf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0" fontId="94" fillId="0" borderId="0" applyNumberFormat="0" applyFill="0" applyBorder="0" applyAlignment="0">
      <alignment horizontal="left"/>
    </xf>
    <xf numFmtId="37" fontId="95" fillId="0" borderId="0" applyNumberFormat="0" applyFont="0" applyFill="0" applyAlignment="0" applyProtection="0"/>
    <xf numFmtId="172" fontId="94" fillId="70" borderId="54">
      <alignment horizontal="center" vertical="center" wrapText="1"/>
    </xf>
    <xf numFmtId="0" fontId="96" fillId="42" borderId="0" applyNumberFormat="0" applyBorder="0" applyAlignment="0" applyProtection="0"/>
    <xf numFmtId="0" fontId="97" fillId="57" borderId="0">
      <protection locked="0"/>
    </xf>
    <xf numFmtId="0" fontId="48" fillId="57" borderId="0">
      <protection locked="0"/>
    </xf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99" fontId="30" fillId="0" borderId="0" applyFill="0" applyBorder="0" applyAlignment="0"/>
    <xf numFmtId="205" fontId="30" fillId="0" borderId="0" applyFill="0" applyBorder="0" applyAlignment="0"/>
    <xf numFmtId="206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172" fontId="98" fillId="59" borderId="58" applyNumberFormat="0" applyAlignment="0" applyProtection="0"/>
    <xf numFmtId="0" fontId="6" fillId="6" borderId="4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99" fillId="60" borderId="62" applyNumberFormat="0" applyAlignment="0" applyProtection="0"/>
    <xf numFmtId="0" fontId="100" fillId="0" borderId="53" applyNumberFormat="0" applyFill="0" applyAlignment="0" applyProtection="0"/>
    <xf numFmtId="172" fontId="101" fillId="60" borderId="62" applyNumberFormat="0" applyAlignment="0" applyProtection="0"/>
    <xf numFmtId="0" fontId="7" fillId="7" borderId="7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209" fontId="102" fillId="0" borderId="0">
      <alignment horizontal="right"/>
    </xf>
    <xf numFmtId="172" fontId="103" fillId="0" borderId="63">
      <alignment horizontal="center"/>
    </xf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07" fontId="30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5" fontId="10" fillId="0" borderId="0" applyFont="0" applyFill="0" applyBorder="0" applyAlignment="0" applyProtection="0"/>
    <xf numFmtId="213" fontId="28" fillId="0" borderId="0" applyFont="0" applyFill="0" applyBorder="0" applyAlignment="0" applyProtection="0"/>
    <xf numFmtId="175" fontId="34" fillId="0" borderId="0" applyFont="0" applyFill="0" applyBorder="0" applyAlignment="0" applyProtection="0"/>
    <xf numFmtId="43" fontId="27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0" fontId="1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212" fontId="27" fillId="0" borderId="0" applyFont="0" applyFill="0" applyBorder="0" applyAlignment="0" applyProtection="0"/>
    <xf numFmtId="214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172" fontId="30" fillId="0" borderId="0"/>
    <xf numFmtId="172" fontId="30" fillId="0" borderId="0"/>
    <xf numFmtId="0" fontId="105" fillId="0" borderId="0"/>
    <xf numFmtId="0" fontId="99" fillId="60" borderId="62" applyNumberFormat="0" applyAlignment="0" applyProtection="0"/>
    <xf numFmtId="0" fontId="106" fillId="7" borderId="7" applyNumberFormat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07" fillId="0" borderId="0" applyNumberFormat="0" applyAlignment="0">
      <alignment horizontal="left"/>
    </xf>
    <xf numFmtId="218" fontId="28" fillId="0" borderId="0" applyFont="0" applyFill="0" applyBorder="0" applyAlignment="0" applyProtection="0"/>
    <xf numFmtId="199" fontId="30" fillId="0" borderId="0" applyFont="0" applyFill="0" applyBorder="0" applyAlignment="0" applyProtection="0"/>
    <xf numFmtId="219" fontId="27" fillId="0" borderId="0" applyFont="0" applyFill="0" applyBorder="0" applyAlignment="0" applyProtection="0"/>
    <xf numFmtId="220" fontId="28" fillId="0" borderId="0" applyFont="0" applyFill="0" applyBorder="0" applyAlignment="0" applyProtection="0"/>
    <xf numFmtId="221" fontId="28" fillId="0" borderId="0" applyFont="0" applyFill="0" applyBorder="0" applyAlignment="0" applyProtection="0"/>
    <xf numFmtId="172" fontId="108" fillId="71" borderId="44" applyNumberFormat="0" applyBorder="0" applyAlignment="0" applyProtection="0">
      <alignment horizontal="center"/>
    </xf>
    <xf numFmtId="222" fontId="28" fillId="67" borderId="0" applyFont="0" applyBorder="0"/>
    <xf numFmtId="0" fontId="109" fillId="0" borderId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0" fontId="110" fillId="6" borderId="5" applyNumberFormat="0" applyAlignment="0" applyProtection="0"/>
    <xf numFmtId="172" fontId="111" fillId="59" borderId="64" applyNumberFormat="0" applyAlignment="0" applyProtection="0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199" fontId="112" fillId="0" borderId="0">
      <alignment horizontal="right"/>
      <protection locked="0"/>
    </xf>
    <xf numFmtId="223" fontId="113" fillId="0" borderId="0">
      <protection locked="0"/>
    </xf>
    <xf numFmtId="14" fontId="48" fillId="0" borderId="0" applyFill="0" applyBorder="0" applyAlignment="0"/>
    <xf numFmtId="224" fontId="49" fillId="0" borderId="0">
      <protection locked="0"/>
    </xf>
    <xf numFmtId="225" fontId="27" fillId="0" borderId="0" applyFont="0" applyFill="0" applyBorder="0" applyAlignment="0" applyProtection="0"/>
    <xf numFmtId="225" fontId="27" fillId="0" borderId="0" applyFont="0" applyFill="0" applyBorder="0" applyAlignment="0" applyProtection="0"/>
    <xf numFmtId="226" fontId="27" fillId="0" borderId="0" applyFont="0" applyFill="0" applyBorder="0" applyAlignment="0" applyProtection="0"/>
    <xf numFmtId="226" fontId="27" fillId="0" borderId="0" applyFont="0" applyFill="0" applyBorder="0" applyAlignment="0" applyProtection="0"/>
    <xf numFmtId="227" fontId="27" fillId="0" borderId="0" applyFont="0" applyFill="0" applyBorder="0" applyAlignment="0" applyProtection="0"/>
    <xf numFmtId="200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0" fontId="114" fillId="0" borderId="0" applyNumberFormat="0" applyFont="0" applyFill="0" applyBorder="0" applyAlignment="0"/>
    <xf numFmtId="0" fontId="115" fillId="0" borderId="0" applyNumberFormat="0" applyFill="0" applyBorder="0" applyAlignment="0" applyProtection="0"/>
    <xf numFmtId="0" fontId="63" fillId="52" borderId="0" applyNumberFormat="0" applyBorder="0" applyAlignment="0" applyProtection="0"/>
    <xf numFmtId="0" fontId="63" fillId="59" borderId="0" applyNumberFormat="0" applyBorder="0" applyAlignment="0" applyProtection="0"/>
    <xf numFmtId="0" fontId="63" fillId="59" borderId="0" applyNumberFormat="0" applyBorder="0" applyAlignment="0" applyProtection="0"/>
    <xf numFmtId="0" fontId="63" fillId="72" borderId="0" applyNumberFormat="0" applyBorder="0" applyAlignment="0" applyProtection="0"/>
    <xf numFmtId="0" fontId="63" fillId="52" borderId="0" applyNumberFormat="0" applyBorder="0" applyAlignment="0" applyProtection="0"/>
    <xf numFmtId="0" fontId="63" fillId="64" borderId="0" applyNumberFormat="0" applyBorder="0" applyAlignment="0" applyProtection="0"/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0" fontId="116" fillId="0" borderId="0" applyNumberFormat="0" applyAlignment="0">
      <alignment horizontal="left"/>
    </xf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172" fontId="118" fillId="0" borderId="66">
      <alignment horizontal="center"/>
    </xf>
    <xf numFmtId="172" fontId="118" fillId="0" borderId="66">
      <alignment horizont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228" fontId="75" fillId="0" borderId="0" applyFont="0" applyFill="0" applyBorder="0" applyAlignment="0" applyProtection="0"/>
    <xf numFmtId="228" fontId="75" fillId="0" borderId="0" applyFont="0" applyFill="0" applyBorder="0" applyAlignment="0" applyProtection="0"/>
    <xf numFmtId="228" fontId="75" fillId="0" borderId="0" applyFont="0" applyFill="0" applyBorder="0" applyAlignment="0" applyProtection="0"/>
    <xf numFmtId="172" fontId="28" fillId="0" borderId="0" applyFont="0" applyFill="0" applyBorder="0" applyAlignment="0" applyProtection="0"/>
    <xf numFmtId="228" fontId="75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229" fontId="27" fillId="0" borderId="0" applyNumberFormat="0" applyFont="0" applyFill="0" applyBorder="0" applyAlignment="0" applyProtection="0"/>
    <xf numFmtId="229" fontId="27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1" fontId="75" fillId="0" borderId="0" applyFon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20" fillId="0" borderId="0">
      <protection locked="0"/>
    </xf>
    <xf numFmtId="172" fontId="120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20" fillId="0" borderId="0">
      <protection locked="0"/>
    </xf>
    <xf numFmtId="172" fontId="120" fillId="0" borderId="0">
      <protection locked="0"/>
    </xf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0" fontId="56" fillId="0" borderId="48" applyNumberFormat="0" applyFill="0" applyBorder="0" applyAlignment="0"/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2" fontId="121" fillId="0" borderId="0" applyFill="0" applyBorder="0" applyAlignment="0" applyProtection="0"/>
    <xf numFmtId="231" fontId="113" fillId="0" borderId="0">
      <protection locked="0"/>
    </xf>
    <xf numFmtId="209" fontId="122" fillId="0" borderId="0"/>
    <xf numFmtId="232" fontId="123" fillId="0" borderId="0" applyFill="0" applyBorder="0" applyProtection="0">
      <alignment horizontal="centerContinuous"/>
      <protection locked="0"/>
    </xf>
    <xf numFmtId="172" fontId="108" fillId="73" borderId="44" applyNumberFormat="0" applyBorder="0" applyAlignment="0" applyProtection="0">
      <alignment horizontal="center"/>
    </xf>
    <xf numFmtId="0" fontId="100" fillId="0" borderId="53" applyNumberFormat="0" applyFill="0" applyAlignment="0" applyProtection="0"/>
    <xf numFmtId="0" fontId="78" fillId="0" borderId="6" applyNumberFormat="0" applyFill="0" applyAlignment="0" applyProtection="0"/>
    <xf numFmtId="3" fontId="124" fillId="0" borderId="67" applyFill="0" applyProtection="0">
      <alignment horizontal="right"/>
    </xf>
    <xf numFmtId="0" fontId="125" fillId="5" borderId="4" applyNumberFormat="0" applyAlignment="0" applyProtection="0"/>
    <xf numFmtId="172" fontId="126" fillId="45" borderId="58" applyNumberFormat="0" applyAlignment="0" applyProtection="0"/>
    <xf numFmtId="0" fontId="96" fillId="42" borderId="0" applyNumberFormat="0" applyBorder="0" applyAlignment="0" applyProtection="0"/>
    <xf numFmtId="0" fontId="127" fillId="2" borderId="0" applyNumberFormat="0" applyBorder="0" applyAlignment="0" applyProtection="0"/>
    <xf numFmtId="172" fontId="128" fillId="42" borderId="0" applyNumberFormat="0" applyBorder="0" applyAlignment="0" applyProtection="0"/>
    <xf numFmtId="0" fontId="3" fillId="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38" fontId="75" fillId="67" borderId="0" applyNumberFormat="0" applyBorder="0" applyAlignment="0" applyProtection="0"/>
    <xf numFmtId="38" fontId="75" fillId="67" borderId="0" applyNumberFormat="0" applyBorder="0" applyAlignment="0" applyProtection="0"/>
    <xf numFmtId="172" fontId="129" fillId="0" borderId="68">
      <alignment vertical="center"/>
    </xf>
    <xf numFmtId="172" fontId="129" fillId="0" borderId="68">
      <alignment vertical="center"/>
    </xf>
    <xf numFmtId="172" fontId="129" fillId="0" borderId="68">
      <alignment vertical="center"/>
    </xf>
    <xf numFmtId="172" fontId="129" fillId="0" borderId="68">
      <alignment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8">
      <alignment horizontal="left" vertical="center"/>
    </xf>
    <xf numFmtId="172" fontId="130" fillId="74" borderId="48">
      <alignment horizontal="left" vertical="center"/>
    </xf>
    <xf numFmtId="172" fontId="130" fillId="74" borderId="0">
      <alignment horizontal="left" vertical="center"/>
    </xf>
    <xf numFmtId="172" fontId="130" fillId="74" borderId="0">
      <alignment horizontal="left" vertical="center"/>
    </xf>
    <xf numFmtId="172" fontId="130" fillId="74" borderId="49">
      <alignment horizontal="left" vertical="center"/>
    </xf>
    <xf numFmtId="172" fontId="130" fillId="74" borderId="49">
      <alignment horizontal="left" vertical="center"/>
    </xf>
    <xf numFmtId="172" fontId="131" fillId="74" borderId="50">
      <alignment horizontal="left" vertical="center"/>
    </xf>
    <xf numFmtId="172" fontId="131" fillId="74" borderId="50">
      <alignment horizontal="left" vertical="center"/>
    </xf>
    <xf numFmtId="172" fontId="131" fillId="74" borderId="51">
      <alignment horizontal="left" vertical="center"/>
    </xf>
    <xf numFmtId="172" fontId="131" fillId="74" borderId="51">
      <alignment horizontal="left" vertical="center"/>
    </xf>
    <xf numFmtId="172" fontId="131" fillId="74" borderId="52">
      <alignment horizontal="left" vertical="center"/>
    </xf>
    <xf numFmtId="172" fontId="131" fillId="74" borderId="52">
      <alignment horizontal="left" vertical="center"/>
    </xf>
    <xf numFmtId="172" fontId="132" fillId="75" borderId="0">
      <alignment horizontal="center"/>
    </xf>
    <xf numFmtId="172" fontId="132" fillId="75" borderId="0">
      <alignment horizontal="center"/>
    </xf>
    <xf numFmtId="0" fontId="133" fillId="0" borderId="69" applyNumberFormat="0" applyAlignment="0" applyProtection="0">
      <alignment horizontal="left" vertical="center"/>
    </xf>
    <xf numFmtId="172" fontId="133" fillId="0" borderId="69" applyNumberFormat="0" applyAlignment="0" applyProtection="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172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94" fillId="0" borderId="0" applyNumberFormat="0" applyFill="0" applyBorder="0" applyAlignment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233" fontId="139" fillId="0" borderId="0">
      <protection locked="0"/>
    </xf>
    <xf numFmtId="233" fontId="139" fillId="0" borderId="0">
      <protection locked="0"/>
    </xf>
    <xf numFmtId="0" fontId="140" fillId="6" borderId="4" applyNumberFormat="0" applyAlignment="0" applyProtection="0"/>
    <xf numFmtId="172" fontId="98" fillId="59" borderId="58" applyNumberFormat="0" applyAlignment="0" applyProtection="0"/>
    <xf numFmtId="172" fontId="141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43" fillId="0" borderId="0" applyNumberFormat="0" applyFill="0" applyBorder="0" applyAlignment="0" applyProtection="0"/>
    <xf numFmtId="0" fontId="47" fillId="62" borderId="0"/>
    <xf numFmtId="234" fontId="30" fillId="0" borderId="72" applyFill="0" applyBorder="0" applyProtection="0">
      <alignment horizontal="center"/>
      <protection locked="0"/>
    </xf>
    <xf numFmtId="235" fontId="30" fillId="0" borderId="72" applyFill="0" applyBorder="0" applyProtection="0">
      <alignment horizontal="center"/>
      <protection locked="0"/>
    </xf>
    <xf numFmtId="172" fontId="144" fillId="76" borderId="44" applyNumberFormat="0" applyBorder="0" applyAlignment="0" applyProtection="0">
      <alignment horizontal="center"/>
    </xf>
    <xf numFmtId="172" fontId="144" fillId="76" borderId="44" applyNumberFormat="0" applyBorder="0" applyAlignment="0" applyProtection="0">
      <alignment horizontal="center"/>
    </xf>
    <xf numFmtId="172" fontId="144" fillId="73" borderId="44" applyNumberFormat="0" applyBorder="0" applyAlignment="0" applyProtection="0">
      <alignment horizontal="center"/>
    </xf>
    <xf numFmtId="172" fontId="144" fillId="73" borderId="44" applyNumberFormat="0" applyBorder="0" applyAlignment="0" applyProtection="0">
      <alignment horizontal="center"/>
    </xf>
    <xf numFmtId="0" fontId="77" fillId="77" borderId="0" applyNumberFormat="0" applyBorder="0" applyAlignment="0" applyProtection="0"/>
    <xf numFmtId="0" fontId="145" fillId="0" borderId="73" applyNumberFormat="0" applyProtection="0">
      <alignment horizontal="left" vertical="center"/>
    </xf>
    <xf numFmtId="0" fontId="145" fillId="0" borderId="73" applyNumberFormat="0" applyProtection="0">
      <alignment horizontal="left" vertical="center"/>
    </xf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72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172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0" fontId="117" fillId="47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41" fontId="146" fillId="0" borderId="0">
      <protection locked="0"/>
    </xf>
    <xf numFmtId="41" fontId="147" fillId="0" borderId="0"/>
    <xf numFmtId="41" fontId="148" fillId="78" borderId="0">
      <protection locked="0"/>
    </xf>
    <xf numFmtId="41" fontId="148" fillId="78" borderId="0"/>
    <xf numFmtId="41" fontId="68" fillId="78" borderId="0"/>
    <xf numFmtId="41" fontId="149" fillId="0" borderId="0">
      <protection locked="0"/>
    </xf>
    <xf numFmtId="41" fontId="150" fillId="0" borderId="0"/>
    <xf numFmtId="41" fontId="151" fillId="76" borderId="0">
      <protection locked="0"/>
    </xf>
    <xf numFmtId="41" fontId="152" fillId="76" borderId="0"/>
    <xf numFmtId="41" fontId="149" fillId="0" borderId="0">
      <protection locked="0"/>
    </xf>
    <xf numFmtId="41" fontId="150" fillId="0" borderId="0"/>
    <xf numFmtId="41" fontId="153" fillId="0" borderId="0">
      <protection locked="0"/>
    </xf>
    <xf numFmtId="41" fontId="154" fillId="0" borderId="0"/>
    <xf numFmtId="15" fontId="155" fillId="79" borderId="0">
      <alignment horizontal="right"/>
    </xf>
    <xf numFmtId="41" fontId="156" fillId="0" borderId="0">
      <protection locked="0"/>
    </xf>
    <xf numFmtId="172" fontId="155" fillId="79" borderId="0">
      <alignment horizontal="left"/>
    </xf>
    <xf numFmtId="172" fontId="155" fillId="79" borderId="0">
      <alignment horizontal="left"/>
    </xf>
    <xf numFmtId="41" fontId="57" fillId="79" borderId="0">
      <alignment horizontal="center"/>
    </xf>
    <xf numFmtId="15" fontId="157" fillId="80" borderId="0">
      <alignment horizontal="right"/>
      <protection locked="0"/>
    </xf>
    <xf numFmtId="1" fontId="57" fillId="80" borderId="0">
      <alignment horizontal="right"/>
    </xf>
    <xf numFmtId="1" fontId="57" fillId="0" borderId="0">
      <alignment horizontal="center"/>
      <protection locked="0"/>
    </xf>
    <xf numFmtId="0" fontId="117" fillId="45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172" fontId="30" fillId="0" borderId="0"/>
    <xf numFmtId="236" fontId="66" fillId="0" borderId="0" applyNumberFormat="0" applyAlignment="0"/>
    <xf numFmtId="0" fontId="158" fillId="0" borderId="0">
      <alignment horizontal="left"/>
    </xf>
    <xf numFmtId="0" fontId="105" fillId="0" borderId="0"/>
    <xf numFmtId="0" fontId="105" fillId="0" borderId="0"/>
    <xf numFmtId="0" fontId="106" fillId="7" borderId="7" applyNumberFormat="0" applyAlignment="0" applyProtection="0"/>
    <xf numFmtId="172" fontId="101" fillId="60" borderId="62" applyNumberFormat="0" applyAlignment="0" applyProtection="0"/>
    <xf numFmtId="0" fontId="127" fillId="2" borderId="0" applyNumberFormat="0" applyBorder="0" applyAlignment="0" applyProtection="0"/>
    <xf numFmtId="172" fontId="128" fillId="42" borderId="0" applyNumberFormat="0" applyBorder="0" applyAlignment="0" applyProtection="0"/>
    <xf numFmtId="172" fontId="3" fillId="2" borderId="0" applyNumberFormat="0" applyBorder="0" applyAlignment="0" applyProtection="0"/>
    <xf numFmtId="172" fontId="3" fillId="2" borderId="0" applyNumberFormat="0" applyBorder="0" applyAlignment="0" applyProtection="0"/>
    <xf numFmtId="172" fontId="128" fillId="42" borderId="0" applyNumberFormat="0" applyBorder="0" applyAlignment="0" applyProtection="0"/>
    <xf numFmtId="172" fontId="3" fillId="2" borderId="0" applyNumberFormat="0" applyBorder="0" applyAlignment="0" applyProtection="0"/>
    <xf numFmtId="0" fontId="27" fillId="56" borderId="0"/>
    <xf numFmtId="21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61" fillId="0" borderId="0" applyFont="0" applyFill="0" applyBorder="0" applyAlignment="0" applyProtection="0"/>
    <xf numFmtId="0" fontId="136" fillId="0" borderId="55" applyNumberFormat="0" applyFill="0" applyAlignment="0" applyProtection="0"/>
    <xf numFmtId="0" fontId="82" fillId="0" borderId="1" applyNumberFormat="0" applyFill="0" applyAlignment="0" applyProtection="0"/>
    <xf numFmtId="0" fontId="137" fillId="0" borderId="56" applyNumberFormat="0" applyFill="0" applyAlignment="0" applyProtection="0"/>
    <xf numFmtId="0" fontId="84" fillId="0" borderId="2" applyNumberFormat="0" applyFill="0" applyAlignment="0" applyProtection="0"/>
    <xf numFmtId="0" fontId="138" fillId="0" borderId="71" applyNumberFormat="0" applyFill="0" applyAlignment="0" applyProtection="0"/>
    <xf numFmtId="0" fontId="86" fillId="0" borderId="3" applyNumberFormat="0" applyFill="0" applyAlignment="0" applyProtection="0"/>
    <xf numFmtId="0" fontId="138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59" fillId="3" borderId="0" applyNumberFormat="0" applyBorder="0" applyAlignment="0" applyProtection="0"/>
    <xf numFmtId="172" fontId="76" fillId="41" borderId="0" applyNumberFormat="0" applyBorder="0" applyAlignment="0" applyProtection="0"/>
    <xf numFmtId="172" fontId="4" fillId="3" borderId="0" applyNumberFormat="0" applyBorder="0" applyAlignment="0" applyProtection="0"/>
    <xf numFmtId="172" fontId="4" fillId="3" borderId="0" applyNumberFormat="0" applyBorder="0" applyAlignment="0" applyProtection="0"/>
    <xf numFmtId="172" fontId="76" fillId="41" borderId="0" applyNumberFormat="0" applyBorder="0" applyAlignment="0" applyProtection="0"/>
    <xf numFmtId="172" fontId="4" fillId="3" borderId="0" applyNumberFormat="0" applyBorder="0" applyAlignment="0" applyProtection="0"/>
    <xf numFmtId="0" fontId="29" fillId="0" borderId="0">
      <alignment vertical="center"/>
    </xf>
    <xf numFmtId="0" fontId="29" fillId="0" borderId="0">
      <alignment vertical="center"/>
    </xf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172" fontId="65" fillId="0" borderId="0" applyNumberFormat="0" applyBorder="0" applyProtection="0">
      <alignment horizontal="center"/>
    </xf>
    <xf numFmtId="172" fontId="65" fillId="0" borderId="0" applyNumberFormat="0" applyBorder="0" applyProtection="0">
      <alignment horizontal="center"/>
    </xf>
    <xf numFmtId="40" fontId="161" fillId="39" borderId="0" applyProtection="0"/>
    <xf numFmtId="0" fontId="66" fillId="0" borderId="0" applyNumberFormat="0" applyFont="0" applyFill="0" applyBorder="0" applyProtection="0">
      <alignment horizontal="left" vertical="center"/>
    </xf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172" fontId="162" fillId="0" borderId="0">
      <alignment horizontal="center"/>
    </xf>
    <xf numFmtId="172" fontId="162" fillId="0" borderId="0">
      <alignment horizontal="center"/>
    </xf>
    <xf numFmtId="172" fontId="163" fillId="0" borderId="74">
      <alignment horizontal="centerContinuous"/>
    </xf>
    <xf numFmtId="172" fontId="163" fillId="0" borderId="74">
      <alignment horizontal="centerContinuous"/>
    </xf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38" fontId="66" fillId="0" borderId="0" applyFont="0" applyFill="0" applyBorder="0" applyAlignment="0" applyProtection="0"/>
    <xf numFmtId="239" fontId="66" fillId="0" borderId="0" applyFill="0" applyBorder="0" applyAlignment="0" applyProtection="0"/>
    <xf numFmtId="43" fontId="27" fillId="0" borderId="0" applyFont="0" applyFill="0" applyBorder="0" applyAlignment="0" applyProtection="0"/>
    <xf numFmtId="38" fontId="42" fillId="0" borderId="0" applyFont="0" applyFill="0" applyBorder="0" applyAlignment="0" applyProtection="0"/>
    <xf numFmtId="40" fontId="42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172" fontId="164" fillId="0" borderId="0"/>
    <xf numFmtId="172" fontId="164" fillId="0" borderId="0"/>
    <xf numFmtId="243" fontId="42" fillId="0" borderId="0" applyFont="0" applyFill="0" applyBorder="0" applyAlignment="0" applyProtection="0"/>
    <xf numFmtId="244" fontId="42" fillId="0" borderId="0" applyFont="0" applyFill="0" applyBorder="0" applyAlignment="0" applyProtection="0"/>
    <xf numFmtId="245" fontId="48" fillId="57" borderId="0">
      <protection locked="0"/>
    </xf>
    <xf numFmtId="246" fontId="48" fillId="57" borderId="0">
      <protection locked="0"/>
    </xf>
    <xf numFmtId="247" fontId="30" fillId="0" borderId="72" applyFill="0" applyBorder="0" applyProtection="0">
      <alignment horizontal="center"/>
      <protection locked="0"/>
    </xf>
    <xf numFmtId="172" fontId="155" fillId="0" borderId="0">
      <protection locked="0"/>
    </xf>
    <xf numFmtId="172" fontId="155" fillId="0" borderId="0">
      <protection locked="0"/>
    </xf>
    <xf numFmtId="0" fontId="165" fillId="54" borderId="0" applyNumberFormat="0" applyBorder="0" applyAlignment="0" applyProtection="0"/>
    <xf numFmtId="0" fontId="166" fillId="4" borderId="0" applyNumberFormat="0" applyBorder="0" applyAlignment="0" applyProtection="0"/>
    <xf numFmtId="172" fontId="167" fillId="54" borderId="0" applyNumberFormat="0" applyBorder="0" applyAlignment="0" applyProtection="0"/>
    <xf numFmtId="0" fontId="5" fillId="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0" fontId="168" fillId="67" borderId="0">
      <alignment horizontal="center" vertical="center"/>
    </xf>
    <xf numFmtId="37" fontId="169" fillId="0" borderId="0"/>
    <xf numFmtId="0" fontId="75" fillId="0" borderId="0"/>
    <xf numFmtId="0" fontId="75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248" fontId="17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202" fontId="28" fillId="0" borderId="0"/>
    <xf numFmtId="202" fontId="28" fillId="0" borderId="0"/>
    <xf numFmtId="172" fontId="28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0" fontId="33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172" fontId="1" fillId="0" borderId="0"/>
    <xf numFmtId="172" fontId="1" fillId="0" borderId="0"/>
    <xf numFmtId="0" fontId="33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172" fontId="1" fillId="0" borderId="0"/>
    <xf numFmtId="172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2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2" fillId="0" borderId="0"/>
    <xf numFmtId="0" fontId="10" fillId="0" borderId="0">
      <alignment vertical="top"/>
    </xf>
    <xf numFmtId="0" fontId="33" fillId="0" borderId="0"/>
    <xf numFmtId="0" fontId="33" fillId="0" borderId="0"/>
    <xf numFmtId="0" fontId="28" fillId="0" borderId="0"/>
    <xf numFmtId="172" fontId="10" fillId="0" borderId="0"/>
    <xf numFmtId="0" fontId="3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3" fillId="0" borderId="0"/>
    <xf numFmtId="0" fontId="174" fillId="0" borderId="0"/>
    <xf numFmtId="0" fontId="175" fillId="0" borderId="0"/>
    <xf numFmtId="0" fontId="173" fillId="0" borderId="0"/>
    <xf numFmtId="0" fontId="1" fillId="0" borderId="0"/>
    <xf numFmtId="0" fontId="176" fillId="0" borderId="0"/>
    <xf numFmtId="0" fontId="177" fillId="0" borderId="0"/>
    <xf numFmtId="0" fontId="1" fillId="0" borderId="0"/>
    <xf numFmtId="172" fontId="10" fillId="0" borderId="0"/>
    <xf numFmtId="0" fontId="28" fillId="0" borderId="0"/>
    <xf numFmtId="0" fontId="172" fillId="0" borderId="0"/>
    <xf numFmtId="0" fontId="3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249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172" fontId="28" fillId="0" borderId="0"/>
    <xf numFmtId="172" fontId="28" fillId="0" borderId="0"/>
    <xf numFmtId="0" fontId="28" fillId="0" borderId="0"/>
    <xf numFmtId="0" fontId="33" fillId="0" borderId="0"/>
    <xf numFmtId="0" fontId="175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7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249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91" fillId="0" borderId="0"/>
    <xf numFmtId="0" fontId="1" fillId="0" borderId="0"/>
    <xf numFmtId="0" fontId="1" fillId="0" borderId="0"/>
    <xf numFmtId="202" fontId="91" fillId="0" borderId="0"/>
    <xf numFmtId="172" fontId="91" fillId="0" borderId="0"/>
    <xf numFmtId="172" fontId="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2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172" fontId="10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28" fillId="0" borderId="0"/>
    <xf numFmtId="0" fontId="1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172" fontId="44" fillId="0" borderId="0"/>
    <xf numFmtId="0" fontId="180" fillId="0" borderId="0"/>
    <xf numFmtId="0" fontId="181" fillId="0" borderId="0"/>
    <xf numFmtId="172" fontId="68" fillId="79" borderId="0">
      <alignment horizontal="center"/>
    </xf>
    <xf numFmtId="172" fontId="68" fillId="79" borderId="0">
      <alignment horizontal="center"/>
    </xf>
    <xf numFmtId="172" fontId="34" fillId="58" borderId="75" applyNumberFormat="0" applyFont="0" applyAlignment="0" applyProtection="0"/>
    <xf numFmtId="172" fontId="34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0" fontId="183" fillId="0" borderId="40"/>
    <xf numFmtId="0" fontId="28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66" fillId="0" borderId="61">
      <alignment vertical="top" wrapText="1"/>
    </xf>
    <xf numFmtId="172" fontId="66" fillId="0" borderId="61">
      <alignment vertical="top" wrapText="1"/>
    </xf>
    <xf numFmtId="0" fontId="166" fillId="4" borderId="0" applyNumberFormat="0" applyBorder="0" applyAlignment="0" applyProtection="0"/>
    <xf numFmtId="172" fontId="167" fillId="54" borderId="0" applyNumberFormat="0" applyBorder="0" applyAlignment="0" applyProtection="0"/>
    <xf numFmtId="172" fontId="5" fillId="4" borderId="0" applyNumberFormat="0" applyBorder="0" applyAlignment="0" applyProtection="0"/>
    <xf numFmtId="172" fontId="5" fillId="4" borderId="0" applyNumberFormat="0" applyBorder="0" applyAlignment="0" applyProtection="0"/>
    <xf numFmtId="172" fontId="167" fillId="54" borderId="0" applyNumberFormat="0" applyBorder="0" applyAlignment="0" applyProtection="0"/>
    <xf numFmtId="172" fontId="5" fillId="4" borderId="0" applyNumberFormat="0" applyBorder="0" applyAlignment="0" applyProtection="0"/>
    <xf numFmtId="236" fontId="184" fillId="67" borderId="0"/>
    <xf numFmtId="0" fontId="185" fillId="67" borderId="75">
      <alignment vertic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" fontId="27" fillId="82" borderId="0"/>
    <xf numFmtId="9" fontId="27" fillId="82" borderId="0"/>
    <xf numFmtId="172" fontId="186" fillId="67" borderId="44" applyNumberFormat="0" applyBorder="0" applyAlignment="0" applyProtection="0">
      <alignment horizontal="center"/>
    </xf>
    <xf numFmtId="0" fontId="29" fillId="0" borderId="0"/>
    <xf numFmtId="0" fontId="29" fillId="0" borderId="0"/>
    <xf numFmtId="0" fontId="29" fillId="0" borderId="0"/>
    <xf numFmtId="0" fontId="77" fillId="41" borderId="0" applyNumberFormat="0" applyBorder="0" applyAlignment="0" applyProtection="0"/>
    <xf numFmtId="0" fontId="159" fillId="3" borderId="0" applyNumberFormat="0" applyBorder="0" applyAlignment="0" applyProtection="0"/>
    <xf numFmtId="250" fontId="187" fillId="0" borderId="0" applyFont="0" applyFill="0" applyBorder="0" applyAlignment="0" applyProtection="0"/>
    <xf numFmtId="251" fontId="30" fillId="0" borderId="72" applyFill="0" applyBorder="0" applyProtection="0">
      <alignment horizontal="center"/>
      <protection locked="0"/>
    </xf>
    <xf numFmtId="172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252" fontId="28" fillId="0" borderId="0" applyFont="0" applyFill="0" applyBorder="0" applyAlignment="0" applyProtection="0"/>
    <xf numFmtId="253" fontId="28" fillId="0" borderId="0" applyFont="0" applyFill="0" applyBorder="0" applyAlignment="0" applyProtection="0"/>
    <xf numFmtId="172" fontId="30" fillId="0" borderId="0"/>
    <xf numFmtId="172" fontId="30" fillId="0" borderId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254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47" fillId="0" borderId="50" applyNumberFormat="0" applyBorder="0"/>
    <xf numFmtId="255" fontId="189" fillId="79" borderId="0">
      <protection locked="0"/>
    </xf>
    <xf numFmtId="255" fontId="189" fillId="79" borderId="0"/>
    <xf numFmtId="1" fontId="92" fillId="0" borderId="77" applyNumberFormat="0" applyFont="0" applyFill="0" applyAlignment="0" applyProtection="0">
      <alignment horizontal="center"/>
    </xf>
    <xf numFmtId="10" fontId="48" fillId="57" borderId="0">
      <protection locked="0"/>
    </xf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72" fontId="42" fillId="0" borderId="0" applyNumberFormat="0" applyFont="0" applyFill="0" applyBorder="0" applyAlignment="0" applyProtection="0">
      <alignment horizontal="left"/>
    </xf>
    <xf numFmtId="172" fontId="42" fillId="0" borderId="0" applyNumberFormat="0" applyFont="0" applyFill="0" applyBorder="0" applyAlignment="0" applyProtection="0">
      <alignment horizontal="left"/>
    </xf>
    <xf numFmtId="0" fontId="47" fillId="0" borderId="0" applyNumberFormat="0" applyFont="0" applyFill="0" applyBorder="0" applyAlignment="0" applyProtection="0">
      <alignment horizontal="left"/>
    </xf>
    <xf numFmtId="15" fontId="42" fillId="0" borderId="0" applyFont="0" applyFill="0" applyBorder="0" applyAlignment="0" applyProtection="0"/>
    <xf numFmtId="15" fontId="47" fillId="0" borderId="0" applyFont="0" applyFill="0" applyBorder="0" applyAlignment="0" applyProtection="0"/>
    <xf numFmtId="15" fontId="47" fillId="0" borderId="0" applyFont="0" applyFill="0" applyBorder="0" applyAlignment="0" applyProtection="0"/>
    <xf numFmtId="4" fontId="42" fillId="0" borderId="0" applyFont="0" applyFill="0" applyBorder="0" applyAlignment="0" applyProtection="0"/>
    <xf numFmtId="4" fontId="47" fillId="0" borderId="0" applyFont="0" applyFill="0" applyBorder="0" applyAlignment="0" applyProtection="0"/>
    <xf numFmtId="4" fontId="47" fillId="0" borderId="0" applyFont="0" applyFill="0" applyBorder="0" applyAlignment="0" applyProtection="0"/>
    <xf numFmtId="172" fontId="190" fillId="0" borderId="78">
      <alignment horizontal="center"/>
    </xf>
    <xf numFmtId="172" fontId="190" fillId="0" borderId="78">
      <alignment horizontal="center"/>
    </xf>
    <xf numFmtId="172" fontId="190" fillId="0" borderId="78">
      <alignment horizontal="center"/>
    </xf>
    <xf numFmtId="172" fontId="190" fillId="0" borderId="78">
      <alignment horizontal="center"/>
    </xf>
    <xf numFmtId="0" fontId="191" fillId="0" borderId="78">
      <alignment horizontal="center"/>
    </xf>
    <xf numFmtId="3" fontId="42" fillId="0" borderId="0" applyFont="0" applyFill="0" applyBorder="0" applyAlignment="0" applyProtection="0"/>
    <xf numFmtId="3" fontId="47" fillId="0" borderId="0" applyFont="0" applyFill="0" applyBorder="0" applyAlignment="0" applyProtection="0"/>
    <xf numFmtId="3" fontId="47" fillId="0" borderId="0" applyFont="0" applyFill="0" applyBorder="0" applyAlignment="0" applyProtection="0"/>
    <xf numFmtId="172" fontId="42" fillId="83" borderId="0" applyNumberFormat="0" applyFont="0" applyBorder="0" applyAlignment="0" applyProtection="0"/>
    <xf numFmtId="172" fontId="42" fillId="83" borderId="0" applyNumberFormat="0" applyFont="0" applyBorder="0" applyAlignment="0" applyProtection="0"/>
    <xf numFmtId="0" fontId="47" fillId="83" borderId="0" applyNumberFormat="0" applyFont="0" applyBorder="0" applyAlignment="0" applyProtection="0"/>
    <xf numFmtId="39" fontId="48" fillId="57" borderId="0">
      <protection locked="0"/>
    </xf>
    <xf numFmtId="37" fontId="48" fillId="57" borderId="0">
      <protection locked="0"/>
    </xf>
    <xf numFmtId="249" fontId="123" fillId="0" borderId="0" applyFill="0" applyBorder="0" applyProtection="0">
      <alignment horizontal="centerContinuous"/>
      <protection locked="0"/>
    </xf>
    <xf numFmtId="200" fontId="94" fillId="0" borderId="0" applyFill="0"/>
    <xf numFmtId="0" fontId="192" fillId="0" borderId="0" applyFill="0">
      <alignment horizontal="left" indent="6"/>
    </xf>
    <xf numFmtId="172" fontId="193" fillId="0" borderId="0">
      <alignment horizontal="center"/>
    </xf>
    <xf numFmtId="172" fontId="193" fillId="0" borderId="0">
      <alignment horizontal="center"/>
    </xf>
    <xf numFmtId="172" fontId="194" fillId="0" borderId="59" applyNumberFormat="0" applyBorder="0" applyAlignment="0" applyProtection="0">
      <alignment horizontal="center" vertical="top"/>
      <protection locked="0"/>
    </xf>
    <xf numFmtId="172" fontId="194" fillId="0" borderId="59" applyNumberFormat="0" applyBorder="0" applyAlignment="0" applyProtection="0">
      <alignment horizontal="center" vertical="top"/>
      <protection locked="0"/>
    </xf>
    <xf numFmtId="256" fontId="30" fillId="0" borderId="0">
      <alignment horizontal="center"/>
    </xf>
    <xf numFmtId="0" fontId="109" fillId="0" borderId="0"/>
    <xf numFmtId="257" fontId="27" fillId="0" borderId="0" applyNumberFormat="0" applyFill="0" applyBorder="0" applyAlignment="0" applyProtection="0">
      <alignment horizontal="left"/>
    </xf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0" fontId="195" fillId="0" borderId="0"/>
    <xf numFmtId="0" fontId="195" fillId="0" borderId="0"/>
    <xf numFmtId="0" fontId="33" fillId="0" borderId="0"/>
    <xf numFmtId="0" fontId="27" fillId="0" borderId="0"/>
    <xf numFmtId="14" fontId="27" fillId="0" borderId="0" applyProtection="0">
      <alignment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7" fillId="0" borderId="0"/>
    <xf numFmtId="0" fontId="27" fillId="0" borderId="0"/>
    <xf numFmtId="0" fontId="61" fillId="0" borderId="0"/>
    <xf numFmtId="14" fontId="27" fillId="0" borderId="0" applyProtection="0">
      <alignment vertical="center"/>
    </xf>
    <xf numFmtId="0" fontId="33" fillId="0" borderId="0"/>
    <xf numFmtId="0" fontId="33" fillId="0" borderId="0"/>
    <xf numFmtId="0" fontId="33" fillId="0" borderId="0"/>
    <xf numFmtId="0" fontId="27" fillId="0" borderId="0"/>
    <xf numFmtId="0" fontId="61" fillId="0" borderId="0"/>
    <xf numFmtId="244" fontId="42" fillId="0" borderId="0">
      <alignment horizontal="center"/>
    </xf>
    <xf numFmtId="0" fontId="27" fillId="0" borderId="0"/>
    <xf numFmtId="0" fontId="168" fillId="0" borderId="0"/>
    <xf numFmtId="0" fontId="27" fillId="0" borderId="0"/>
    <xf numFmtId="0" fontId="48" fillId="0" borderId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184" fontId="2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3" fontId="196" fillId="84" borderId="79" applyNumberFormat="0" applyBorder="0"/>
    <xf numFmtId="3" fontId="196" fillId="84" borderId="79" applyNumberFormat="0" applyBorder="0"/>
    <xf numFmtId="3" fontId="196" fillId="84" borderId="79" applyNumberFormat="0" applyBorder="0"/>
    <xf numFmtId="40" fontId="197" fillId="0" borderId="0" applyBorder="0">
      <alignment horizontal="right"/>
    </xf>
    <xf numFmtId="0" fontId="105" fillId="0" borderId="0"/>
    <xf numFmtId="167" fontId="27" fillId="0" borderId="80">
      <alignment horizontal="center"/>
    </xf>
    <xf numFmtId="167" fontId="27" fillId="0" borderId="80">
      <alignment horizontal="center"/>
    </xf>
    <xf numFmtId="172" fontId="94" fillId="39" borderId="0">
      <alignment horizontal="center"/>
    </xf>
    <xf numFmtId="172" fontId="94" fillId="39" borderId="0">
      <alignment horizontal="center"/>
    </xf>
    <xf numFmtId="172" fontId="94" fillId="39" borderId="0">
      <alignment horizontal="left" indent="1"/>
    </xf>
    <xf numFmtId="172" fontId="94" fillId="39" borderId="0">
      <alignment horizontal="left" indent="1"/>
    </xf>
    <xf numFmtId="172" fontId="27" fillId="39" borderId="0">
      <alignment horizontal="left" indent="1"/>
    </xf>
    <xf numFmtId="172" fontId="27" fillId="39" borderId="0">
      <alignment horizontal="left" indent="1"/>
    </xf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17" fontId="198" fillId="0" borderId="0" applyNumberFormat="0" applyFont="0" applyFill="0" applyBorder="0" applyAlignment="0">
      <alignment horizontal="right"/>
    </xf>
    <xf numFmtId="258" fontId="199" fillId="0" borderId="0" applyFill="0" applyBorder="0" applyAlignment="0" applyProtection="0"/>
    <xf numFmtId="49" fontId="48" fillId="0" borderId="0" applyFill="0" applyBorder="0" applyAlignment="0"/>
    <xf numFmtId="259" fontId="28" fillId="0" borderId="0" applyFill="0" applyBorder="0" applyAlignment="0"/>
    <xf numFmtId="260" fontId="28" fillId="0" borderId="0" applyFill="0" applyBorder="0" applyAlignment="0"/>
    <xf numFmtId="261" fontId="28" fillId="0" borderId="0" applyFill="0" applyBorder="0" applyAlignment="0" applyProtection="0"/>
    <xf numFmtId="0" fontId="20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2" fillId="85" borderId="0"/>
    <xf numFmtId="0" fontId="20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3" fillId="0" borderId="0" applyNumberFormat="0" applyFill="0" applyBorder="0" applyAlignment="0" applyProtection="0"/>
    <xf numFmtId="0" fontId="204" fillId="0" borderId="81" applyNumberFormat="0" applyFill="0" applyAlignment="0" applyProtection="0"/>
    <xf numFmtId="0" fontId="205" fillId="0" borderId="82" applyNumberFormat="0" applyFill="0" applyAlignment="0" applyProtection="0"/>
    <xf numFmtId="0" fontId="115" fillId="0" borderId="83" applyNumberFormat="0" applyFill="0" applyAlignment="0" applyProtection="0"/>
    <xf numFmtId="0" fontId="203" fillId="0" borderId="0" applyNumberFormat="0" applyFill="0" applyBorder="0" applyAlignment="0" applyProtection="0"/>
    <xf numFmtId="0" fontId="29" fillId="0" borderId="0"/>
    <xf numFmtId="0" fontId="29" fillId="0" borderId="0"/>
    <xf numFmtId="0" fontId="206" fillId="0" borderId="9" applyNumberFormat="0" applyFill="0" applyAlignment="0" applyProtection="0"/>
    <xf numFmtId="172" fontId="207" fillId="0" borderId="84" applyNumberFormat="0" applyFill="0" applyAlignment="0" applyProtection="0"/>
    <xf numFmtId="0" fontId="8" fillId="0" borderId="9" applyNumberFormat="0" applyFill="0" applyAlignment="0" applyProtection="0"/>
    <xf numFmtId="0" fontId="208" fillId="0" borderId="84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4" applyNumberFormat="0" applyFill="0" applyAlignment="0" applyProtection="0"/>
    <xf numFmtId="0" fontId="206" fillId="0" borderId="9" applyNumberFormat="0" applyFill="0" applyAlignment="0" applyProtection="0"/>
    <xf numFmtId="0" fontId="208" fillId="0" borderId="84" applyNumberFormat="0" applyFill="0" applyAlignment="0" applyProtection="0"/>
    <xf numFmtId="0" fontId="208" fillId="0" borderId="84" applyNumberFormat="0" applyFill="0" applyAlignment="0" applyProtection="0"/>
    <xf numFmtId="1" fontId="94" fillId="0" borderId="87"/>
    <xf numFmtId="1" fontId="94" fillId="0" borderId="87"/>
    <xf numFmtId="1" fontId="94" fillId="0" borderId="87"/>
    <xf numFmtId="0" fontId="160" fillId="0" borderId="88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05" fillId="0" borderId="0"/>
    <xf numFmtId="41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62" fontId="45" fillId="0" borderId="0" applyFont="0" applyFill="0" applyBorder="0" applyAlignment="0" applyProtection="0"/>
    <xf numFmtId="262" fontId="41" fillId="0" borderId="0" applyFont="0" applyFill="0" applyBorder="0" applyAlignment="0" applyProtection="0"/>
    <xf numFmtId="262" fontId="45" fillId="0" borderId="0" applyFont="0" applyFill="0" applyBorder="0" applyAlignment="0" applyProtection="0"/>
    <xf numFmtId="0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209" fillId="0" borderId="0">
      <alignment vertical="top"/>
    </xf>
    <xf numFmtId="172" fontId="209" fillId="0" borderId="0">
      <alignment vertical="top"/>
    </xf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263" fontId="27" fillId="0" borderId="0"/>
    <xf numFmtId="263" fontId="27" fillId="0" borderId="0"/>
    <xf numFmtId="38" fontId="42" fillId="0" borderId="0" applyFont="0" applyFill="0" applyBorder="0" applyAlignment="0" applyProtection="0"/>
    <xf numFmtId="0" fontId="210" fillId="0" borderId="0" applyNumberFormat="0" applyFill="0" applyBorder="0" applyAlignment="0" applyProtection="0"/>
    <xf numFmtId="172" fontId="211" fillId="0" borderId="0" applyNumberFormat="0" applyFill="0" applyBorder="0" applyAlignment="0" applyProtection="0"/>
    <xf numFmtId="43" fontId="75" fillId="0" borderId="0"/>
    <xf numFmtId="195" fontId="27" fillId="0" borderId="0" applyFont="0" applyFill="0" applyBorder="0" applyAlignment="0" applyProtection="0"/>
    <xf numFmtId="264" fontId="27" fillId="0" borderId="0" applyFont="0" applyFill="0" applyBorder="0" applyAlignment="0" applyProtection="0"/>
    <xf numFmtId="0" fontId="11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7" fontId="28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176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6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6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28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0" fontId="35" fillId="9" borderId="0" applyNumberFormat="0" applyBorder="0" applyAlignment="0" applyProtection="0"/>
    <xf numFmtId="172" fontId="36" fillId="61" borderId="0" applyNumberFormat="0" applyBorder="0" applyAlignment="0" applyProtection="0"/>
    <xf numFmtId="0" fontId="35" fillId="13" borderId="0" applyNumberFormat="0" applyBorder="0" applyAlignment="0" applyProtection="0"/>
    <xf numFmtId="172" fontId="36" fillId="62" borderId="0" applyNumberFormat="0" applyBorder="0" applyAlignment="0" applyProtection="0"/>
    <xf numFmtId="172" fontId="9" fillId="13" borderId="0" applyNumberFormat="0" applyBorder="0" applyAlignment="0" applyProtection="0"/>
    <xf numFmtId="172" fontId="9" fillId="13" borderId="0" applyNumberFormat="0" applyBorder="0" applyAlignment="0" applyProtection="0"/>
    <xf numFmtId="172" fontId="36" fillId="62" borderId="0" applyNumberFormat="0" applyBorder="0" applyAlignment="0" applyProtection="0"/>
    <xf numFmtId="172" fontId="9" fillId="13" borderId="0" applyNumberFormat="0" applyBorder="0" applyAlignment="0" applyProtection="0"/>
    <xf numFmtId="0" fontId="35" fillId="17" borderId="0" applyNumberFormat="0" applyBorder="0" applyAlignment="0" applyProtection="0"/>
    <xf numFmtId="172" fontId="36" fillId="63" borderId="0" applyNumberFormat="0" applyBorder="0" applyAlignment="0" applyProtection="0"/>
    <xf numFmtId="0" fontId="35" fillId="21" borderId="0" applyNumberFormat="0" applyBorder="0" applyAlignment="0" applyProtection="0"/>
    <xf numFmtId="172" fontId="36" fillId="51" borderId="0" applyNumberFormat="0" applyBorder="0" applyAlignment="0" applyProtection="0"/>
    <xf numFmtId="0" fontId="35" fillId="25" borderId="0" applyNumberFormat="0" applyBorder="0" applyAlignment="0" applyProtection="0"/>
    <xf numFmtId="172" fontId="36" fillId="52" borderId="0" applyNumberFormat="0" applyBorder="0" applyAlignment="0" applyProtection="0"/>
    <xf numFmtId="0" fontId="35" fillId="29" borderId="0" applyNumberFormat="0" applyBorder="0" applyAlignment="0" applyProtection="0"/>
    <xf numFmtId="172" fontId="36" fillId="64" borderId="0" applyNumberFormat="0" applyBorder="0" applyAlignment="0" applyProtection="0"/>
    <xf numFmtId="0" fontId="200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252" fontId="28" fillId="0" borderId="0" applyFont="0" applyFill="0" applyBorder="0" applyAlignment="0" applyProtection="0"/>
    <xf numFmtId="253" fontId="28" fillId="0" borderId="0" applyFont="0" applyFill="0" applyBorder="0" applyAlignment="0" applyProtection="0"/>
    <xf numFmtId="0" fontId="212" fillId="86" borderId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0" fontId="213" fillId="0" borderId="0" applyNumberFormat="0" applyFont="0" applyFill="0" applyBorder="0" applyProtection="0">
      <alignment horizontal="center" vertical="center" wrapText="1"/>
    </xf>
    <xf numFmtId="172" fontId="30" fillId="0" borderId="0" applyNumberFormat="0" applyFont="0" applyFill="0" applyBorder="0" applyProtection="0">
      <alignment horizontal="center" vertical="top" wrapText="1"/>
    </xf>
    <xf numFmtId="172" fontId="30" fillId="0" borderId="0" applyNumberFormat="0" applyFont="0" applyFill="0" applyBorder="0" applyProtection="0">
      <alignment horizontal="center" vertical="top" wrapText="1"/>
    </xf>
    <xf numFmtId="267" fontId="92" fillId="0" borderId="89" applyNumberFormat="0" applyFont="0" applyFill="0" applyBorder="0" applyProtection="0">
      <alignment horizontal="left" vertical="top" wrapText="1"/>
    </xf>
    <xf numFmtId="0" fontId="214" fillId="87" borderId="0"/>
    <xf numFmtId="0" fontId="214" fillId="40" borderId="90"/>
    <xf numFmtId="0" fontId="212" fillId="88" borderId="91"/>
    <xf numFmtId="0" fontId="212" fillId="89" borderId="0"/>
    <xf numFmtId="0" fontId="215" fillId="61" borderId="92"/>
    <xf numFmtId="0" fontId="212" fillId="86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64" fillId="61" borderId="0" applyNumberFormat="0" applyBorder="0" applyAlignment="0" applyProtection="0">
      <alignment vertical="center"/>
    </xf>
    <xf numFmtId="0" fontId="64" fillId="62" borderId="0" applyNumberFormat="0" applyBorder="0" applyAlignment="0" applyProtection="0">
      <alignment vertical="center"/>
    </xf>
    <xf numFmtId="0" fontId="64" fillId="63" borderId="0" applyNumberFormat="0" applyBorder="0" applyAlignment="0" applyProtection="0">
      <alignment vertical="center"/>
    </xf>
    <xf numFmtId="0" fontId="64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4" fillId="64" borderId="0" applyNumberFormat="0" applyBorder="0" applyAlignment="0" applyProtection="0">
      <alignment vertical="center"/>
    </xf>
    <xf numFmtId="0" fontId="216" fillId="0" borderId="0" applyNumberFormat="0" applyFill="0" applyBorder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8" fillId="41" borderId="0" applyNumberFormat="0" applyBorder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19" fillId="54" borderId="0" applyNumberFormat="0" applyBorder="0" applyAlignment="0" applyProtection="0">
      <alignment vertical="center"/>
    </xf>
    <xf numFmtId="0" fontId="220" fillId="0" borderId="0" applyNumberFormat="0" applyFill="0" applyBorder="0" applyAlignment="0" applyProtection="0">
      <alignment vertical="center"/>
    </xf>
    <xf numFmtId="0" fontId="221" fillId="60" borderId="62" applyNumberFormat="0" applyAlignment="0" applyProtection="0">
      <alignment vertical="center"/>
    </xf>
    <xf numFmtId="0" fontId="222" fillId="0" borderId="53" applyNumberFormat="0" applyFill="0" applyAlignment="0" applyProtection="0">
      <alignment vertical="center"/>
    </xf>
    <xf numFmtId="0" fontId="223" fillId="0" borderId="84" applyNumberFormat="0" applyFill="0" applyAlignment="0" applyProtection="0">
      <alignment vertical="center"/>
    </xf>
    <xf numFmtId="0" fontId="223" fillId="0" borderId="84" applyNumberFormat="0" applyFill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6" fillId="0" borderId="55" applyNumberFormat="0" applyFill="0" applyAlignment="0" applyProtection="0">
      <alignment vertical="center"/>
    </xf>
    <xf numFmtId="0" fontId="227" fillId="0" borderId="56" applyNumberFormat="0" applyFill="0" applyAlignment="0" applyProtection="0">
      <alignment vertical="center"/>
    </xf>
    <xf numFmtId="0" fontId="228" fillId="0" borderId="71" applyNumberFormat="0" applyFill="0" applyAlignment="0" applyProtection="0">
      <alignment vertical="center"/>
    </xf>
    <xf numFmtId="0" fontId="228" fillId="0" borderId="0" applyNumberFormat="0" applyFill="0" applyBorder="0" applyAlignment="0" applyProtection="0">
      <alignment vertical="center"/>
    </xf>
    <xf numFmtId="0" fontId="229" fillId="42" borderId="0" applyNumberFormat="0" applyBorder="0" applyAlignment="0" applyProtection="0">
      <alignment vertical="center"/>
    </xf>
    <xf numFmtId="0" fontId="230" fillId="59" borderId="64" applyNumberFormat="0" applyAlignment="0" applyProtection="0">
      <alignment vertical="center"/>
    </xf>
    <xf numFmtId="0" fontId="230" fillId="59" borderId="64" applyNumberFormat="0" applyAlignment="0" applyProtection="0">
      <alignment vertical="center"/>
    </xf>
    <xf numFmtId="0" fontId="230" fillId="59" borderId="64" applyNumberFormat="0" applyAlignment="0" applyProtection="0">
      <alignment vertical="center"/>
    </xf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37" fillId="0" borderId="0"/>
    <xf numFmtId="0" fontId="27" fillId="0" borderId="0">
      <alignment horizontal="left" wrapText="1"/>
    </xf>
  </cellStyleXfs>
  <cellXfs count="102">
    <xf numFmtId="0" fontId="0" fillId="0" borderId="0" xfId="0"/>
    <xf numFmtId="0" fontId="11" fillId="33" borderId="0" xfId="0" applyFont="1" applyFill="1" applyBorder="1" applyAlignment="1">
      <alignment horizontal="left"/>
    </xf>
    <xf numFmtId="0" fontId="12" fillId="34" borderId="0" xfId="0" applyFont="1" applyFill="1" applyBorder="1" applyAlignment="1"/>
    <xf numFmtId="164" fontId="0" fillId="0" borderId="0" xfId="0" applyNumberFormat="1"/>
    <xf numFmtId="0" fontId="11" fillId="34" borderId="0" xfId="0" applyFont="1" applyFill="1" applyBorder="1" applyAlignment="1"/>
    <xf numFmtId="14" fontId="11" fillId="33" borderId="0" xfId="0" applyNumberFormat="1" applyFont="1" applyFill="1" applyBorder="1" applyAlignment="1">
      <alignment horizontal="left"/>
    </xf>
    <xf numFmtId="0" fontId="0" fillId="35" borderId="0" xfId="0" applyFill="1"/>
    <xf numFmtId="0" fontId="16" fillId="35" borderId="0" xfId="0" applyFont="1" applyFill="1"/>
    <xf numFmtId="0" fontId="17" fillId="36" borderId="13" xfId="0" applyFont="1" applyFill="1" applyBorder="1" applyAlignment="1">
      <alignment horizontal="center" vertical="center" wrapText="1"/>
    </xf>
    <xf numFmtId="0" fontId="18" fillId="36" borderId="13" xfId="0" applyNumberFormat="1" applyFont="1" applyFill="1" applyBorder="1" applyAlignment="1">
      <alignment horizontal="center" vertical="center" wrapText="1"/>
    </xf>
    <xf numFmtId="165" fontId="14" fillId="35" borderId="0" xfId="2" applyNumberFormat="1" applyFont="1" applyFill="1" applyAlignment="1">
      <alignment horizontal="right"/>
    </xf>
    <xf numFmtId="0" fontId="17" fillId="38" borderId="14" xfId="0" applyFont="1" applyFill="1" applyBorder="1" applyAlignment="1">
      <alignment horizontal="left"/>
    </xf>
    <xf numFmtId="1" fontId="13" fillId="38" borderId="15" xfId="0" quotePrefix="1" applyNumberFormat="1" applyFont="1" applyFill="1" applyBorder="1" applyAlignment="1" applyProtection="1">
      <alignment horizontal="center"/>
    </xf>
    <xf numFmtId="38" fontId="20" fillId="39" borderId="15" xfId="0" applyNumberFormat="1" applyFont="1" applyFill="1" applyBorder="1" applyAlignment="1">
      <alignment horizontal="right"/>
    </xf>
    <xf numFmtId="3" fontId="13" fillId="38" borderId="15" xfId="0" applyNumberFormat="1" applyFont="1" applyFill="1" applyBorder="1" applyAlignment="1" applyProtection="1">
      <alignment horizontal="right"/>
    </xf>
    <xf numFmtId="3" fontId="14" fillId="35" borderId="0" xfId="2" applyNumberFormat="1" applyFont="1" applyFill="1" applyAlignment="1">
      <alignment horizontal="right"/>
    </xf>
    <xf numFmtId="0" fontId="17" fillId="38" borderId="17" xfId="0" applyFont="1" applyFill="1" applyBorder="1" applyAlignment="1">
      <alignment horizontal="left"/>
    </xf>
    <xf numFmtId="1" fontId="13" fillId="38" borderId="16" xfId="0" quotePrefix="1" applyNumberFormat="1" applyFont="1" applyFill="1" applyBorder="1" applyAlignment="1" applyProtection="1">
      <alignment horizontal="center"/>
    </xf>
    <xf numFmtId="38" fontId="20" fillId="39" borderId="16" xfId="0" applyNumberFormat="1" applyFont="1" applyFill="1" applyBorder="1" applyAlignment="1">
      <alignment horizontal="right"/>
    </xf>
    <xf numFmtId="3" fontId="13" fillId="38" borderId="16" xfId="0" applyNumberFormat="1" applyFont="1" applyFill="1" applyBorder="1" applyAlignment="1" applyProtection="1">
      <alignment horizontal="right"/>
    </xf>
    <xf numFmtId="3" fontId="13" fillId="38" borderId="20" xfId="0" applyNumberFormat="1" applyFont="1" applyFill="1" applyBorder="1" applyAlignment="1" applyProtection="1">
      <alignment horizontal="right"/>
    </xf>
    <xf numFmtId="0" fontId="17" fillId="38" borderId="21" xfId="0" applyFont="1" applyFill="1" applyBorder="1" applyAlignment="1">
      <alignment horizontal="left"/>
    </xf>
    <xf numFmtId="1" fontId="13" fillId="38" borderId="22" xfId="0" quotePrefix="1" applyNumberFormat="1" applyFont="1" applyFill="1" applyBorder="1" applyAlignment="1" applyProtection="1">
      <alignment horizontal="center"/>
    </xf>
    <xf numFmtId="38" fontId="20" fillId="39" borderId="22" xfId="0" applyNumberFormat="1" applyFont="1" applyFill="1" applyBorder="1" applyAlignment="1">
      <alignment horizontal="right"/>
    </xf>
    <xf numFmtId="3" fontId="13" fillId="38" borderId="22" xfId="0" applyNumberFormat="1" applyFont="1" applyFill="1" applyBorder="1" applyAlignment="1" applyProtection="1">
      <alignment horizontal="right"/>
    </xf>
    <xf numFmtId="0" fontId="17" fillId="38" borderId="23" xfId="0" applyFont="1" applyFill="1" applyBorder="1" applyAlignment="1">
      <alignment horizontal="left"/>
    </xf>
    <xf numFmtId="0" fontId="20" fillId="38" borderId="23" xfId="0" applyFont="1" applyFill="1" applyBorder="1" applyAlignment="1">
      <alignment horizontal="left" indent="2"/>
    </xf>
    <xf numFmtId="1" fontId="21" fillId="38" borderId="16" xfId="0" quotePrefix="1" applyNumberFormat="1" applyFont="1" applyFill="1" applyBorder="1" applyAlignment="1" applyProtection="1">
      <alignment horizontal="center"/>
    </xf>
    <xf numFmtId="0" fontId="22" fillId="38" borderId="23" xfId="0" applyFont="1" applyFill="1" applyBorder="1" applyAlignment="1">
      <alignment horizontal="left" indent="4"/>
    </xf>
    <xf numFmtId="1" fontId="23" fillId="38" borderId="16" xfId="0" quotePrefix="1" applyNumberFormat="1" applyFont="1" applyFill="1" applyBorder="1" applyAlignment="1" applyProtection="1">
      <alignment horizontal="center"/>
    </xf>
    <xf numFmtId="3" fontId="13" fillId="38" borderId="26" xfId="0" applyNumberFormat="1" applyFont="1" applyFill="1" applyBorder="1" applyAlignment="1" applyProtection="1">
      <alignment horizontal="right"/>
    </xf>
    <xf numFmtId="3" fontId="13" fillId="38" borderId="29" xfId="0" applyNumberFormat="1" applyFont="1" applyFill="1" applyBorder="1" applyAlignment="1" applyProtection="1">
      <alignment horizontal="right"/>
    </xf>
    <xf numFmtId="0" fontId="17" fillId="38" borderId="30" xfId="0" applyFont="1" applyFill="1" applyBorder="1" applyAlignment="1">
      <alignment horizontal="left"/>
    </xf>
    <xf numFmtId="0" fontId="20" fillId="38" borderId="30" xfId="0" applyFont="1" applyFill="1" applyBorder="1" applyAlignment="1">
      <alignment horizontal="left" indent="2"/>
    </xf>
    <xf numFmtId="1" fontId="21" fillId="38" borderId="22" xfId="0" quotePrefix="1" applyNumberFormat="1" applyFont="1" applyFill="1" applyBorder="1" applyAlignment="1" applyProtection="1">
      <alignment horizontal="center"/>
    </xf>
    <xf numFmtId="164" fontId="0" fillId="0" borderId="0" xfId="0" applyNumberFormat="1" applyFont="1"/>
    <xf numFmtId="0" fontId="17" fillId="38" borderId="31" xfId="0" applyFont="1" applyFill="1" applyBorder="1" applyAlignment="1">
      <alignment horizontal="left"/>
    </xf>
    <xf numFmtId="1" fontId="13" fillId="38" borderId="32" xfId="0" quotePrefix="1" applyNumberFormat="1" applyFont="1" applyFill="1" applyBorder="1" applyAlignment="1" applyProtection="1">
      <alignment horizontal="center"/>
    </xf>
    <xf numFmtId="38" fontId="20" fillId="39" borderId="33" xfId="0" applyNumberFormat="1" applyFont="1" applyFill="1" applyBorder="1" applyAlignment="1">
      <alignment horizontal="right"/>
    </xf>
    <xf numFmtId="3" fontId="13" fillId="38" borderId="33" xfId="0" applyNumberFormat="1" applyFont="1" applyFill="1" applyBorder="1" applyAlignment="1" applyProtection="1">
      <alignment horizontal="right"/>
    </xf>
    <xf numFmtId="0" fontId="17" fillId="38" borderId="18" xfId="0" applyFont="1" applyFill="1" applyBorder="1" applyAlignment="1">
      <alignment horizontal="center"/>
    </xf>
    <xf numFmtId="0" fontId="17" fillId="38" borderId="19" xfId="0" applyFont="1" applyFill="1" applyBorder="1" applyAlignment="1">
      <alignment horizontal="center"/>
    </xf>
    <xf numFmtId="0" fontId="17" fillId="38" borderId="27" xfId="0" applyFont="1" applyFill="1" applyBorder="1" applyAlignment="1">
      <alignment horizontal="center"/>
    </xf>
    <xf numFmtId="0" fontId="17" fillId="38" borderId="28" xfId="0" applyFont="1" applyFill="1" applyBorder="1" applyAlignment="1">
      <alignment horizontal="center"/>
    </xf>
    <xf numFmtId="37" fontId="14" fillId="36" borderId="34" xfId="0" applyNumberFormat="1" applyFont="1" applyFill="1" applyBorder="1" applyAlignment="1" applyProtection="1">
      <alignment vertical="center" wrapText="1"/>
    </xf>
    <xf numFmtId="166" fontId="24" fillId="36" borderId="35" xfId="0" applyNumberFormat="1" applyFont="1" applyFill="1" applyBorder="1" applyAlignment="1" applyProtection="1">
      <alignment horizontal="center" vertical="center" wrapText="1"/>
    </xf>
    <xf numFmtId="38" fontId="17" fillId="38" borderId="15" xfId="0" applyNumberFormat="1" applyFont="1" applyFill="1" applyBorder="1" applyAlignment="1">
      <alignment horizontal="right"/>
    </xf>
    <xf numFmtId="37" fontId="14" fillId="36" borderId="36" xfId="0" applyNumberFormat="1" applyFont="1" applyFill="1" applyBorder="1" applyAlignment="1" applyProtection="1">
      <alignment vertical="center" wrapText="1"/>
    </xf>
    <xf numFmtId="166" fontId="24" fillId="36" borderId="12" xfId="0" applyNumberFormat="1" applyFont="1" applyFill="1" applyBorder="1" applyAlignment="1" applyProtection="1">
      <alignment horizontal="center" vertical="center" wrapText="1"/>
    </xf>
    <xf numFmtId="38" fontId="17" fillId="38" borderId="16" xfId="0" applyNumberFormat="1" applyFont="1" applyFill="1" applyBorder="1" applyAlignment="1">
      <alignment horizontal="right"/>
    </xf>
    <xf numFmtId="37" fontId="14" fillId="36" borderId="18" xfId="0" applyNumberFormat="1" applyFont="1" applyFill="1" applyBorder="1" applyAlignment="1" applyProtection="1">
      <alignment vertical="center" wrapText="1"/>
    </xf>
    <xf numFmtId="166" fontId="24" fillId="36" borderId="19" xfId="0" applyNumberFormat="1" applyFont="1" applyFill="1" applyBorder="1" applyAlignment="1" applyProtection="1">
      <alignment horizontal="center" vertical="center" wrapText="1"/>
    </xf>
    <xf numFmtId="38" fontId="17" fillId="38" borderId="20" xfId="0" applyNumberFormat="1" applyFont="1" applyFill="1" applyBorder="1" applyAlignment="1">
      <alignment horizontal="right"/>
    </xf>
    <xf numFmtId="0" fontId="0" fillId="35" borderId="0" xfId="0" applyFont="1" applyFill="1"/>
    <xf numFmtId="164" fontId="25" fillId="0" borderId="0" xfId="0" applyNumberFormat="1" applyFont="1"/>
    <xf numFmtId="0" fontId="17" fillId="36" borderId="16" xfId="0" applyFont="1" applyFill="1" applyBorder="1" applyAlignment="1">
      <alignment horizontal="center" vertical="center" wrapText="1"/>
    </xf>
    <xf numFmtId="0" fontId="18" fillId="36" borderId="16" xfId="0" applyNumberFormat="1" applyFont="1" applyFill="1" applyBorder="1" applyAlignment="1">
      <alignment horizontal="center" vertical="center" wrapText="1"/>
    </xf>
    <xf numFmtId="0" fontId="17" fillId="38" borderId="16" xfId="0" applyFont="1" applyFill="1" applyBorder="1" applyAlignment="1">
      <alignment horizontal="left"/>
    </xf>
    <xf numFmtId="0" fontId="17" fillId="38" borderId="16" xfId="0" applyFont="1" applyFill="1" applyBorder="1" applyAlignment="1">
      <alignment horizontal="center"/>
    </xf>
    <xf numFmtId="37" fontId="14" fillId="36" borderId="10" xfId="0" applyNumberFormat="1" applyFont="1" applyFill="1" applyBorder="1" applyAlignment="1" applyProtection="1">
      <alignment vertical="center" wrapText="1"/>
    </xf>
    <xf numFmtId="0" fontId="13" fillId="36" borderId="13" xfId="0" applyNumberFormat="1" applyFont="1" applyFill="1" applyBorder="1" applyAlignment="1">
      <alignment horizontal="center" vertical="center" wrapText="1"/>
    </xf>
    <xf numFmtId="167" fontId="20" fillId="39" borderId="15" xfId="0" applyNumberFormat="1" applyFont="1" applyFill="1" applyBorder="1" applyAlignment="1">
      <alignment horizontal="right"/>
    </xf>
    <xf numFmtId="167" fontId="20" fillId="39" borderId="16" xfId="0" applyNumberFormat="1" applyFont="1" applyFill="1" applyBorder="1" applyAlignment="1">
      <alignment horizontal="right"/>
    </xf>
    <xf numFmtId="167" fontId="13" fillId="38" borderId="20" xfId="0" applyNumberFormat="1" applyFont="1" applyFill="1" applyBorder="1" applyAlignment="1" applyProtection="1">
      <alignment horizontal="right"/>
    </xf>
    <xf numFmtId="167" fontId="20" fillId="39" borderId="22" xfId="0" applyNumberFormat="1" applyFont="1" applyFill="1" applyBorder="1" applyAlignment="1">
      <alignment horizontal="right"/>
    </xf>
    <xf numFmtId="167" fontId="13" fillId="38" borderId="16" xfId="0" applyNumberFormat="1" applyFont="1" applyFill="1" applyBorder="1" applyAlignment="1" applyProtection="1">
      <alignment horizontal="right"/>
    </xf>
    <xf numFmtId="167" fontId="13" fillId="38" borderId="26" xfId="0" applyNumberFormat="1" applyFont="1" applyFill="1" applyBorder="1" applyAlignment="1" applyProtection="1">
      <alignment horizontal="right"/>
    </xf>
    <xf numFmtId="167" fontId="13" fillId="38" borderId="29" xfId="0" applyNumberFormat="1" applyFont="1" applyFill="1" applyBorder="1" applyAlignment="1" applyProtection="1">
      <alignment horizontal="right"/>
    </xf>
    <xf numFmtId="167" fontId="13" fillId="38" borderId="15" xfId="0" applyNumberFormat="1" applyFont="1" applyFill="1" applyBorder="1" applyAlignment="1" applyProtection="1">
      <alignment horizontal="right"/>
    </xf>
    <xf numFmtId="167" fontId="20" fillId="39" borderId="33" xfId="0" applyNumberFormat="1" applyFont="1" applyFill="1" applyBorder="1" applyAlignment="1">
      <alignment horizontal="right"/>
    </xf>
    <xf numFmtId="3" fontId="13" fillId="38" borderId="13" xfId="0" applyNumberFormat="1" applyFont="1" applyFill="1" applyBorder="1" applyAlignment="1" applyProtection="1">
      <alignment horizontal="right"/>
    </xf>
    <xf numFmtId="167" fontId="13" fillId="38" borderId="13" xfId="0" applyNumberFormat="1" applyFont="1" applyFill="1" applyBorder="1" applyAlignment="1" applyProtection="1">
      <alignment horizontal="right"/>
    </xf>
    <xf numFmtId="0" fontId="17" fillId="38" borderId="34" xfId="0" applyFont="1" applyFill="1" applyBorder="1" applyAlignment="1">
      <alignment horizontal="left"/>
    </xf>
    <xf numFmtId="1" fontId="13" fillId="38" borderId="39" xfId="0" quotePrefix="1" applyNumberFormat="1" applyFont="1" applyFill="1" applyBorder="1" applyAlignment="1" applyProtection="1">
      <alignment horizontal="center"/>
    </xf>
    <xf numFmtId="167" fontId="20" fillId="39" borderId="15" xfId="1" applyNumberFormat="1" applyFont="1" applyFill="1" applyBorder="1" applyAlignment="1">
      <alignment horizontal="right"/>
    </xf>
    <xf numFmtId="167" fontId="17" fillId="38" borderId="15" xfId="0" applyNumberFormat="1" applyFont="1" applyFill="1" applyBorder="1" applyAlignment="1">
      <alignment horizontal="right"/>
    </xf>
    <xf numFmtId="167" fontId="17" fillId="38" borderId="16" xfId="0" applyNumberFormat="1" applyFont="1" applyFill="1" applyBorder="1" applyAlignment="1">
      <alignment horizontal="right"/>
    </xf>
    <xf numFmtId="167" fontId="17" fillId="38" borderId="20" xfId="0" applyNumberFormat="1" applyFont="1" applyFill="1" applyBorder="1" applyAlignment="1">
      <alignment horizontal="right"/>
    </xf>
    <xf numFmtId="0" fontId="15" fillId="36" borderId="16" xfId="0" applyFont="1" applyFill="1" applyBorder="1" applyAlignment="1">
      <alignment horizontal="center" vertical="center" wrapText="1"/>
    </xf>
    <xf numFmtId="0" fontId="13" fillId="36" borderId="16" xfId="0" applyFont="1" applyFill="1" applyBorder="1" applyAlignment="1">
      <alignment horizontal="center" vertical="center" wrapText="1"/>
    </xf>
    <xf numFmtId="3" fontId="8" fillId="38" borderId="16" xfId="0" applyNumberFormat="1" applyFont="1" applyFill="1" applyBorder="1" applyAlignment="1" applyProtection="1">
      <alignment horizontal="right"/>
    </xf>
    <xf numFmtId="0" fontId="17" fillId="38" borderId="18" xfId="0" applyFont="1" applyFill="1" applyBorder="1" applyAlignment="1">
      <alignment horizontal="center"/>
    </xf>
    <xf numFmtId="0" fontId="17" fillId="38" borderId="19" xfId="0" applyFont="1" applyFill="1" applyBorder="1" applyAlignment="1">
      <alignment horizontal="center"/>
    </xf>
    <xf numFmtId="0" fontId="17" fillId="38" borderId="27" xfId="0" applyFont="1" applyFill="1" applyBorder="1" applyAlignment="1">
      <alignment horizontal="center"/>
    </xf>
    <xf numFmtId="0" fontId="17" fillId="38" borderId="28" xfId="0" applyFont="1" applyFill="1" applyBorder="1" applyAlignment="1">
      <alignment horizontal="center"/>
    </xf>
    <xf numFmtId="0" fontId="17" fillId="38" borderId="24" xfId="0" applyFont="1" applyFill="1" applyBorder="1" applyAlignment="1">
      <alignment horizontal="center"/>
    </xf>
    <xf numFmtId="0" fontId="17" fillId="38" borderId="25" xfId="0" applyFont="1" applyFill="1" applyBorder="1" applyAlignment="1">
      <alignment horizontal="center"/>
    </xf>
    <xf numFmtId="0" fontId="13" fillId="36" borderId="10" xfId="0" applyFont="1" applyFill="1" applyBorder="1" applyAlignment="1">
      <alignment horizontal="center" vertical="center" wrapText="1"/>
    </xf>
    <xf numFmtId="0" fontId="13" fillId="36" borderId="11" xfId="0" applyFont="1" applyFill="1" applyBorder="1" applyAlignment="1">
      <alignment horizontal="center" vertical="center" wrapText="1"/>
    </xf>
    <xf numFmtId="0" fontId="13" fillId="36" borderId="12" xfId="0" applyFont="1" applyFill="1" applyBorder="1" applyAlignment="1">
      <alignment horizontal="center" vertical="center" wrapText="1"/>
    </xf>
    <xf numFmtId="37" fontId="14" fillId="37" borderId="10" xfId="0" applyNumberFormat="1" applyFont="1" applyFill="1" applyBorder="1" applyAlignment="1" applyProtection="1">
      <alignment horizontal="center" vertical="center" wrapText="1"/>
    </xf>
    <xf numFmtId="37" fontId="14" fillId="37" borderId="11" xfId="0" applyNumberFormat="1" applyFont="1" applyFill="1" applyBorder="1" applyAlignment="1" applyProtection="1">
      <alignment horizontal="center" vertical="center" wrapText="1"/>
    </xf>
    <xf numFmtId="37" fontId="14" fillId="37" borderId="12" xfId="0" applyNumberFormat="1" applyFont="1" applyFill="1" applyBorder="1" applyAlignment="1" applyProtection="1">
      <alignment horizontal="center" vertical="center" wrapText="1"/>
    </xf>
    <xf numFmtId="0" fontId="15" fillId="36" borderId="10" xfId="0" applyFont="1" applyFill="1" applyBorder="1" applyAlignment="1">
      <alignment horizontal="center" vertical="center" wrapText="1"/>
    </xf>
    <xf numFmtId="0" fontId="15" fillId="36" borderId="12" xfId="0" applyFont="1" applyFill="1" applyBorder="1" applyAlignment="1">
      <alignment horizontal="center" vertical="center" wrapText="1"/>
    </xf>
    <xf numFmtId="0" fontId="17" fillId="38" borderId="37" xfId="0" applyFont="1" applyFill="1" applyBorder="1" applyAlignment="1">
      <alignment horizontal="center"/>
    </xf>
    <xf numFmtId="0" fontId="17" fillId="38" borderId="38" xfId="0" applyFont="1" applyFill="1" applyBorder="1" applyAlignment="1">
      <alignment horizontal="center"/>
    </xf>
    <xf numFmtId="14" fontId="11" fillId="33" borderId="10" xfId="0" applyNumberFormat="1" applyFont="1" applyFill="1" applyBorder="1" applyAlignment="1">
      <alignment horizontal="center" wrapText="1"/>
    </xf>
    <xf numFmtId="14" fontId="11" fillId="33" borderId="11" xfId="0" applyNumberFormat="1" applyFont="1" applyFill="1" applyBorder="1" applyAlignment="1">
      <alignment horizontal="center" wrapText="1"/>
    </xf>
    <xf numFmtId="14" fontId="11" fillId="33" borderId="12" xfId="0" applyNumberFormat="1" applyFont="1" applyFill="1" applyBorder="1" applyAlignment="1">
      <alignment horizontal="center" wrapText="1"/>
    </xf>
    <xf numFmtId="0" fontId="26" fillId="36" borderId="10" xfId="0" applyFont="1" applyFill="1" applyBorder="1" applyAlignment="1">
      <alignment horizontal="center" vertical="center" wrapText="1"/>
    </xf>
    <xf numFmtId="0" fontId="26" fillId="36" borderId="12" xfId="0" applyFont="1" applyFill="1" applyBorder="1" applyAlignment="1">
      <alignment horizontal="center" vertical="center" wrapText="1"/>
    </xf>
  </cellXfs>
  <cellStyles count="8226">
    <cellStyle name="          _x000a__x000a_shell=progman.exe_x000a__x000a_m" xfId="3"/>
    <cellStyle name="          _x000d__x000a_shell=progman.exe_x000d__x000a_m" xfId="4"/>
    <cellStyle name="          _x000d__x000a_shell=progman.exe_x000d__x000a_m 2" xfId="5"/>
    <cellStyle name="          _x000d__x000a_shell=progman.exe_x000d__x000a_m 2 2" xfId="6"/>
    <cellStyle name="          _x000d__x000a_shell=progman.exe_x000d__x000a_m_6M09 MCEV Datasheet" xfId="7"/>
    <cellStyle name=" 1" xfId="8"/>
    <cellStyle name=" 1 2" xfId="9"/>
    <cellStyle name=" 1 3" xfId="10"/>
    <cellStyle name="_x000a_386grabber=S" xfId="11"/>
    <cellStyle name="_x000a_bidires=100_x000d_" xfId="12"/>
    <cellStyle name="_x000a_bidires=100_x000d_ 2" xfId="13"/>
    <cellStyle name="###,#####" xfId="14"/>
    <cellStyle name="$0.00" xfId="15"/>
    <cellStyle name="$0.95" xfId="16"/>
    <cellStyle name="$0.99" xfId="17"/>
    <cellStyle name="%" xfId="18"/>
    <cellStyle name="% 2" xfId="19"/>
    <cellStyle name="%20 - Vurgu1 2" xfId="20"/>
    <cellStyle name="%20 - Vurgu1 2 2" xfId="21"/>
    <cellStyle name="%20 - Vurgu2 2" xfId="22"/>
    <cellStyle name="%20 - Vurgu2 2 2" xfId="23"/>
    <cellStyle name="%20 - Vurgu3 2" xfId="24"/>
    <cellStyle name="%20 - Vurgu3 2 2" xfId="25"/>
    <cellStyle name="%20 - Vurgu4 2" xfId="26"/>
    <cellStyle name="%20 - Vurgu4 2 2" xfId="27"/>
    <cellStyle name="%20 - Vurgu5 2" xfId="28"/>
    <cellStyle name="%20 - Vurgu5 2 2" xfId="29"/>
    <cellStyle name="%20 - Vurgu6 2" xfId="30"/>
    <cellStyle name="%20 - Vurgu6 2 2" xfId="31"/>
    <cellStyle name="%40 - Vurgu1 2" xfId="32"/>
    <cellStyle name="%40 - Vurgu1 2 2" xfId="33"/>
    <cellStyle name="%40 - Vurgu2 2" xfId="34"/>
    <cellStyle name="%40 - Vurgu2 2 2" xfId="35"/>
    <cellStyle name="%40 - Vurgu3 2" xfId="36"/>
    <cellStyle name="%40 - Vurgu3 2 2" xfId="37"/>
    <cellStyle name="%40 - Vurgu4 2" xfId="38"/>
    <cellStyle name="%40 - Vurgu4 2 2" xfId="39"/>
    <cellStyle name="%40 - Vurgu5 2" xfId="40"/>
    <cellStyle name="%40 - Vurgu5 2 2" xfId="41"/>
    <cellStyle name="%40 - Vurgu6 2" xfId="42"/>
    <cellStyle name="%40 - Vurgu6 2 2" xfId="43"/>
    <cellStyle name="%60 - Vurgu1 2" xfId="44"/>
    <cellStyle name="%60 - Vurgu1 2 2" xfId="45"/>
    <cellStyle name="%60 - Vurgu2 2" xfId="46"/>
    <cellStyle name="%60 - Vurgu2 2 2" xfId="47"/>
    <cellStyle name="%60 - Vurgu3 2" xfId="48"/>
    <cellStyle name="%60 - Vurgu3 2 2" xfId="49"/>
    <cellStyle name="%60 - Vurgu4 2" xfId="50"/>
    <cellStyle name="%60 - Vurgu4 2 2" xfId="51"/>
    <cellStyle name="%60 - Vurgu5 2" xfId="52"/>
    <cellStyle name="%60 - Vurgu5 2 2" xfId="53"/>
    <cellStyle name="%60 - Vurgu6 2" xfId="54"/>
    <cellStyle name="%60 - Vurgu6 2 2" xfId="55"/>
    <cellStyle name="******************************************" xfId="56"/>
    <cellStyle name="?? [0]_PLACIN~1" xfId="57"/>
    <cellStyle name="??_PALIC" xfId="58"/>
    <cellStyle name="@" xfId="59"/>
    <cellStyle name="@ 10" xfId="60"/>
    <cellStyle name="@ 2" xfId="61"/>
    <cellStyle name="@ 2 2" xfId="62"/>
    <cellStyle name="@ 3" xfId="63"/>
    <cellStyle name="@ 3 2" xfId="64"/>
    <cellStyle name="@ 4" xfId="65"/>
    <cellStyle name="@ 4 2" xfId="66"/>
    <cellStyle name="@ 5" xfId="67"/>
    <cellStyle name="@ 5 2" xfId="68"/>
    <cellStyle name="@ 6" xfId="69"/>
    <cellStyle name="@ 6 2" xfId="70"/>
    <cellStyle name="@ 7" xfId="71"/>
    <cellStyle name="@ 7 2" xfId="72"/>
    <cellStyle name="@ 8" xfId="73"/>
    <cellStyle name="@ 8 2" xfId="74"/>
    <cellStyle name="@ 9" xfId="75"/>
    <cellStyle name="@ 9 2" xfId="76"/>
    <cellStyle name="_%(SignOnly)" xfId="77"/>
    <cellStyle name="_%(SignSpaceOnly)" xfId="78"/>
    <cellStyle name="_(JP)US SubPrime Summary" xfId="79"/>
    <cellStyle name="_(JP)US SubPrime Summary 2" xfId="80"/>
    <cellStyle name="_(Korea KB) CDO &amp; CLO Summary" xfId="81"/>
    <cellStyle name="_(Korea KB) CDO &amp; CLO Summary 2" xfId="82"/>
    <cellStyle name="_0101" xfId="83"/>
    <cellStyle name="_0101 10" xfId="84"/>
    <cellStyle name="_0101 2" xfId="85"/>
    <cellStyle name="_0101 3" xfId="86"/>
    <cellStyle name="_0101 4" xfId="87"/>
    <cellStyle name="_0101 5" xfId="88"/>
    <cellStyle name="_0101 6" xfId="89"/>
    <cellStyle name="_0101 7" xfId="90"/>
    <cellStyle name="_0101 8" xfId="91"/>
    <cellStyle name="_0101 9" xfId="92"/>
    <cellStyle name="_0101_1" xfId="93"/>
    <cellStyle name="_0101_2" xfId="94"/>
    <cellStyle name="_0101_2 10" xfId="95"/>
    <cellStyle name="_0101_2 2" xfId="96"/>
    <cellStyle name="_0101_2 3" xfId="97"/>
    <cellStyle name="_0101_2 4" xfId="98"/>
    <cellStyle name="_0101_2 5" xfId="99"/>
    <cellStyle name="_0101_2 6" xfId="100"/>
    <cellStyle name="_0101_2 7" xfId="101"/>
    <cellStyle name="_0101_2 8" xfId="102"/>
    <cellStyle name="_0101_2 9" xfId="103"/>
    <cellStyle name="_0101_3" xfId="104"/>
    <cellStyle name="_0101_3 10" xfId="105"/>
    <cellStyle name="_0101_3 2" xfId="106"/>
    <cellStyle name="_0101_3 3" xfId="107"/>
    <cellStyle name="_0101_3 4" xfId="108"/>
    <cellStyle name="_0101_3 5" xfId="109"/>
    <cellStyle name="_0101_3 6" xfId="110"/>
    <cellStyle name="_0101_3 7" xfId="111"/>
    <cellStyle name="_0101_3 8" xfId="112"/>
    <cellStyle name="_0101_3 9" xfId="113"/>
    <cellStyle name="_0101_4" xfId="114"/>
    <cellStyle name="_0101_4 10" xfId="115"/>
    <cellStyle name="_0101_4 2" xfId="116"/>
    <cellStyle name="_0101_4 3" xfId="117"/>
    <cellStyle name="_0101_4 4" xfId="118"/>
    <cellStyle name="_0101_4 5" xfId="119"/>
    <cellStyle name="_0101_4 6" xfId="120"/>
    <cellStyle name="_0101_4 7" xfId="121"/>
    <cellStyle name="_0101_4 8" xfId="122"/>
    <cellStyle name="_0101_4 9" xfId="123"/>
    <cellStyle name="_0101_5" xfId="124"/>
    <cellStyle name="_0101_6" xfId="125"/>
    <cellStyle name="_0101_7" xfId="126"/>
    <cellStyle name="_0101_7 2" xfId="127"/>
    <cellStyle name="_0101_7 3" xfId="128"/>
    <cellStyle name="_0101_8" xfId="129"/>
    <cellStyle name="_0101_8 10" xfId="130"/>
    <cellStyle name="_0101_8 2" xfId="131"/>
    <cellStyle name="_0101_8 3" xfId="132"/>
    <cellStyle name="_0101_8 4" xfId="133"/>
    <cellStyle name="_0101_8 5" xfId="134"/>
    <cellStyle name="_0101_8 6" xfId="135"/>
    <cellStyle name="_0101_8 7" xfId="136"/>
    <cellStyle name="_0101_8 8" xfId="137"/>
    <cellStyle name="_0101_8 9" xfId="138"/>
    <cellStyle name="_0101_9" xfId="139"/>
    <cellStyle name="_0101_9 10" xfId="140"/>
    <cellStyle name="_0101_9 2" xfId="141"/>
    <cellStyle name="_0101_9 3" xfId="142"/>
    <cellStyle name="_0101_9 4" xfId="143"/>
    <cellStyle name="_0101_9 5" xfId="144"/>
    <cellStyle name="_0101_9 6" xfId="145"/>
    <cellStyle name="_0101_9 7" xfId="146"/>
    <cellStyle name="_0101_9 8" xfId="147"/>
    <cellStyle name="_0101_9 9" xfId="148"/>
    <cellStyle name="_0101_A" xfId="149"/>
    <cellStyle name="_0101_A 10" xfId="150"/>
    <cellStyle name="_0101_A 2" xfId="151"/>
    <cellStyle name="_0101_A 3" xfId="152"/>
    <cellStyle name="_0101_A 4" xfId="153"/>
    <cellStyle name="_0101_A 5" xfId="154"/>
    <cellStyle name="_0101_A 6" xfId="155"/>
    <cellStyle name="_0101_A 7" xfId="156"/>
    <cellStyle name="_0101_A 8" xfId="157"/>
    <cellStyle name="_0101_A 9" xfId="158"/>
    <cellStyle name="_0101_B" xfId="159"/>
    <cellStyle name="_0101_C" xfId="160"/>
    <cellStyle name="_0101_D" xfId="161"/>
    <cellStyle name="_0101_D 10" xfId="162"/>
    <cellStyle name="_0101_D 2" xfId="163"/>
    <cellStyle name="_0101_D 3" xfId="164"/>
    <cellStyle name="_0101_D 4" xfId="165"/>
    <cellStyle name="_0101_D 5" xfId="166"/>
    <cellStyle name="_0101_D 6" xfId="167"/>
    <cellStyle name="_0101_D 7" xfId="168"/>
    <cellStyle name="_0101_D 8" xfId="169"/>
    <cellStyle name="_0101_D 9" xfId="170"/>
    <cellStyle name="_0101_E" xfId="171"/>
    <cellStyle name="_0101_E 2" xfId="172"/>
    <cellStyle name="_0101_E 3" xfId="173"/>
    <cellStyle name="_0101_F" xfId="174"/>
    <cellStyle name="_0101_G" xfId="175"/>
    <cellStyle name="_0102" xfId="176"/>
    <cellStyle name="_0102 10" xfId="177"/>
    <cellStyle name="_0102 2" xfId="178"/>
    <cellStyle name="_0102 3" xfId="179"/>
    <cellStyle name="_0102 4" xfId="180"/>
    <cellStyle name="_0102 5" xfId="181"/>
    <cellStyle name="_0102 6" xfId="182"/>
    <cellStyle name="_0102 7" xfId="183"/>
    <cellStyle name="_0102 8" xfId="184"/>
    <cellStyle name="_0102 9" xfId="185"/>
    <cellStyle name="_0102_1" xfId="186"/>
    <cellStyle name="_0102_2" xfId="187"/>
    <cellStyle name="_0102_2 2" xfId="188"/>
    <cellStyle name="_0102_2 3" xfId="189"/>
    <cellStyle name="_0102_3" xfId="190"/>
    <cellStyle name="_0102_3 10" xfId="191"/>
    <cellStyle name="_0102_3 2" xfId="192"/>
    <cellStyle name="_0102_3 3" xfId="193"/>
    <cellStyle name="_0102_3 4" xfId="194"/>
    <cellStyle name="_0102_3 5" xfId="195"/>
    <cellStyle name="_0102_3 6" xfId="196"/>
    <cellStyle name="_0102_3 7" xfId="197"/>
    <cellStyle name="_0102_3 8" xfId="198"/>
    <cellStyle name="_0102_3 9" xfId="199"/>
    <cellStyle name="_0102_4" xfId="200"/>
    <cellStyle name="_0102_5" xfId="201"/>
    <cellStyle name="_0102_6" xfId="202"/>
    <cellStyle name="_0102_7" xfId="203"/>
    <cellStyle name="_0102_7 10" xfId="204"/>
    <cellStyle name="_0102_7 2" xfId="205"/>
    <cellStyle name="_0102_7 3" xfId="206"/>
    <cellStyle name="_0102_7 4" xfId="207"/>
    <cellStyle name="_0102_7 5" xfId="208"/>
    <cellStyle name="_0102_7 6" xfId="209"/>
    <cellStyle name="_0102_7 7" xfId="210"/>
    <cellStyle name="_0102_7 8" xfId="211"/>
    <cellStyle name="_0102_7 9" xfId="212"/>
    <cellStyle name="_0102_8" xfId="213"/>
    <cellStyle name="_0102_9" xfId="214"/>
    <cellStyle name="_0102_9 10" xfId="215"/>
    <cellStyle name="_0102_9 2" xfId="216"/>
    <cellStyle name="_0102_9 3" xfId="217"/>
    <cellStyle name="_0102_9 4" xfId="218"/>
    <cellStyle name="_0102_9 5" xfId="219"/>
    <cellStyle name="_0102_9 6" xfId="220"/>
    <cellStyle name="_0102_9 7" xfId="221"/>
    <cellStyle name="_0102_9 8" xfId="222"/>
    <cellStyle name="_0102_9 9" xfId="223"/>
    <cellStyle name="_0102_A" xfId="224"/>
    <cellStyle name="_0102_A 10" xfId="225"/>
    <cellStyle name="_0102_A 2" xfId="226"/>
    <cellStyle name="_0102_A 3" xfId="227"/>
    <cellStyle name="_0102_A 4" xfId="228"/>
    <cellStyle name="_0102_A 5" xfId="229"/>
    <cellStyle name="_0102_A 6" xfId="230"/>
    <cellStyle name="_0102_A 7" xfId="231"/>
    <cellStyle name="_0102_A 8" xfId="232"/>
    <cellStyle name="_0102_A 9" xfId="233"/>
    <cellStyle name="_0102_B" xfId="234"/>
    <cellStyle name="_0102_C" xfId="235"/>
    <cellStyle name="_0102_C 10" xfId="236"/>
    <cellStyle name="_0102_C 2" xfId="237"/>
    <cellStyle name="_0102_C 3" xfId="238"/>
    <cellStyle name="_0102_C 4" xfId="239"/>
    <cellStyle name="_0102_C 5" xfId="240"/>
    <cellStyle name="_0102_C 6" xfId="241"/>
    <cellStyle name="_0102_C 7" xfId="242"/>
    <cellStyle name="_0102_C 8" xfId="243"/>
    <cellStyle name="_0102_C 9" xfId="244"/>
    <cellStyle name="_0102_D" xfId="245"/>
    <cellStyle name="_0102_D 2" xfId="246"/>
    <cellStyle name="_0102_D 3" xfId="247"/>
    <cellStyle name="_0102_E" xfId="248"/>
    <cellStyle name="_0102_E 10" xfId="249"/>
    <cellStyle name="_0102_E 2" xfId="250"/>
    <cellStyle name="_0102_E 3" xfId="251"/>
    <cellStyle name="_0102_E 4" xfId="252"/>
    <cellStyle name="_0102_E 5" xfId="253"/>
    <cellStyle name="_0102_E 6" xfId="254"/>
    <cellStyle name="_0102_E 7" xfId="255"/>
    <cellStyle name="_0102_E 8" xfId="256"/>
    <cellStyle name="_0102_E 9" xfId="257"/>
    <cellStyle name="_0102_F" xfId="258"/>
    <cellStyle name="_0102_F 10" xfId="259"/>
    <cellStyle name="_0102_F 2" xfId="260"/>
    <cellStyle name="_0102_F 3" xfId="261"/>
    <cellStyle name="_0102_F 4" xfId="262"/>
    <cellStyle name="_0102_F 5" xfId="263"/>
    <cellStyle name="_0102_F 6" xfId="264"/>
    <cellStyle name="_0102_F 7" xfId="265"/>
    <cellStyle name="_0102_F 8" xfId="266"/>
    <cellStyle name="_0102_F 9" xfId="267"/>
    <cellStyle name="_0201" xfId="268"/>
    <cellStyle name="_0201 10" xfId="269"/>
    <cellStyle name="_0201 2" xfId="270"/>
    <cellStyle name="_0201 3" xfId="271"/>
    <cellStyle name="_0201 4" xfId="272"/>
    <cellStyle name="_0201 5" xfId="273"/>
    <cellStyle name="_0201 6" xfId="274"/>
    <cellStyle name="_0201 7" xfId="275"/>
    <cellStyle name="_0201 8" xfId="276"/>
    <cellStyle name="_0201 9" xfId="277"/>
    <cellStyle name="_0201_1" xfId="278"/>
    <cellStyle name="_0201_1 10" xfId="279"/>
    <cellStyle name="_0201_1 2" xfId="280"/>
    <cellStyle name="_0201_1 3" xfId="281"/>
    <cellStyle name="_0201_1 4" xfId="282"/>
    <cellStyle name="_0201_1 5" xfId="283"/>
    <cellStyle name="_0201_1 6" xfId="284"/>
    <cellStyle name="_0201_1 7" xfId="285"/>
    <cellStyle name="_0201_1 8" xfId="286"/>
    <cellStyle name="_0201_1 9" xfId="287"/>
    <cellStyle name="_0201_2" xfId="288"/>
    <cellStyle name="_0201_2 10" xfId="289"/>
    <cellStyle name="_0201_2 2" xfId="290"/>
    <cellStyle name="_0201_2 3" xfId="291"/>
    <cellStyle name="_0201_2 4" xfId="292"/>
    <cellStyle name="_0201_2 5" xfId="293"/>
    <cellStyle name="_0201_2 6" xfId="294"/>
    <cellStyle name="_0201_2 7" xfId="295"/>
    <cellStyle name="_0201_2 8" xfId="296"/>
    <cellStyle name="_0201_2 9" xfId="297"/>
    <cellStyle name="_0201_3" xfId="298"/>
    <cellStyle name="_0201_4" xfId="299"/>
    <cellStyle name="_0201_4 10" xfId="300"/>
    <cellStyle name="_0201_4 2" xfId="301"/>
    <cellStyle name="_0201_4 3" xfId="302"/>
    <cellStyle name="_0201_4 4" xfId="303"/>
    <cellStyle name="_0201_4 5" xfId="304"/>
    <cellStyle name="_0201_4 6" xfId="305"/>
    <cellStyle name="_0201_4 7" xfId="306"/>
    <cellStyle name="_0201_4 8" xfId="307"/>
    <cellStyle name="_0201_4 9" xfId="308"/>
    <cellStyle name="_0201_5" xfId="309"/>
    <cellStyle name="_0201_5 10" xfId="310"/>
    <cellStyle name="_0201_5 2" xfId="311"/>
    <cellStyle name="_0201_5 3" xfId="312"/>
    <cellStyle name="_0201_5 4" xfId="313"/>
    <cellStyle name="_0201_5 5" xfId="314"/>
    <cellStyle name="_0201_5 6" xfId="315"/>
    <cellStyle name="_0201_5 7" xfId="316"/>
    <cellStyle name="_0201_5 8" xfId="317"/>
    <cellStyle name="_0201_5 9" xfId="318"/>
    <cellStyle name="_0201_6" xfId="319"/>
    <cellStyle name="_0201_6 2" xfId="320"/>
    <cellStyle name="_0201_6 3" xfId="321"/>
    <cellStyle name="_0201_7" xfId="322"/>
    <cellStyle name="_0201_7 10" xfId="323"/>
    <cellStyle name="_0201_7 2" xfId="324"/>
    <cellStyle name="_0201_7 3" xfId="325"/>
    <cellStyle name="_0201_7 4" xfId="326"/>
    <cellStyle name="_0201_7 5" xfId="327"/>
    <cellStyle name="_0201_7 6" xfId="328"/>
    <cellStyle name="_0201_7 7" xfId="329"/>
    <cellStyle name="_0201_7 8" xfId="330"/>
    <cellStyle name="_0201_7 9" xfId="331"/>
    <cellStyle name="_0201_8" xfId="332"/>
    <cellStyle name="_0201_8 10" xfId="333"/>
    <cellStyle name="_0201_8 2" xfId="334"/>
    <cellStyle name="_0201_8 3" xfId="335"/>
    <cellStyle name="_0201_8 4" xfId="336"/>
    <cellStyle name="_0201_8 5" xfId="337"/>
    <cellStyle name="_0201_8 6" xfId="338"/>
    <cellStyle name="_0201_8 7" xfId="339"/>
    <cellStyle name="_0201_8 8" xfId="340"/>
    <cellStyle name="_0201_8 9" xfId="341"/>
    <cellStyle name="_0201_9" xfId="342"/>
    <cellStyle name="_0201_A" xfId="343"/>
    <cellStyle name="_0201_B" xfId="344"/>
    <cellStyle name="_0201_C" xfId="345"/>
    <cellStyle name="_0201_C 10" xfId="346"/>
    <cellStyle name="_0201_C 2" xfId="347"/>
    <cellStyle name="_0201_C 3" xfId="348"/>
    <cellStyle name="_0201_C 4" xfId="349"/>
    <cellStyle name="_0201_C 5" xfId="350"/>
    <cellStyle name="_0201_C 6" xfId="351"/>
    <cellStyle name="_0201_C 7" xfId="352"/>
    <cellStyle name="_0201_C 8" xfId="353"/>
    <cellStyle name="_0201_C 9" xfId="354"/>
    <cellStyle name="_0201_D" xfId="355"/>
    <cellStyle name="_0201_E" xfId="356"/>
    <cellStyle name="_0201_E 2" xfId="357"/>
    <cellStyle name="_0201_E 3" xfId="358"/>
    <cellStyle name="_0201_F" xfId="359"/>
    <cellStyle name="_0201_F 10" xfId="360"/>
    <cellStyle name="_0201_F 2" xfId="361"/>
    <cellStyle name="_0201_F 3" xfId="362"/>
    <cellStyle name="_0201_F 4" xfId="363"/>
    <cellStyle name="_0201_F 5" xfId="364"/>
    <cellStyle name="_0201_F 6" xfId="365"/>
    <cellStyle name="_0201_F 7" xfId="366"/>
    <cellStyle name="_0201_F 8" xfId="367"/>
    <cellStyle name="_0201_F 9" xfId="368"/>
    <cellStyle name="_0202" xfId="369"/>
    <cellStyle name="_0202 2" xfId="370"/>
    <cellStyle name="_0202 3" xfId="371"/>
    <cellStyle name="_0202_1" xfId="372"/>
    <cellStyle name="_0202_2" xfId="373"/>
    <cellStyle name="_0202_2 10" xfId="374"/>
    <cellStyle name="_0202_2 2" xfId="375"/>
    <cellStyle name="_0202_2 3" xfId="376"/>
    <cellStyle name="_0202_2 4" xfId="377"/>
    <cellStyle name="_0202_2 5" xfId="378"/>
    <cellStyle name="_0202_2 6" xfId="379"/>
    <cellStyle name="_0202_2 7" xfId="380"/>
    <cellStyle name="_0202_2 8" xfId="381"/>
    <cellStyle name="_0202_2 9" xfId="382"/>
    <cellStyle name="_0202_3" xfId="383"/>
    <cellStyle name="_0202_4" xfId="384"/>
    <cellStyle name="_0202_4 10" xfId="385"/>
    <cellStyle name="_0202_4 2" xfId="386"/>
    <cellStyle name="_0202_4 3" xfId="387"/>
    <cellStyle name="_0202_4 4" xfId="388"/>
    <cellStyle name="_0202_4 5" xfId="389"/>
    <cellStyle name="_0202_4 6" xfId="390"/>
    <cellStyle name="_0202_4 7" xfId="391"/>
    <cellStyle name="_0202_4 8" xfId="392"/>
    <cellStyle name="_0202_4 9" xfId="393"/>
    <cellStyle name="_0202_5" xfId="394"/>
    <cellStyle name="_0202_5 2" xfId="395"/>
    <cellStyle name="_0202_5 3" xfId="396"/>
    <cellStyle name="_0202_6" xfId="397"/>
    <cellStyle name="_0202_6 10" xfId="398"/>
    <cellStyle name="_0202_6 2" xfId="399"/>
    <cellStyle name="_0202_6 3" xfId="400"/>
    <cellStyle name="_0202_6 4" xfId="401"/>
    <cellStyle name="_0202_6 5" xfId="402"/>
    <cellStyle name="_0202_6 6" xfId="403"/>
    <cellStyle name="_0202_6 7" xfId="404"/>
    <cellStyle name="_0202_6 8" xfId="405"/>
    <cellStyle name="_0202_6 9" xfId="406"/>
    <cellStyle name="_0202_7" xfId="407"/>
    <cellStyle name="_0202_7 10" xfId="408"/>
    <cellStyle name="_0202_7 2" xfId="409"/>
    <cellStyle name="_0202_7 3" xfId="410"/>
    <cellStyle name="_0202_7 4" xfId="411"/>
    <cellStyle name="_0202_7 5" xfId="412"/>
    <cellStyle name="_0202_7 6" xfId="413"/>
    <cellStyle name="_0202_7 7" xfId="414"/>
    <cellStyle name="_0202_7 8" xfId="415"/>
    <cellStyle name="_0202_7 9" xfId="416"/>
    <cellStyle name="_0202_8" xfId="417"/>
    <cellStyle name="_0202_8 10" xfId="418"/>
    <cellStyle name="_0202_8 2" xfId="419"/>
    <cellStyle name="_0202_8 3" xfId="420"/>
    <cellStyle name="_0202_8 4" xfId="421"/>
    <cellStyle name="_0202_8 5" xfId="422"/>
    <cellStyle name="_0202_8 6" xfId="423"/>
    <cellStyle name="_0202_8 7" xfId="424"/>
    <cellStyle name="_0202_8 8" xfId="425"/>
    <cellStyle name="_0202_8 9" xfId="426"/>
    <cellStyle name="_0202_9" xfId="427"/>
    <cellStyle name="_0202_9 10" xfId="428"/>
    <cellStyle name="_0202_9 2" xfId="429"/>
    <cellStyle name="_0202_9 3" xfId="430"/>
    <cellStyle name="_0202_9 4" xfId="431"/>
    <cellStyle name="_0202_9 5" xfId="432"/>
    <cellStyle name="_0202_9 6" xfId="433"/>
    <cellStyle name="_0202_9 7" xfId="434"/>
    <cellStyle name="_0202_9 8" xfId="435"/>
    <cellStyle name="_0202_9 9" xfId="436"/>
    <cellStyle name="_0202_A" xfId="437"/>
    <cellStyle name="_0202_B" xfId="438"/>
    <cellStyle name="_0202_C" xfId="439"/>
    <cellStyle name="_0202_C 10" xfId="440"/>
    <cellStyle name="_0202_C 2" xfId="441"/>
    <cellStyle name="_0202_C 3" xfId="442"/>
    <cellStyle name="_0202_C 4" xfId="443"/>
    <cellStyle name="_0202_C 5" xfId="444"/>
    <cellStyle name="_0202_C 6" xfId="445"/>
    <cellStyle name="_0202_C 7" xfId="446"/>
    <cellStyle name="_0202_C 8" xfId="447"/>
    <cellStyle name="_0202_C 9" xfId="448"/>
    <cellStyle name="_0202_D" xfId="449"/>
    <cellStyle name="_0202_D 10" xfId="450"/>
    <cellStyle name="_0202_D 2" xfId="451"/>
    <cellStyle name="_0202_D 3" xfId="452"/>
    <cellStyle name="_0202_D 4" xfId="453"/>
    <cellStyle name="_0202_D 5" xfId="454"/>
    <cellStyle name="_0202_D 6" xfId="455"/>
    <cellStyle name="_0202_D 7" xfId="456"/>
    <cellStyle name="_0202_D 8" xfId="457"/>
    <cellStyle name="_0202_D 9" xfId="458"/>
    <cellStyle name="_0202_E" xfId="459"/>
    <cellStyle name="_0202_E 10" xfId="460"/>
    <cellStyle name="_0202_E 2" xfId="461"/>
    <cellStyle name="_0202_E 3" xfId="462"/>
    <cellStyle name="_0202_E 4" xfId="463"/>
    <cellStyle name="_0202_E 5" xfId="464"/>
    <cellStyle name="_0202_E 6" xfId="465"/>
    <cellStyle name="_0202_E 7" xfId="466"/>
    <cellStyle name="_0202_E 8" xfId="467"/>
    <cellStyle name="_0202_E 9" xfId="468"/>
    <cellStyle name="_0202_F" xfId="469"/>
    <cellStyle name="_0301 Mali Tablo" xfId="470"/>
    <cellStyle name="_0301 Mali Tablo 10" xfId="471"/>
    <cellStyle name="_0301 Mali Tablo 2" xfId="472"/>
    <cellStyle name="_0301 Mali Tablo 3" xfId="473"/>
    <cellStyle name="_0301 Mali Tablo 4" xfId="474"/>
    <cellStyle name="_0301 Mali Tablo 5" xfId="475"/>
    <cellStyle name="_0301 Mali Tablo 6" xfId="476"/>
    <cellStyle name="_0301 Mali Tablo 7" xfId="477"/>
    <cellStyle name="_0301 Mali Tablo 8" xfId="478"/>
    <cellStyle name="_0301 Mali Tablo 9" xfId="479"/>
    <cellStyle name="_0301 Mali Tablo_1" xfId="480"/>
    <cellStyle name="_0301 Mali Tablo_1 10" xfId="481"/>
    <cellStyle name="_0301 Mali Tablo_1 2" xfId="482"/>
    <cellStyle name="_0301 Mali Tablo_1 3" xfId="483"/>
    <cellStyle name="_0301 Mali Tablo_1 4" xfId="484"/>
    <cellStyle name="_0301 Mali Tablo_1 5" xfId="485"/>
    <cellStyle name="_0301 Mali Tablo_1 6" xfId="486"/>
    <cellStyle name="_0301 Mali Tablo_1 7" xfId="487"/>
    <cellStyle name="_0301 Mali Tablo_1 8" xfId="488"/>
    <cellStyle name="_0301 Mali Tablo_1 9" xfId="489"/>
    <cellStyle name="_0301 Mali Tablo_2" xfId="490"/>
    <cellStyle name="_0301 Mali Tablo_2 10" xfId="491"/>
    <cellStyle name="_0301 Mali Tablo_2 2" xfId="492"/>
    <cellStyle name="_0301 Mali Tablo_2 3" xfId="493"/>
    <cellStyle name="_0301 Mali Tablo_2 4" xfId="494"/>
    <cellStyle name="_0301 Mali Tablo_2 5" xfId="495"/>
    <cellStyle name="_0301 Mali Tablo_2 6" xfId="496"/>
    <cellStyle name="_0301 Mali Tablo_2 7" xfId="497"/>
    <cellStyle name="_0301 Mali Tablo_2 8" xfId="498"/>
    <cellStyle name="_0301 Mali Tablo_2 9" xfId="499"/>
    <cellStyle name="_0301 Mali Tablo_3" xfId="500"/>
    <cellStyle name="_0301 Mali Tablo_3 10" xfId="501"/>
    <cellStyle name="_0301 Mali Tablo_3 2" xfId="502"/>
    <cellStyle name="_0301 Mali Tablo_3 3" xfId="503"/>
    <cellStyle name="_0301 Mali Tablo_3 4" xfId="504"/>
    <cellStyle name="_0301 Mali Tablo_3 5" xfId="505"/>
    <cellStyle name="_0301 Mali Tablo_3 6" xfId="506"/>
    <cellStyle name="_0301 Mali Tablo_3 7" xfId="507"/>
    <cellStyle name="_0301 Mali Tablo_3 8" xfId="508"/>
    <cellStyle name="_0301 Mali Tablo_3 9" xfId="509"/>
    <cellStyle name="_0301 Mali Tablo_4" xfId="510"/>
    <cellStyle name="_0301 Mali Tablo_4 10" xfId="511"/>
    <cellStyle name="_0301 Mali Tablo_4 2" xfId="512"/>
    <cellStyle name="_0301 Mali Tablo_4 3" xfId="513"/>
    <cellStyle name="_0301 Mali Tablo_4 4" xfId="514"/>
    <cellStyle name="_0301 Mali Tablo_4 5" xfId="515"/>
    <cellStyle name="_0301 Mali Tablo_4 6" xfId="516"/>
    <cellStyle name="_0301 Mali Tablo_4 7" xfId="517"/>
    <cellStyle name="_0301 Mali Tablo_4 8" xfId="518"/>
    <cellStyle name="_0301 Mali Tablo_4 9" xfId="519"/>
    <cellStyle name="_0301 Mali Tablo_5" xfId="520"/>
    <cellStyle name="_0301 Mali Tablo_5 10" xfId="521"/>
    <cellStyle name="_0301 Mali Tablo_5 2" xfId="522"/>
    <cellStyle name="_0301 Mali Tablo_5 3" xfId="523"/>
    <cellStyle name="_0301 Mali Tablo_5 4" xfId="524"/>
    <cellStyle name="_0301 Mali Tablo_5 5" xfId="525"/>
    <cellStyle name="_0301 Mali Tablo_5 6" xfId="526"/>
    <cellStyle name="_0301 Mali Tablo_5 7" xfId="527"/>
    <cellStyle name="_0301 Mali Tablo_5 8" xfId="528"/>
    <cellStyle name="_0301 Mali Tablo_5 9" xfId="529"/>
    <cellStyle name="_0301 Mali Tablo_6" xfId="530"/>
    <cellStyle name="_0301 Mali Tablo_7" xfId="531"/>
    <cellStyle name="_0301 Mali Tablo_8" xfId="532"/>
    <cellStyle name="_0301 Mali Tablo_8 10" xfId="533"/>
    <cellStyle name="_0301 Mali Tablo_8 2" xfId="534"/>
    <cellStyle name="_0301 Mali Tablo_8 3" xfId="535"/>
    <cellStyle name="_0301 Mali Tablo_8 4" xfId="536"/>
    <cellStyle name="_0301 Mali Tablo_8 5" xfId="537"/>
    <cellStyle name="_0301 Mali Tablo_8 6" xfId="538"/>
    <cellStyle name="_0301 Mali Tablo_8 7" xfId="539"/>
    <cellStyle name="_0301 Mali Tablo_8 8" xfId="540"/>
    <cellStyle name="_0301 Mali Tablo_8 9" xfId="541"/>
    <cellStyle name="_0301 Mali Tablo_9" xfId="542"/>
    <cellStyle name="_0301 Mali Tablo_9 10" xfId="543"/>
    <cellStyle name="_0301 Mali Tablo_9 2" xfId="544"/>
    <cellStyle name="_0301 Mali Tablo_9 3" xfId="545"/>
    <cellStyle name="_0301 Mali Tablo_9 4" xfId="546"/>
    <cellStyle name="_0301 Mali Tablo_9 5" xfId="547"/>
    <cellStyle name="_0301 Mali Tablo_9 6" xfId="548"/>
    <cellStyle name="_0301 Mali Tablo_9 7" xfId="549"/>
    <cellStyle name="_0301 Mali Tablo_9 8" xfId="550"/>
    <cellStyle name="_0301 Mali Tablo_9 9" xfId="551"/>
    <cellStyle name="_0301 Mali Tablo_A" xfId="552"/>
    <cellStyle name="_0301 Mali Tablo_B" xfId="553"/>
    <cellStyle name="_0301 Mali Tablo_C" xfId="554"/>
    <cellStyle name="_0301 Mali Tablo_D" xfId="555"/>
    <cellStyle name="_0301 Mali Tablo_D 2" xfId="556"/>
    <cellStyle name="_0301 Mali Tablo_D 3" xfId="557"/>
    <cellStyle name="_0301 Mali Tablo_E" xfId="558"/>
    <cellStyle name="_0301 Mali Tablo_E 2" xfId="559"/>
    <cellStyle name="_0301 Mali Tablo_E 3" xfId="560"/>
    <cellStyle name="_0301 Mali Tablo_F" xfId="561"/>
    <cellStyle name="_0301 Mali Tablo_F 10" xfId="562"/>
    <cellStyle name="_0301 Mali Tablo_F 2" xfId="563"/>
    <cellStyle name="_0301 Mali Tablo_F 3" xfId="564"/>
    <cellStyle name="_0301 Mali Tablo_F 4" xfId="565"/>
    <cellStyle name="_0301 Mali Tablo_F 5" xfId="566"/>
    <cellStyle name="_0301 Mali Tablo_F 6" xfId="567"/>
    <cellStyle name="_0301 Mali Tablo_F 7" xfId="568"/>
    <cellStyle name="_0301 Mali Tablo_F 8" xfId="569"/>
    <cellStyle name="_0301 Mali Tablo_F 9" xfId="570"/>
    <cellStyle name="_0302" xfId="571"/>
    <cellStyle name="_0302 10" xfId="572"/>
    <cellStyle name="_0302 2" xfId="573"/>
    <cellStyle name="_0302 3" xfId="574"/>
    <cellStyle name="_0302 4" xfId="575"/>
    <cellStyle name="_0302 5" xfId="576"/>
    <cellStyle name="_0302 6" xfId="577"/>
    <cellStyle name="_0302 7" xfId="578"/>
    <cellStyle name="_0302 8" xfId="579"/>
    <cellStyle name="_0302 9" xfId="580"/>
    <cellStyle name="_0302 Mali Tablo" xfId="581"/>
    <cellStyle name="_0302 Mali Tablo 10" xfId="582"/>
    <cellStyle name="_0302 Mali Tablo 2" xfId="583"/>
    <cellStyle name="_0302 Mali Tablo 3" xfId="584"/>
    <cellStyle name="_0302 Mali Tablo 4" xfId="585"/>
    <cellStyle name="_0302 Mali Tablo 5" xfId="586"/>
    <cellStyle name="_0302 Mali Tablo 6" xfId="587"/>
    <cellStyle name="_0302 Mali Tablo 7" xfId="588"/>
    <cellStyle name="_0302 Mali Tablo 8" xfId="589"/>
    <cellStyle name="_0302 Mali Tablo 9" xfId="590"/>
    <cellStyle name="_0302 Mali Tablo_1" xfId="591"/>
    <cellStyle name="_0302 Mali Tablo_2" xfId="592"/>
    <cellStyle name="_0302 Mali Tablo_2 10" xfId="593"/>
    <cellStyle name="_0302 Mali Tablo_2 2" xfId="594"/>
    <cellStyle name="_0302 Mali Tablo_2 3" xfId="595"/>
    <cellStyle name="_0302 Mali Tablo_2 4" xfId="596"/>
    <cellStyle name="_0302 Mali Tablo_2 5" xfId="597"/>
    <cellStyle name="_0302 Mali Tablo_2 6" xfId="598"/>
    <cellStyle name="_0302 Mali Tablo_2 7" xfId="599"/>
    <cellStyle name="_0302 Mali Tablo_2 8" xfId="600"/>
    <cellStyle name="_0302 Mali Tablo_2 9" xfId="601"/>
    <cellStyle name="_0302 Mali Tablo_3" xfId="602"/>
    <cellStyle name="_0302 Mali Tablo_3 10" xfId="603"/>
    <cellStyle name="_0302 Mali Tablo_3 2" xfId="604"/>
    <cellStyle name="_0302 Mali Tablo_3 3" xfId="605"/>
    <cellStyle name="_0302 Mali Tablo_3 4" xfId="606"/>
    <cellStyle name="_0302 Mali Tablo_3 5" xfId="607"/>
    <cellStyle name="_0302 Mali Tablo_3 6" xfId="608"/>
    <cellStyle name="_0302 Mali Tablo_3 7" xfId="609"/>
    <cellStyle name="_0302 Mali Tablo_3 8" xfId="610"/>
    <cellStyle name="_0302 Mali Tablo_3 9" xfId="611"/>
    <cellStyle name="_0302 Mali Tablo_4" xfId="612"/>
    <cellStyle name="_0302 Mali Tablo_5" xfId="613"/>
    <cellStyle name="_0302 Mali Tablo_6" xfId="614"/>
    <cellStyle name="_0302 Mali Tablo_7" xfId="615"/>
    <cellStyle name="_0302 Mali Tablo_7 10" xfId="616"/>
    <cellStyle name="_0302 Mali Tablo_7 2" xfId="617"/>
    <cellStyle name="_0302 Mali Tablo_7 3" xfId="618"/>
    <cellStyle name="_0302 Mali Tablo_7 4" xfId="619"/>
    <cellStyle name="_0302 Mali Tablo_7 5" xfId="620"/>
    <cellStyle name="_0302 Mali Tablo_7 6" xfId="621"/>
    <cellStyle name="_0302 Mali Tablo_7 7" xfId="622"/>
    <cellStyle name="_0302 Mali Tablo_7 8" xfId="623"/>
    <cellStyle name="_0302 Mali Tablo_7 9" xfId="624"/>
    <cellStyle name="_0302 Mali Tablo_8" xfId="625"/>
    <cellStyle name="_0302 Mali Tablo_8 2" xfId="626"/>
    <cellStyle name="_0302 Mali Tablo_8 3" xfId="627"/>
    <cellStyle name="_0302 Mali Tablo_9" xfId="628"/>
    <cellStyle name="_0302 Mali Tablo_A" xfId="629"/>
    <cellStyle name="_0302 Mali Tablo_A 10" xfId="630"/>
    <cellStyle name="_0302 Mali Tablo_A 2" xfId="631"/>
    <cellStyle name="_0302 Mali Tablo_A 3" xfId="632"/>
    <cellStyle name="_0302 Mali Tablo_A 4" xfId="633"/>
    <cellStyle name="_0302 Mali Tablo_A 5" xfId="634"/>
    <cellStyle name="_0302 Mali Tablo_A 6" xfId="635"/>
    <cellStyle name="_0302 Mali Tablo_A 7" xfId="636"/>
    <cellStyle name="_0302 Mali Tablo_A 8" xfId="637"/>
    <cellStyle name="_0302 Mali Tablo_A 9" xfId="638"/>
    <cellStyle name="_0302 Mali Tablo_B" xfId="639"/>
    <cellStyle name="_0302 Mali Tablo_C" xfId="640"/>
    <cellStyle name="_0302 Mali Tablo_C 10" xfId="641"/>
    <cellStyle name="_0302 Mali Tablo_C 2" xfId="642"/>
    <cellStyle name="_0302 Mali Tablo_C 3" xfId="643"/>
    <cellStyle name="_0302 Mali Tablo_C 4" xfId="644"/>
    <cellStyle name="_0302 Mali Tablo_C 5" xfId="645"/>
    <cellStyle name="_0302 Mali Tablo_C 6" xfId="646"/>
    <cellStyle name="_0302 Mali Tablo_C 7" xfId="647"/>
    <cellStyle name="_0302 Mali Tablo_C 8" xfId="648"/>
    <cellStyle name="_0302 Mali Tablo_C 9" xfId="649"/>
    <cellStyle name="_0302 Mali Tablo_D" xfId="650"/>
    <cellStyle name="_0302 Mali Tablo_D 10" xfId="651"/>
    <cellStyle name="_0302 Mali Tablo_D 2" xfId="652"/>
    <cellStyle name="_0302 Mali Tablo_D 3" xfId="653"/>
    <cellStyle name="_0302 Mali Tablo_D 4" xfId="654"/>
    <cellStyle name="_0302 Mali Tablo_D 5" xfId="655"/>
    <cellStyle name="_0302 Mali Tablo_D 6" xfId="656"/>
    <cellStyle name="_0302 Mali Tablo_D 7" xfId="657"/>
    <cellStyle name="_0302 Mali Tablo_D 8" xfId="658"/>
    <cellStyle name="_0302 Mali Tablo_D 9" xfId="659"/>
    <cellStyle name="_0302 Mali Tablo_E" xfId="660"/>
    <cellStyle name="_0302 Mali Tablo_E 10" xfId="661"/>
    <cellStyle name="_0302 Mali Tablo_E 2" xfId="662"/>
    <cellStyle name="_0302 Mali Tablo_E 3" xfId="663"/>
    <cellStyle name="_0302 Mali Tablo_E 4" xfId="664"/>
    <cellStyle name="_0302 Mali Tablo_E 5" xfId="665"/>
    <cellStyle name="_0302 Mali Tablo_E 6" xfId="666"/>
    <cellStyle name="_0302 Mali Tablo_E 7" xfId="667"/>
    <cellStyle name="_0302 Mali Tablo_E 8" xfId="668"/>
    <cellStyle name="_0302 Mali Tablo_E 9" xfId="669"/>
    <cellStyle name="_0302 Mali Tablo_F" xfId="670"/>
    <cellStyle name="_0302 Mali Tablo_F 2" xfId="671"/>
    <cellStyle name="_0302 Mali Tablo_F 3" xfId="672"/>
    <cellStyle name="_0302_1" xfId="673"/>
    <cellStyle name="_0302_1 2" xfId="674"/>
    <cellStyle name="_0302_1 3" xfId="675"/>
    <cellStyle name="_0302_2" xfId="676"/>
    <cellStyle name="_0302_2 10" xfId="677"/>
    <cellStyle name="_0302_2 2" xfId="678"/>
    <cellStyle name="_0302_2 3" xfId="679"/>
    <cellStyle name="_0302_2 4" xfId="680"/>
    <cellStyle name="_0302_2 5" xfId="681"/>
    <cellStyle name="_0302_2 6" xfId="682"/>
    <cellStyle name="_0302_2 7" xfId="683"/>
    <cellStyle name="_0302_2 8" xfId="684"/>
    <cellStyle name="_0302_2 9" xfId="685"/>
    <cellStyle name="_0302_3" xfId="686"/>
    <cellStyle name="_0302_3 10" xfId="687"/>
    <cellStyle name="_0302_3 2" xfId="688"/>
    <cellStyle name="_0302_3 3" xfId="689"/>
    <cellStyle name="_0302_3 4" xfId="690"/>
    <cellStyle name="_0302_3 5" xfId="691"/>
    <cellStyle name="_0302_3 6" xfId="692"/>
    <cellStyle name="_0302_3 7" xfId="693"/>
    <cellStyle name="_0302_3 8" xfId="694"/>
    <cellStyle name="_0302_3 9" xfId="695"/>
    <cellStyle name="_0302_4" xfId="696"/>
    <cellStyle name="_0302_4 10" xfId="697"/>
    <cellStyle name="_0302_4 2" xfId="698"/>
    <cellStyle name="_0302_4 3" xfId="699"/>
    <cellStyle name="_0302_4 4" xfId="700"/>
    <cellStyle name="_0302_4 5" xfId="701"/>
    <cellStyle name="_0302_4 6" xfId="702"/>
    <cellStyle name="_0302_4 7" xfId="703"/>
    <cellStyle name="_0302_4 8" xfId="704"/>
    <cellStyle name="_0302_4 9" xfId="705"/>
    <cellStyle name="_0302_5" xfId="706"/>
    <cellStyle name="_0302_5 2" xfId="707"/>
    <cellStyle name="_0302_5 3" xfId="708"/>
    <cellStyle name="_0302_6" xfId="709"/>
    <cellStyle name="_0302_6 10" xfId="710"/>
    <cellStyle name="_0302_6 2" xfId="711"/>
    <cellStyle name="_0302_6 3" xfId="712"/>
    <cellStyle name="_0302_6 4" xfId="713"/>
    <cellStyle name="_0302_6 5" xfId="714"/>
    <cellStyle name="_0302_6 6" xfId="715"/>
    <cellStyle name="_0302_6 7" xfId="716"/>
    <cellStyle name="_0302_6 8" xfId="717"/>
    <cellStyle name="_0302_6 9" xfId="718"/>
    <cellStyle name="_0302_7" xfId="719"/>
    <cellStyle name="_0302_7 10" xfId="720"/>
    <cellStyle name="_0302_7 2" xfId="721"/>
    <cellStyle name="_0302_7 3" xfId="722"/>
    <cellStyle name="_0302_7 4" xfId="723"/>
    <cellStyle name="_0302_7 5" xfId="724"/>
    <cellStyle name="_0302_7 6" xfId="725"/>
    <cellStyle name="_0302_7 7" xfId="726"/>
    <cellStyle name="_0302_7 8" xfId="727"/>
    <cellStyle name="_0302_7 9" xfId="728"/>
    <cellStyle name="_0302_8" xfId="729"/>
    <cellStyle name="_0302_9" xfId="730"/>
    <cellStyle name="_0302_A" xfId="731"/>
    <cellStyle name="_0302_B" xfId="732"/>
    <cellStyle name="_0302_B 10" xfId="733"/>
    <cellStyle name="_0302_B 2" xfId="734"/>
    <cellStyle name="_0302_B 3" xfId="735"/>
    <cellStyle name="_0302_B 4" xfId="736"/>
    <cellStyle name="_0302_B 5" xfId="737"/>
    <cellStyle name="_0302_B 6" xfId="738"/>
    <cellStyle name="_0302_B 7" xfId="739"/>
    <cellStyle name="_0302_B 8" xfId="740"/>
    <cellStyle name="_0302_B 9" xfId="741"/>
    <cellStyle name="_0302_C" xfId="742"/>
    <cellStyle name="_0302_C 10" xfId="743"/>
    <cellStyle name="_0302_C 2" xfId="744"/>
    <cellStyle name="_0302_C 3" xfId="745"/>
    <cellStyle name="_0302_C 4" xfId="746"/>
    <cellStyle name="_0302_C 5" xfId="747"/>
    <cellStyle name="_0302_C 6" xfId="748"/>
    <cellStyle name="_0302_C 7" xfId="749"/>
    <cellStyle name="_0302_C 8" xfId="750"/>
    <cellStyle name="_0302_C 9" xfId="751"/>
    <cellStyle name="_0302_D" xfId="752"/>
    <cellStyle name="_0302_D 10" xfId="753"/>
    <cellStyle name="_0302_D 2" xfId="754"/>
    <cellStyle name="_0302_D 3" xfId="755"/>
    <cellStyle name="_0302_D 4" xfId="756"/>
    <cellStyle name="_0302_D 5" xfId="757"/>
    <cellStyle name="_0302_D 6" xfId="758"/>
    <cellStyle name="_0302_D 7" xfId="759"/>
    <cellStyle name="_0302_D 8" xfId="760"/>
    <cellStyle name="_0302_D 9" xfId="761"/>
    <cellStyle name="_0302_E" xfId="762"/>
    <cellStyle name="_0302_F" xfId="763"/>
    <cellStyle name="_0402" xfId="764"/>
    <cellStyle name="_0402 10" xfId="765"/>
    <cellStyle name="_0402 2" xfId="766"/>
    <cellStyle name="_0402 3" xfId="767"/>
    <cellStyle name="_0402 4" xfId="768"/>
    <cellStyle name="_0402 5" xfId="769"/>
    <cellStyle name="_0402 6" xfId="770"/>
    <cellStyle name="_0402 7" xfId="771"/>
    <cellStyle name="_0402 8" xfId="772"/>
    <cellStyle name="_0402 9" xfId="773"/>
    <cellStyle name="_0402_1" xfId="774"/>
    <cellStyle name="_0402_1 2" xfId="775"/>
    <cellStyle name="_0402_1 3" xfId="776"/>
    <cellStyle name="_0402_2" xfId="777"/>
    <cellStyle name="_0402_3" xfId="778"/>
    <cellStyle name="_0402_4" xfId="779"/>
    <cellStyle name="_0402_4 10" xfId="780"/>
    <cellStyle name="_0402_4 2" xfId="781"/>
    <cellStyle name="_0402_4 3" xfId="782"/>
    <cellStyle name="_0402_4 4" xfId="783"/>
    <cellStyle name="_0402_4 5" xfId="784"/>
    <cellStyle name="_0402_4 6" xfId="785"/>
    <cellStyle name="_0402_4 7" xfId="786"/>
    <cellStyle name="_0402_4 8" xfId="787"/>
    <cellStyle name="_0402_4 9" xfId="788"/>
    <cellStyle name="_0402_5" xfId="789"/>
    <cellStyle name="_0402_5 10" xfId="790"/>
    <cellStyle name="_0402_5 2" xfId="791"/>
    <cellStyle name="_0402_5 3" xfId="792"/>
    <cellStyle name="_0402_5 4" xfId="793"/>
    <cellStyle name="_0402_5 5" xfId="794"/>
    <cellStyle name="_0402_5 6" xfId="795"/>
    <cellStyle name="_0402_5 7" xfId="796"/>
    <cellStyle name="_0402_5 8" xfId="797"/>
    <cellStyle name="_0402_5 9" xfId="798"/>
    <cellStyle name="_0402_6" xfId="799"/>
    <cellStyle name="_0402_7" xfId="800"/>
    <cellStyle name="_0402_7 10" xfId="801"/>
    <cellStyle name="_0402_7 2" xfId="802"/>
    <cellStyle name="_0402_7 3" xfId="803"/>
    <cellStyle name="_0402_7 4" xfId="804"/>
    <cellStyle name="_0402_7 5" xfId="805"/>
    <cellStyle name="_0402_7 6" xfId="806"/>
    <cellStyle name="_0402_7 7" xfId="807"/>
    <cellStyle name="_0402_7 8" xfId="808"/>
    <cellStyle name="_0402_7 9" xfId="809"/>
    <cellStyle name="_0402_8" xfId="810"/>
    <cellStyle name="_0402_8 2" xfId="811"/>
    <cellStyle name="_0402_8 3" xfId="812"/>
    <cellStyle name="_0402_9" xfId="813"/>
    <cellStyle name="_0402_9 10" xfId="814"/>
    <cellStyle name="_0402_9 2" xfId="815"/>
    <cellStyle name="_0402_9 3" xfId="816"/>
    <cellStyle name="_0402_9 4" xfId="817"/>
    <cellStyle name="_0402_9 5" xfId="818"/>
    <cellStyle name="_0402_9 6" xfId="819"/>
    <cellStyle name="_0402_9 7" xfId="820"/>
    <cellStyle name="_0402_9 8" xfId="821"/>
    <cellStyle name="_0402_9 9" xfId="822"/>
    <cellStyle name="_0402_A" xfId="823"/>
    <cellStyle name="_0402_A 10" xfId="824"/>
    <cellStyle name="_0402_A 2" xfId="825"/>
    <cellStyle name="_0402_A 3" xfId="826"/>
    <cellStyle name="_0402_A 4" xfId="827"/>
    <cellStyle name="_0402_A 5" xfId="828"/>
    <cellStyle name="_0402_A 6" xfId="829"/>
    <cellStyle name="_0402_A 7" xfId="830"/>
    <cellStyle name="_0402_A 8" xfId="831"/>
    <cellStyle name="_0402_A 9" xfId="832"/>
    <cellStyle name="_0402_B" xfId="833"/>
    <cellStyle name="_0402_B 10" xfId="834"/>
    <cellStyle name="_0402_B 2" xfId="835"/>
    <cellStyle name="_0402_B 3" xfId="836"/>
    <cellStyle name="_0402_B 4" xfId="837"/>
    <cellStyle name="_0402_B 5" xfId="838"/>
    <cellStyle name="_0402_B 6" xfId="839"/>
    <cellStyle name="_0402_B 7" xfId="840"/>
    <cellStyle name="_0402_B 8" xfId="841"/>
    <cellStyle name="_0402_B 9" xfId="842"/>
    <cellStyle name="_0402_C" xfId="843"/>
    <cellStyle name="_0402_D" xfId="844"/>
    <cellStyle name="_0402_D 10" xfId="845"/>
    <cellStyle name="_0402_D 2" xfId="846"/>
    <cellStyle name="_0402_D 3" xfId="847"/>
    <cellStyle name="_0402_D 4" xfId="848"/>
    <cellStyle name="_0402_D 5" xfId="849"/>
    <cellStyle name="_0402_D 6" xfId="850"/>
    <cellStyle name="_0402_D 7" xfId="851"/>
    <cellStyle name="_0402_D 8" xfId="852"/>
    <cellStyle name="_0402_D 9" xfId="853"/>
    <cellStyle name="_0402_E" xfId="854"/>
    <cellStyle name="_0402_E 10" xfId="855"/>
    <cellStyle name="_0402_E 2" xfId="856"/>
    <cellStyle name="_0402_E 3" xfId="857"/>
    <cellStyle name="_0402_E 4" xfId="858"/>
    <cellStyle name="_0402_E 5" xfId="859"/>
    <cellStyle name="_0402_E 6" xfId="860"/>
    <cellStyle name="_0402_E 7" xfId="861"/>
    <cellStyle name="_0402_E 8" xfId="862"/>
    <cellStyle name="_0402_E 9" xfId="863"/>
    <cellStyle name="_0402_F" xfId="864"/>
    <cellStyle name="_0502" xfId="865"/>
    <cellStyle name="_0502 10" xfId="866"/>
    <cellStyle name="_0502 2" xfId="867"/>
    <cellStyle name="_0502 3" xfId="868"/>
    <cellStyle name="_0502 4" xfId="869"/>
    <cellStyle name="_0502 5" xfId="870"/>
    <cellStyle name="_0502 6" xfId="871"/>
    <cellStyle name="_0502 7" xfId="872"/>
    <cellStyle name="_0502 8" xfId="873"/>
    <cellStyle name="_0502 9" xfId="874"/>
    <cellStyle name="_0502_1" xfId="875"/>
    <cellStyle name="_0502_2" xfId="876"/>
    <cellStyle name="_0502_2 10" xfId="877"/>
    <cellStyle name="_0502_2 2" xfId="878"/>
    <cellStyle name="_0502_2 3" xfId="879"/>
    <cellStyle name="_0502_2 4" xfId="880"/>
    <cellStyle name="_0502_2 5" xfId="881"/>
    <cellStyle name="_0502_2 6" xfId="882"/>
    <cellStyle name="_0502_2 7" xfId="883"/>
    <cellStyle name="_0502_2 8" xfId="884"/>
    <cellStyle name="_0502_2 9" xfId="885"/>
    <cellStyle name="_0502_3" xfId="886"/>
    <cellStyle name="_0502_3 10" xfId="887"/>
    <cellStyle name="_0502_3 2" xfId="888"/>
    <cellStyle name="_0502_3 3" xfId="889"/>
    <cellStyle name="_0502_3 4" xfId="890"/>
    <cellStyle name="_0502_3 5" xfId="891"/>
    <cellStyle name="_0502_3 6" xfId="892"/>
    <cellStyle name="_0502_3 7" xfId="893"/>
    <cellStyle name="_0502_3 8" xfId="894"/>
    <cellStyle name="_0502_3 9" xfId="895"/>
    <cellStyle name="_0502_4" xfId="896"/>
    <cellStyle name="_0502_4 10" xfId="897"/>
    <cellStyle name="_0502_4 2" xfId="898"/>
    <cellStyle name="_0502_4 3" xfId="899"/>
    <cellStyle name="_0502_4 4" xfId="900"/>
    <cellStyle name="_0502_4 5" xfId="901"/>
    <cellStyle name="_0502_4 6" xfId="902"/>
    <cellStyle name="_0502_4 7" xfId="903"/>
    <cellStyle name="_0502_4 8" xfId="904"/>
    <cellStyle name="_0502_4 9" xfId="905"/>
    <cellStyle name="_0502_5" xfId="906"/>
    <cellStyle name="_0502_6" xfId="907"/>
    <cellStyle name="_0502_6 2" xfId="908"/>
    <cellStyle name="_0502_6 3" xfId="909"/>
    <cellStyle name="_0502_7" xfId="910"/>
    <cellStyle name="_0502_7 10" xfId="911"/>
    <cellStyle name="_0502_7 2" xfId="912"/>
    <cellStyle name="_0502_7 3" xfId="913"/>
    <cellStyle name="_0502_7 4" xfId="914"/>
    <cellStyle name="_0502_7 5" xfId="915"/>
    <cellStyle name="_0502_7 6" xfId="916"/>
    <cellStyle name="_0502_7 7" xfId="917"/>
    <cellStyle name="_0502_7 8" xfId="918"/>
    <cellStyle name="_0502_7 9" xfId="919"/>
    <cellStyle name="_0502_8" xfId="920"/>
    <cellStyle name="_0502_9" xfId="921"/>
    <cellStyle name="_0502_9 2" xfId="922"/>
    <cellStyle name="_0502_9 3" xfId="923"/>
    <cellStyle name="_0502_A" xfId="924"/>
    <cellStyle name="_0502_A 10" xfId="925"/>
    <cellStyle name="_0502_A 2" xfId="926"/>
    <cellStyle name="_0502_A 3" xfId="927"/>
    <cellStyle name="_0502_A 4" xfId="928"/>
    <cellStyle name="_0502_A 5" xfId="929"/>
    <cellStyle name="_0502_A 6" xfId="930"/>
    <cellStyle name="_0502_A 7" xfId="931"/>
    <cellStyle name="_0502_A 8" xfId="932"/>
    <cellStyle name="_0502_A 9" xfId="933"/>
    <cellStyle name="_0502_B" xfId="934"/>
    <cellStyle name="_0502_C" xfId="935"/>
    <cellStyle name="_0502_D" xfId="936"/>
    <cellStyle name="_0502_D 10" xfId="937"/>
    <cellStyle name="_0502_D 2" xfId="938"/>
    <cellStyle name="_0502_D 3" xfId="939"/>
    <cellStyle name="_0502_D 4" xfId="940"/>
    <cellStyle name="_0502_D 5" xfId="941"/>
    <cellStyle name="_0502_D 6" xfId="942"/>
    <cellStyle name="_0502_D 7" xfId="943"/>
    <cellStyle name="_0502_D 8" xfId="944"/>
    <cellStyle name="_0502_D 9" xfId="945"/>
    <cellStyle name="_0502_E" xfId="946"/>
    <cellStyle name="_0502_F" xfId="947"/>
    <cellStyle name="_0502_F 10" xfId="948"/>
    <cellStyle name="_0502_F 2" xfId="949"/>
    <cellStyle name="_0502_F 3" xfId="950"/>
    <cellStyle name="_0502_F 4" xfId="951"/>
    <cellStyle name="_0502_F 5" xfId="952"/>
    <cellStyle name="_0502_F 6" xfId="953"/>
    <cellStyle name="_0502_F 7" xfId="954"/>
    <cellStyle name="_0502_F 8" xfId="955"/>
    <cellStyle name="_0502_F 9" xfId="956"/>
    <cellStyle name="_0601" xfId="957"/>
    <cellStyle name="_0601 10" xfId="958"/>
    <cellStyle name="_0601 2" xfId="959"/>
    <cellStyle name="_0601 3" xfId="960"/>
    <cellStyle name="_0601 4" xfId="961"/>
    <cellStyle name="_0601 5" xfId="962"/>
    <cellStyle name="_0601 6" xfId="963"/>
    <cellStyle name="_0601 7" xfId="964"/>
    <cellStyle name="_0601 8" xfId="965"/>
    <cellStyle name="_0601 9" xfId="966"/>
    <cellStyle name="_0601_1" xfId="967"/>
    <cellStyle name="_0601_2" xfId="968"/>
    <cellStyle name="_0601_2 2" xfId="969"/>
    <cellStyle name="_0601_2 3" xfId="970"/>
    <cellStyle name="_0601_3" xfId="971"/>
    <cellStyle name="_0601_3 10" xfId="972"/>
    <cellStyle name="_0601_3 2" xfId="973"/>
    <cellStyle name="_0601_3 3" xfId="974"/>
    <cellStyle name="_0601_3 4" xfId="975"/>
    <cellStyle name="_0601_3 5" xfId="976"/>
    <cellStyle name="_0601_3 6" xfId="977"/>
    <cellStyle name="_0601_3 7" xfId="978"/>
    <cellStyle name="_0601_3 8" xfId="979"/>
    <cellStyle name="_0601_3 9" xfId="980"/>
    <cellStyle name="_0601_4" xfId="981"/>
    <cellStyle name="_0601_4 2" xfId="982"/>
    <cellStyle name="_0601_4 3" xfId="983"/>
    <cellStyle name="_0601_5" xfId="984"/>
    <cellStyle name="_0601_5 10" xfId="985"/>
    <cellStyle name="_0601_5 2" xfId="986"/>
    <cellStyle name="_0601_5 3" xfId="987"/>
    <cellStyle name="_0601_5 4" xfId="988"/>
    <cellStyle name="_0601_5 5" xfId="989"/>
    <cellStyle name="_0601_5 6" xfId="990"/>
    <cellStyle name="_0601_5 7" xfId="991"/>
    <cellStyle name="_0601_5 8" xfId="992"/>
    <cellStyle name="_0601_5 9" xfId="993"/>
    <cellStyle name="_0601_6" xfId="994"/>
    <cellStyle name="_0601_6 10" xfId="995"/>
    <cellStyle name="_0601_6 2" xfId="996"/>
    <cellStyle name="_0601_6 3" xfId="997"/>
    <cellStyle name="_0601_6 4" xfId="998"/>
    <cellStyle name="_0601_6 5" xfId="999"/>
    <cellStyle name="_0601_6 6" xfId="1000"/>
    <cellStyle name="_0601_6 7" xfId="1001"/>
    <cellStyle name="_0601_6 8" xfId="1002"/>
    <cellStyle name="_0601_6 9" xfId="1003"/>
    <cellStyle name="_0601_7" xfId="1004"/>
    <cellStyle name="_0601_8" xfId="1005"/>
    <cellStyle name="_0601_8 10" xfId="1006"/>
    <cellStyle name="_0601_8 2" xfId="1007"/>
    <cellStyle name="_0601_8 3" xfId="1008"/>
    <cellStyle name="_0601_8 4" xfId="1009"/>
    <cellStyle name="_0601_8 5" xfId="1010"/>
    <cellStyle name="_0601_8 6" xfId="1011"/>
    <cellStyle name="_0601_8 7" xfId="1012"/>
    <cellStyle name="_0601_8 8" xfId="1013"/>
    <cellStyle name="_0601_8 9" xfId="1014"/>
    <cellStyle name="_0601_9" xfId="1015"/>
    <cellStyle name="_0601_A" xfId="1016"/>
    <cellStyle name="_0601_B" xfId="1017"/>
    <cellStyle name="_0601_C" xfId="1018"/>
    <cellStyle name="_0601_C 10" xfId="1019"/>
    <cellStyle name="_0601_C 2" xfId="1020"/>
    <cellStyle name="_0601_C 3" xfId="1021"/>
    <cellStyle name="_0601_C 4" xfId="1022"/>
    <cellStyle name="_0601_C 5" xfId="1023"/>
    <cellStyle name="_0601_C 6" xfId="1024"/>
    <cellStyle name="_0601_C 7" xfId="1025"/>
    <cellStyle name="_0601_C 8" xfId="1026"/>
    <cellStyle name="_0601_C 9" xfId="1027"/>
    <cellStyle name="_0601_D" xfId="1028"/>
    <cellStyle name="_0601_D 10" xfId="1029"/>
    <cellStyle name="_0601_D 2" xfId="1030"/>
    <cellStyle name="_0601_D 3" xfId="1031"/>
    <cellStyle name="_0601_D 4" xfId="1032"/>
    <cellStyle name="_0601_D 5" xfId="1033"/>
    <cellStyle name="_0601_D 6" xfId="1034"/>
    <cellStyle name="_0601_D 7" xfId="1035"/>
    <cellStyle name="_0601_D 8" xfId="1036"/>
    <cellStyle name="_0601_D 9" xfId="1037"/>
    <cellStyle name="_0601_E" xfId="1038"/>
    <cellStyle name="_0601_F" xfId="1039"/>
    <cellStyle name="_0601_F 10" xfId="1040"/>
    <cellStyle name="_0601_F 2" xfId="1041"/>
    <cellStyle name="_0601_F 3" xfId="1042"/>
    <cellStyle name="_0601_F 4" xfId="1043"/>
    <cellStyle name="_0601_F 5" xfId="1044"/>
    <cellStyle name="_0601_F 6" xfId="1045"/>
    <cellStyle name="_0601_F 7" xfId="1046"/>
    <cellStyle name="_0601_F 8" xfId="1047"/>
    <cellStyle name="_0601_F 9" xfId="1048"/>
    <cellStyle name="_0602" xfId="1049"/>
    <cellStyle name="_0602 10" xfId="1050"/>
    <cellStyle name="_0602 2" xfId="1051"/>
    <cellStyle name="_0602 3" xfId="1052"/>
    <cellStyle name="_0602 4" xfId="1053"/>
    <cellStyle name="_0602 5" xfId="1054"/>
    <cellStyle name="_0602 6" xfId="1055"/>
    <cellStyle name="_0602 7" xfId="1056"/>
    <cellStyle name="_0602 8" xfId="1057"/>
    <cellStyle name="_0602 9" xfId="1058"/>
    <cellStyle name="_0602 GV" xfId="1059"/>
    <cellStyle name="_0602 GV 2" xfId="1060"/>
    <cellStyle name="_0602 GV 3" xfId="1061"/>
    <cellStyle name="_0602 GV_1" xfId="1062"/>
    <cellStyle name="_0602 GV_2" xfId="1063"/>
    <cellStyle name="_0602 GV_2 10" xfId="1064"/>
    <cellStyle name="_0602 GV_2 2" xfId="1065"/>
    <cellStyle name="_0602 GV_2 3" xfId="1066"/>
    <cellStyle name="_0602 GV_2 4" xfId="1067"/>
    <cellStyle name="_0602 GV_2 5" xfId="1068"/>
    <cellStyle name="_0602 GV_2 6" xfId="1069"/>
    <cellStyle name="_0602 GV_2 7" xfId="1070"/>
    <cellStyle name="_0602 GV_2 8" xfId="1071"/>
    <cellStyle name="_0602 GV_2 9" xfId="1072"/>
    <cellStyle name="_0602 GV_3" xfId="1073"/>
    <cellStyle name="_0602 GV_4" xfId="1074"/>
    <cellStyle name="_0602 GV_4 10" xfId="1075"/>
    <cellStyle name="_0602 GV_4 2" xfId="1076"/>
    <cellStyle name="_0602 GV_4 3" xfId="1077"/>
    <cellStyle name="_0602 GV_4 4" xfId="1078"/>
    <cellStyle name="_0602 GV_4 5" xfId="1079"/>
    <cellStyle name="_0602 GV_4 6" xfId="1080"/>
    <cellStyle name="_0602 GV_4 7" xfId="1081"/>
    <cellStyle name="_0602 GV_4 8" xfId="1082"/>
    <cellStyle name="_0602 GV_4 9" xfId="1083"/>
    <cellStyle name="_0602 GV_4_0902 GV" xfId="1084"/>
    <cellStyle name="_0602 GV_4_0902 GV 10" xfId="1085"/>
    <cellStyle name="_0602 GV_4_0902 GV 2" xfId="1086"/>
    <cellStyle name="_0602 GV_4_0902 GV 3" xfId="1087"/>
    <cellStyle name="_0602 GV_4_0902 GV 4" xfId="1088"/>
    <cellStyle name="_0602 GV_4_0902 GV 5" xfId="1089"/>
    <cellStyle name="_0602 GV_4_0902 GV 6" xfId="1090"/>
    <cellStyle name="_0602 GV_4_0902 GV 7" xfId="1091"/>
    <cellStyle name="_0602 GV_4_0902 GV 8" xfId="1092"/>
    <cellStyle name="_0602 GV_4_0902 GV 9" xfId="1093"/>
    <cellStyle name="_0602 GV_4_KOC ALLIANZ HAYAT 31.12.2002 Monthly PL" xfId="1094"/>
    <cellStyle name="_0602 GV_4_KOC ALLIANZ HAYAT 31.12.2002 Monthly PL 10" xfId="1095"/>
    <cellStyle name="_0602 GV_4_KOC ALLIANZ HAYAT 31.12.2002 Monthly PL 2" xfId="1096"/>
    <cellStyle name="_0602 GV_4_KOC ALLIANZ HAYAT 31.12.2002 Monthly PL 3" xfId="1097"/>
    <cellStyle name="_0602 GV_4_KOC ALLIANZ HAYAT 31.12.2002 Monthly PL 4" xfId="1098"/>
    <cellStyle name="_0602 GV_4_KOC ALLIANZ HAYAT 31.12.2002 Monthly PL 5" xfId="1099"/>
    <cellStyle name="_0602 GV_4_KOC ALLIANZ HAYAT 31.12.2002 Monthly PL 6" xfId="1100"/>
    <cellStyle name="_0602 GV_4_KOC ALLIANZ HAYAT 31.12.2002 Monthly PL 7" xfId="1101"/>
    <cellStyle name="_0602 GV_4_KOC ALLIANZ HAYAT 31.12.2002 Monthly PL 8" xfId="1102"/>
    <cellStyle name="_0602 GV_4_KOC ALLIANZ HAYAT 31.12.2002 Monthly PL 9" xfId="1103"/>
    <cellStyle name="_0602 GV_4_Mali Tablolar(26-03-03) " xfId="1104"/>
    <cellStyle name="_0602 GV_4_Mali Tablolar(26-03-03)  10" xfId="1105"/>
    <cellStyle name="_0602 GV_4_Mali Tablolar(26-03-03)  2" xfId="1106"/>
    <cellStyle name="_0602 GV_4_Mali Tablolar(26-03-03)  3" xfId="1107"/>
    <cellStyle name="_0602 GV_4_Mali Tablolar(26-03-03)  4" xfId="1108"/>
    <cellStyle name="_0602 GV_4_Mali Tablolar(26-03-03)  5" xfId="1109"/>
    <cellStyle name="_0602 GV_4_Mali Tablolar(26-03-03)  6" xfId="1110"/>
    <cellStyle name="_0602 GV_4_Mali Tablolar(26-03-03)  7" xfId="1111"/>
    <cellStyle name="_0602 GV_4_Mali Tablolar(26-03-03)  8" xfId="1112"/>
    <cellStyle name="_0602 GV_4_Mali Tablolar(26-03-03)  9" xfId="1113"/>
    <cellStyle name="_0602 GV_5" xfId="1114"/>
    <cellStyle name="_0602 GV_5 10" xfId="1115"/>
    <cellStyle name="_0602 GV_5 2" xfId="1116"/>
    <cellStyle name="_0602 GV_5 3" xfId="1117"/>
    <cellStyle name="_0602 GV_5 4" xfId="1118"/>
    <cellStyle name="_0602 GV_5 5" xfId="1119"/>
    <cellStyle name="_0602 GV_5 6" xfId="1120"/>
    <cellStyle name="_0602 GV_5 7" xfId="1121"/>
    <cellStyle name="_0602 GV_5 8" xfId="1122"/>
    <cellStyle name="_0602 GV_5 9" xfId="1123"/>
    <cellStyle name="_0602 GV_5_0902 GV" xfId="1124"/>
    <cellStyle name="_0602 GV_5_0902 GV 10" xfId="1125"/>
    <cellStyle name="_0602 GV_5_0902 GV 2" xfId="1126"/>
    <cellStyle name="_0602 GV_5_0902 GV 3" xfId="1127"/>
    <cellStyle name="_0602 GV_5_0902 GV 4" xfId="1128"/>
    <cellStyle name="_0602 GV_5_0902 GV 5" xfId="1129"/>
    <cellStyle name="_0602 GV_5_0902 GV 6" xfId="1130"/>
    <cellStyle name="_0602 GV_5_0902 GV 7" xfId="1131"/>
    <cellStyle name="_0602 GV_5_0902 GV 8" xfId="1132"/>
    <cellStyle name="_0602 GV_5_0902 GV 9" xfId="1133"/>
    <cellStyle name="_0602 GV_5_KOC ALLIANZ HAYAT 31.12.2002 Monthly PL" xfId="1134"/>
    <cellStyle name="_0602 GV_5_KOC ALLIANZ HAYAT 31.12.2002 Monthly PL 2" xfId="1135"/>
    <cellStyle name="_0602 GV_5_KOC ALLIANZ HAYAT 31.12.2002 Monthly PL 3" xfId="1136"/>
    <cellStyle name="_0602 GV_5_Mali Tablolar(26-03-03) " xfId="1137"/>
    <cellStyle name="_0602 GV_5_Mali Tablolar(26-03-03)  10" xfId="1138"/>
    <cellStyle name="_0602 GV_5_Mali Tablolar(26-03-03)  2" xfId="1139"/>
    <cellStyle name="_0602 GV_5_Mali Tablolar(26-03-03)  3" xfId="1140"/>
    <cellStyle name="_0602 GV_5_Mali Tablolar(26-03-03)  4" xfId="1141"/>
    <cellStyle name="_0602 GV_5_Mali Tablolar(26-03-03)  5" xfId="1142"/>
    <cellStyle name="_0602 GV_5_Mali Tablolar(26-03-03)  6" xfId="1143"/>
    <cellStyle name="_0602 GV_5_Mali Tablolar(26-03-03)  7" xfId="1144"/>
    <cellStyle name="_0602 GV_5_Mali Tablolar(26-03-03)  8" xfId="1145"/>
    <cellStyle name="_0602 GV_5_Mali Tablolar(26-03-03)  9" xfId="1146"/>
    <cellStyle name="_0602 GV_6" xfId="1147"/>
    <cellStyle name="_0602 GV_6 2" xfId="1148"/>
    <cellStyle name="_0602 GV_6 3" xfId="1149"/>
    <cellStyle name="_0602 GV_6_0902 GV" xfId="1150"/>
    <cellStyle name="_0602 GV_6_0902 GV 2" xfId="1151"/>
    <cellStyle name="_0602 GV_6_0902 GV 3" xfId="1152"/>
    <cellStyle name="_0602 GV_6_KOC ALLIANZ HAYAT 31.12.2002 Monthly PL" xfId="1153"/>
    <cellStyle name="_0602 GV_6_KOC ALLIANZ HAYAT 31.12.2002 Monthly PL 10" xfId="1154"/>
    <cellStyle name="_0602 GV_6_KOC ALLIANZ HAYAT 31.12.2002 Monthly PL 2" xfId="1155"/>
    <cellStyle name="_0602 GV_6_KOC ALLIANZ HAYAT 31.12.2002 Monthly PL 3" xfId="1156"/>
    <cellStyle name="_0602 GV_6_KOC ALLIANZ HAYAT 31.12.2002 Monthly PL 4" xfId="1157"/>
    <cellStyle name="_0602 GV_6_KOC ALLIANZ HAYAT 31.12.2002 Monthly PL 5" xfId="1158"/>
    <cellStyle name="_0602 GV_6_KOC ALLIANZ HAYAT 31.12.2002 Monthly PL 6" xfId="1159"/>
    <cellStyle name="_0602 GV_6_KOC ALLIANZ HAYAT 31.12.2002 Monthly PL 7" xfId="1160"/>
    <cellStyle name="_0602 GV_6_KOC ALLIANZ HAYAT 31.12.2002 Monthly PL 8" xfId="1161"/>
    <cellStyle name="_0602 GV_6_KOC ALLIANZ HAYAT 31.12.2002 Monthly PL 9" xfId="1162"/>
    <cellStyle name="_0602 GV_6_Mali Tablolar(26-03-03) " xfId="1163"/>
    <cellStyle name="_0602 GV_6_Mali Tablolar(26-03-03)  2" xfId="1164"/>
    <cellStyle name="_0602 GV_6_Mali Tablolar(26-03-03)  3" xfId="1165"/>
    <cellStyle name="_0602 GV_7" xfId="1166"/>
    <cellStyle name="_0602 GV_7 10" xfId="1167"/>
    <cellStyle name="_0602 GV_7 2" xfId="1168"/>
    <cellStyle name="_0602 GV_7 3" xfId="1169"/>
    <cellStyle name="_0602 GV_7 4" xfId="1170"/>
    <cellStyle name="_0602 GV_7 5" xfId="1171"/>
    <cellStyle name="_0602 GV_7 6" xfId="1172"/>
    <cellStyle name="_0602 GV_7 7" xfId="1173"/>
    <cellStyle name="_0602 GV_7 8" xfId="1174"/>
    <cellStyle name="_0602 GV_7 9" xfId="1175"/>
    <cellStyle name="_0602 GV_7_0902 GV" xfId="1176"/>
    <cellStyle name="_0602 GV_7_0902 GV 10" xfId="1177"/>
    <cellStyle name="_0602 GV_7_0902 GV 2" xfId="1178"/>
    <cellStyle name="_0602 GV_7_0902 GV 3" xfId="1179"/>
    <cellStyle name="_0602 GV_7_0902 GV 4" xfId="1180"/>
    <cellStyle name="_0602 GV_7_0902 GV 5" xfId="1181"/>
    <cellStyle name="_0602 GV_7_0902 GV 6" xfId="1182"/>
    <cellStyle name="_0602 GV_7_0902 GV 7" xfId="1183"/>
    <cellStyle name="_0602 GV_7_0902 GV 8" xfId="1184"/>
    <cellStyle name="_0602 GV_7_0902 GV 9" xfId="1185"/>
    <cellStyle name="_0602 GV_7_KOC ALLIANZ HAYAT 31.12.2002 Monthly PL" xfId="1186"/>
    <cellStyle name="_0602 GV_7_KOC ALLIANZ HAYAT 31.12.2002 Monthly PL 10" xfId="1187"/>
    <cellStyle name="_0602 GV_7_KOC ALLIANZ HAYAT 31.12.2002 Monthly PL 2" xfId="1188"/>
    <cellStyle name="_0602 GV_7_KOC ALLIANZ HAYAT 31.12.2002 Monthly PL 3" xfId="1189"/>
    <cellStyle name="_0602 GV_7_KOC ALLIANZ HAYAT 31.12.2002 Monthly PL 4" xfId="1190"/>
    <cellStyle name="_0602 GV_7_KOC ALLIANZ HAYAT 31.12.2002 Monthly PL 5" xfId="1191"/>
    <cellStyle name="_0602 GV_7_KOC ALLIANZ HAYAT 31.12.2002 Monthly PL 6" xfId="1192"/>
    <cellStyle name="_0602 GV_7_KOC ALLIANZ HAYAT 31.12.2002 Monthly PL 7" xfId="1193"/>
    <cellStyle name="_0602 GV_7_KOC ALLIANZ HAYAT 31.12.2002 Monthly PL 8" xfId="1194"/>
    <cellStyle name="_0602 GV_7_KOC ALLIANZ HAYAT 31.12.2002 Monthly PL 9" xfId="1195"/>
    <cellStyle name="_0602 GV_7_Mali Tablolar(26-03-03) " xfId="1196"/>
    <cellStyle name="_0602 GV_7_Mali Tablolar(26-03-03)  10" xfId="1197"/>
    <cellStyle name="_0602 GV_7_Mali Tablolar(26-03-03)  2" xfId="1198"/>
    <cellStyle name="_0602 GV_7_Mali Tablolar(26-03-03)  3" xfId="1199"/>
    <cellStyle name="_0602 GV_7_Mali Tablolar(26-03-03)  4" xfId="1200"/>
    <cellStyle name="_0602 GV_7_Mali Tablolar(26-03-03)  5" xfId="1201"/>
    <cellStyle name="_0602 GV_7_Mali Tablolar(26-03-03)  6" xfId="1202"/>
    <cellStyle name="_0602 GV_7_Mali Tablolar(26-03-03)  7" xfId="1203"/>
    <cellStyle name="_0602 GV_7_Mali Tablolar(26-03-03)  8" xfId="1204"/>
    <cellStyle name="_0602 GV_7_Mali Tablolar(26-03-03)  9" xfId="1205"/>
    <cellStyle name="_0602 GV_8" xfId="1206"/>
    <cellStyle name="_0602 GV_8 10" xfId="1207"/>
    <cellStyle name="_0602 GV_8 2" xfId="1208"/>
    <cellStyle name="_0602 GV_8 3" xfId="1209"/>
    <cellStyle name="_0602 GV_8 4" xfId="1210"/>
    <cellStyle name="_0602 GV_8 5" xfId="1211"/>
    <cellStyle name="_0602 GV_8 6" xfId="1212"/>
    <cellStyle name="_0602 GV_8 7" xfId="1213"/>
    <cellStyle name="_0602 GV_8 8" xfId="1214"/>
    <cellStyle name="_0602 GV_8 9" xfId="1215"/>
    <cellStyle name="_0602 GV_8_0902 GV" xfId="1216"/>
    <cellStyle name="_0602 GV_8_0902 GV 10" xfId="1217"/>
    <cellStyle name="_0602 GV_8_0902 GV 2" xfId="1218"/>
    <cellStyle name="_0602 GV_8_0902 GV 3" xfId="1219"/>
    <cellStyle name="_0602 GV_8_0902 GV 4" xfId="1220"/>
    <cellStyle name="_0602 GV_8_0902 GV 5" xfId="1221"/>
    <cellStyle name="_0602 GV_8_0902 GV 6" xfId="1222"/>
    <cellStyle name="_0602 GV_8_0902 GV 7" xfId="1223"/>
    <cellStyle name="_0602 GV_8_0902 GV 8" xfId="1224"/>
    <cellStyle name="_0602 GV_8_0902 GV 9" xfId="1225"/>
    <cellStyle name="_0602 GV_8_KOC ALLIANZ HAYAT 31.12.2002 Monthly PL" xfId="1226"/>
    <cellStyle name="_0602 GV_8_KOC ALLIANZ HAYAT 31.12.2002 Monthly PL 10" xfId="1227"/>
    <cellStyle name="_0602 GV_8_KOC ALLIANZ HAYAT 31.12.2002 Monthly PL 2" xfId="1228"/>
    <cellStyle name="_0602 GV_8_KOC ALLIANZ HAYAT 31.12.2002 Monthly PL 3" xfId="1229"/>
    <cellStyle name="_0602 GV_8_KOC ALLIANZ HAYAT 31.12.2002 Monthly PL 4" xfId="1230"/>
    <cellStyle name="_0602 GV_8_KOC ALLIANZ HAYAT 31.12.2002 Monthly PL 5" xfId="1231"/>
    <cellStyle name="_0602 GV_8_KOC ALLIANZ HAYAT 31.12.2002 Monthly PL 6" xfId="1232"/>
    <cellStyle name="_0602 GV_8_KOC ALLIANZ HAYAT 31.12.2002 Monthly PL 7" xfId="1233"/>
    <cellStyle name="_0602 GV_8_KOC ALLIANZ HAYAT 31.12.2002 Monthly PL 8" xfId="1234"/>
    <cellStyle name="_0602 GV_8_KOC ALLIANZ HAYAT 31.12.2002 Monthly PL 9" xfId="1235"/>
    <cellStyle name="_0602 GV_8_Mali Tablolar(26-03-03) " xfId="1236"/>
    <cellStyle name="_0602 GV_8_Mali Tablolar(26-03-03)  10" xfId="1237"/>
    <cellStyle name="_0602 GV_8_Mali Tablolar(26-03-03)  2" xfId="1238"/>
    <cellStyle name="_0602 GV_8_Mali Tablolar(26-03-03)  3" xfId="1239"/>
    <cellStyle name="_0602 GV_8_Mali Tablolar(26-03-03)  4" xfId="1240"/>
    <cellStyle name="_0602 GV_8_Mali Tablolar(26-03-03)  5" xfId="1241"/>
    <cellStyle name="_0602 GV_8_Mali Tablolar(26-03-03)  6" xfId="1242"/>
    <cellStyle name="_0602 GV_8_Mali Tablolar(26-03-03)  7" xfId="1243"/>
    <cellStyle name="_0602 GV_8_Mali Tablolar(26-03-03)  8" xfId="1244"/>
    <cellStyle name="_0602 GV_8_Mali Tablolar(26-03-03)  9" xfId="1245"/>
    <cellStyle name="_0602 GV_9" xfId="1246"/>
    <cellStyle name="_0602 GV_9 10" xfId="1247"/>
    <cellStyle name="_0602 GV_9 2" xfId="1248"/>
    <cellStyle name="_0602 GV_9 3" xfId="1249"/>
    <cellStyle name="_0602 GV_9 4" xfId="1250"/>
    <cellStyle name="_0602 GV_9 5" xfId="1251"/>
    <cellStyle name="_0602 GV_9 6" xfId="1252"/>
    <cellStyle name="_0602 GV_9 7" xfId="1253"/>
    <cellStyle name="_0602 GV_9 8" xfId="1254"/>
    <cellStyle name="_0602 GV_9 9" xfId="1255"/>
    <cellStyle name="_0602 GV_9_0902 GV" xfId="1256"/>
    <cellStyle name="_0602 GV_9_0902 GV 10" xfId="1257"/>
    <cellStyle name="_0602 GV_9_0902 GV 2" xfId="1258"/>
    <cellStyle name="_0602 GV_9_0902 GV 3" xfId="1259"/>
    <cellStyle name="_0602 GV_9_0902 GV 4" xfId="1260"/>
    <cellStyle name="_0602 GV_9_0902 GV 5" xfId="1261"/>
    <cellStyle name="_0602 GV_9_0902 GV 6" xfId="1262"/>
    <cellStyle name="_0602 GV_9_0902 GV 7" xfId="1263"/>
    <cellStyle name="_0602 GV_9_0902 GV 8" xfId="1264"/>
    <cellStyle name="_0602 GV_9_0902 GV 9" xfId="1265"/>
    <cellStyle name="_0602 GV_9_KOC ALLIANZ HAYAT 31.12.2002 Monthly PL" xfId="1266"/>
    <cellStyle name="_0602 GV_9_KOC ALLIANZ HAYAT 31.12.2002 Monthly PL 10" xfId="1267"/>
    <cellStyle name="_0602 GV_9_KOC ALLIANZ HAYAT 31.12.2002 Monthly PL 2" xfId="1268"/>
    <cellStyle name="_0602 GV_9_KOC ALLIANZ HAYAT 31.12.2002 Monthly PL 3" xfId="1269"/>
    <cellStyle name="_0602 GV_9_KOC ALLIANZ HAYAT 31.12.2002 Monthly PL 4" xfId="1270"/>
    <cellStyle name="_0602 GV_9_KOC ALLIANZ HAYAT 31.12.2002 Monthly PL 5" xfId="1271"/>
    <cellStyle name="_0602 GV_9_KOC ALLIANZ HAYAT 31.12.2002 Monthly PL 6" xfId="1272"/>
    <cellStyle name="_0602 GV_9_KOC ALLIANZ HAYAT 31.12.2002 Monthly PL 7" xfId="1273"/>
    <cellStyle name="_0602 GV_9_KOC ALLIANZ HAYAT 31.12.2002 Monthly PL 8" xfId="1274"/>
    <cellStyle name="_0602 GV_9_KOC ALLIANZ HAYAT 31.12.2002 Monthly PL 9" xfId="1275"/>
    <cellStyle name="_0602 GV_9_Mali Tablolar(26-03-03) " xfId="1276"/>
    <cellStyle name="_0602 GV_9_Mali Tablolar(26-03-03)  10" xfId="1277"/>
    <cellStyle name="_0602 GV_9_Mali Tablolar(26-03-03)  2" xfId="1278"/>
    <cellStyle name="_0602 GV_9_Mali Tablolar(26-03-03)  3" xfId="1279"/>
    <cellStyle name="_0602 GV_9_Mali Tablolar(26-03-03)  4" xfId="1280"/>
    <cellStyle name="_0602 GV_9_Mali Tablolar(26-03-03)  5" xfId="1281"/>
    <cellStyle name="_0602 GV_9_Mali Tablolar(26-03-03)  6" xfId="1282"/>
    <cellStyle name="_0602 GV_9_Mali Tablolar(26-03-03)  7" xfId="1283"/>
    <cellStyle name="_0602 GV_9_Mali Tablolar(26-03-03)  8" xfId="1284"/>
    <cellStyle name="_0602 GV_9_Mali Tablolar(26-03-03)  9" xfId="1285"/>
    <cellStyle name="_0602 GV_A" xfId="1286"/>
    <cellStyle name="_0602 GV_A 10" xfId="1287"/>
    <cellStyle name="_0602 GV_A 2" xfId="1288"/>
    <cellStyle name="_0602 GV_A 3" xfId="1289"/>
    <cellStyle name="_0602 GV_A 4" xfId="1290"/>
    <cellStyle name="_0602 GV_A 5" xfId="1291"/>
    <cellStyle name="_0602 GV_A 6" xfId="1292"/>
    <cellStyle name="_0602 GV_A 7" xfId="1293"/>
    <cellStyle name="_0602 GV_A 8" xfId="1294"/>
    <cellStyle name="_0602 GV_A 9" xfId="1295"/>
    <cellStyle name="_0602 GV_A_0902 GV" xfId="1296"/>
    <cellStyle name="_0602 GV_A_0902 GV 10" xfId="1297"/>
    <cellStyle name="_0602 GV_A_0902 GV 2" xfId="1298"/>
    <cellStyle name="_0602 GV_A_0902 GV 3" xfId="1299"/>
    <cellStyle name="_0602 GV_A_0902 GV 4" xfId="1300"/>
    <cellStyle name="_0602 GV_A_0902 GV 5" xfId="1301"/>
    <cellStyle name="_0602 GV_A_0902 GV 6" xfId="1302"/>
    <cellStyle name="_0602 GV_A_0902 GV 7" xfId="1303"/>
    <cellStyle name="_0602 GV_A_0902 GV 8" xfId="1304"/>
    <cellStyle name="_0602 GV_A_0902 GV 9" xfId="1305"/>
    <cellStyle name="_0602 GV_A_KOC ALLIANZ HAYAT 31.12.2002 Monthly PL" xfId="1306"/>
    <cellStyle name="_0602 GV_A_Mali Tablolar(26-03-03) " xfId="1307"/>
    <cellStyle name="_0602 GV_A_Mali Tablolar(26-03-03)  10" xfId="1308"/>
    <cellStyle name="_0602 GV_A_Mali Tablolar(26-03-03)  2" xfId="1309"/>
    <cellStyle name="_0602 GV_A_Mali Tablolar(26-03-03)  3" xfId="1310"/>
    <cellStyle name="_0602 GV_A_Mali Tablolar(26-03-03)  4" xfId="1311"/>
    <cellStyle name="_0602 GV_A_Mali Tablolar(26-03-03)  5" xfId="1312"/>
    <cellStyle name="_0602 GV_A_Mali Tablolar(26-03-03)  6" xfId="1313"/>
    <cellStyle name="_0602 GV_A_Mali Tablolar(26-03-03)  7" xfId="1314"/>
    <cellStyle name="_0602 GV_A_Mali Tablolar(26-03-03)  8" xfId="1315"/>
    <cellStyle name="_0602 GV_A_Mali Tablolar(26-03-03)  9" xfId="1316"/>
    <cellStyle name="_0602 GV_B" xfId="1317"/>
    <cellStyle name="_0602 GV_B_0902 GV" xfId="1318"/>
    <cellStyle name="_0602 GV_B_KOC ALLIANZ HAYAT 31.12.2002 Monthly PL" xfId="1319"/>
    <cellStyle name="_0602 GV_B_Mali Tablolar(26-03-03) " xfId="1320"/>
    <cellStyle name="_0602 GV_C" xfId="1321"/>
    <cellStyle name="_0602 GV_C_0902 GV" xfId="1322"/>
    <cellStyle name="_0602 GV_C_KOC ALLIANZ HAYAT 31.12.2002 Monthly PL" xfId="1323"/>
    <cellStyle name="_0602 GV_C_KOC ALLIANZ HAYAT 31.12.2002 Monthly PL 10" xfId="1324"/>
    <cellStyle name="_0602 GV_C_KOC ALLIANZ HAYAT 31.12.2002 Monthly PL 2" xfId="1325"/>
    <cellStyle name="_0602 GV_C_KOC ALLIANZ HAYAT 31.12.2002 Monthly PL 3" xfId="1326"/>
    <cellStyle name="_0602 GV_C_KOC ALLIANZ HAYAT 31.12.2002 Monthly PL 4" xfId="1327"/>
    <cellStyle name="_0602 GV_C_KOC ALLIANZ HAYAT 31.12.2002 Monthly PL 5" xfId="1328"/>
    <cellStyle name="_0602 GV_C_KOC ALLIANZ HAYAT 31.12.2002 Monthly PL 6" xfId="1329"/>
    <cellStyle name="_0602 GV_C_KOC ALLIANZ HAYAT 31.12.2002 Monthly PL 7" xfId="1330"/>
    <cellStyle name="_0602 GV_C_KOC ALLIANZ HAYAT 31.12.2002 Monthly PL 8" xfId="1331"/>
    <cellStyle name="_0602 GV_C_KOC ALLIANZ HAYAT 31.12.2002 Monthly PL 9" xfId="1332"/>
    <cellStyle name="_0602 GV_C_Mali Tablolar(26-03-03) " xfId="1333"/>
    <cellStyle name="_0602 GV_D" xfId="1334"/>
    <cellStyle name="_0602 GV_D 10" xfId="1335"/>
    <cellStyle name="_0602 GV_D 2" xfId="1336"/>
    <cellStyle name="_0602 GV_D 3" xfId="1337"/>
    <cellStyle name="_0602 GV_D 4" xfId="1338"/>
    <cellStyle name="_0602 GV_D 5" xfId="1339"/>
    <cellStyle name="_0602 GV_D 6" xfId="1340"/>
    <cellStyle name="_0602 GV_D 7" xfId="1341"/>
    <cellStyle name="_0602 GV_D 8" xfId="1342"/>
    <cellStyle name="_0602 GV_D 9" xfId="1343"/>
    <cellStyle name="_0602 GV_D_0902 GV" xfId="1344"/>
    <cellStyle name="_0602 GV_D_0902 GV 10" xfId="1345"/>
    <cellStyle name="_0602 GV_D_0902 GV 2" xfId="1346"/>
    <cellStyle name="_0602 GV_D_0902 GV 3" xfId="1347"/>
    <cellStyle name="_0602 GV_D_0902 GV 4" xfId="1348"/>
    <cellStyle name="_0602 GV_D_0902 GV 5" xfId="1349"/>
    <cellStyle name="_0602 GV_D_0902 GV 6" xfId="1350"/>
    <cellStyle name="_0602 GV_D_0902 GV 7" xfId="1351"/>
    <cellStyle name="_0602 GV_D_0902 GV 8" xfId="1352"/>
    <cellStyle name="_0602 GV_D_0902 GV 9" xfId="1353"/>
    <cellStyle name="_0602 GV_D_KOC ALLIANZ HAYAT 31.12.2002 Monthly PL" xfId="1354"/>
    <cellStyle name="_0602 GV_D_KOC ALLIANZ HAYAT 31.12.2002 Monthly PL 10" xfId="1355"/>
    <cellStyle name="_0602 GV_D_KOC ALLIANZ HAYAT 31.12.2002 Monthly PL 2" xfId="1356"/>
    <cellStyle name="_0602 GV_D_KOC ALLIANZ HAYAT 31.12.2002 Monthly PL 3" xfId="1357"/>
    <cellStyle name="_0602 GV_D_KOC ALLIANZ HAYAT 31.12.2002 Monthly PL 4" xfId="1358"/>
    <cellStyle name="_0602 GV_D_KOC ALLIANZ HAYAT 31.12.2002 Monthly PL 5" xfId="1359"/>
    <cellStyle name="_0602 GV_D_KOC ALLIANZ HAYAT 31.12.2002 Monthly PL 6" xfId="1360"/>
    <cellStyle name="_0602 GV_D_KOC ALLIANZ HAYAT 31.12.2002 Monthly PL 7" xfId="1361"/>
    <cellStyle name="_0602 GV_D_KOC ALLIANZ HAYAT 31.12.2002 Monthly PL 8" xfId="1362"/>
    <cellStyle name="_0602 GV_D_KOC ALLIANZ HAYAT 31.12.2002 Monthly PL 9" xfId="1363"/>
    <cellStyle name="_0602 GV_D_Mali Tablolar(26-03-03) " xfId="1364"/>
    <cellStyle name="_0602 GV_D_Mali Tablolar(26-03-03)  10" xfId="1365"/>
    <cellStyle name="_0602 GV_D_Mali Tablolar(26-03-03)  2" xfId="1366"/>
    <cellStyle name="_0602 GV_D_Mali Tablolar(26-03-03)  3" xfId="1367"/>
    <cellStyle name="_0602 GV_D_Mali Tablolar(26-03-03)  4" xfId="1368"/>
    <cellStyle name="_0602 GV_D_Mali Tablolar(26-03-03)  5" xfId="1369"/>
    <cellStyle name="_0602 GV_D_Mali Tablolar(26-03-03)  6" xfId="1370"/>
    <cellStyle name="_0602 GV_D_Mali Tablolar(26-03-03)  7" xfId="1371"/>
    <cellStyle name="_0602 GV_D_Mali Tablolar(26-03-03)  8" xfId="1372"/>
    <cellStyle name="_0602 GV_D_Mali Tablolar(26-03-03)  9" xfId="1373"/>
    <cellStyle name="_0602 GV_E" xfId="1374"/>
    <cellStyle name="_0602 GV_E 10" xfId="1375"/>
    <cellStyle name="_0602 GV_E 2" xfId="1376"/>
    <cellStyle name="_0602 GV_E 3" xfId="1377"/>
    <cellStyle name="_0602 GV_E 4" xfId="1378"/>
    <cellStyle name="_0602 GV_E 5" xfId="1379"/>
    <cellStyle name="_0602 GV_E 6" xfId="1380"/>
    <cellStyle name="_0602 GV_E 7" xfId="1381"/>
    <cellStyle name="_0602 GV_E 8" xfId="1382"/>
    <cellStyle name="_0602 GV_E 9" xfId="1383"/>
    <cellStyle name="_0602 GV_E_0902 GV" xfId="1384"/>
    <cellStyle name="_0602 GV_E_0902 GV 10" xfId="1385"/>
    <cellStyle name="_0602 GV_E_0902 GV 2" xfId="1386"/>
    <cellStyle name="_0602 GV_E_0902 GV 3" xfId="1387"/>
    <cellStyle name="_0602 GV_E_0902 GV 4" xfId="1388"/>
    <cellStyle name="_0602 GV_E_0902 GV 5" xfId="1389"/>
    <cellStyle name="_0602 GV_E_0902 GV 6" xfId="1390"/>
    <cellStyle name="_0602 GV_E_0902 GV 7" xfId="1391"/>
    <cellStyle name="_0602 GV_E_0902 GV 8" xfId="1392"/>
    <cellStyle name="_0602 GV_E_0902 GV 9" xfId="1393"/>
    <cellStyle name="_0602 GV_E_KOC ALLIANZ HAYAT 31.12.2002 Monthly PL" xfId="1394"/>
    <cellStyle name="_0602 GV_E_KOC ALLIANZ HAYAT 31.12.2002 Monthly PL 10" xfId="1395"/>
    <cellStyle name="_0602 GV_E_KOC ALLIANZ HAYAT 31.12.2002 Monthly PL 2" xfId="1396"/>
    <cellStyle name="_0602 GV_E_KOC ALLIANZ HAYAT 31.12.2002 Monthly PL 3" xfId="1397"/>
    <cellStyle name="_0602 GV_E_KOC ALLIANZ HAYAT 31.12.2002 Monthly PL 4" xfId="1398"/>
    <cellStyle name="_0602 GV_E_KOC ALLIANZ HAYAT 31.12.2002 Monthly PL 5" xfId="1399"/>
    <cellStyle name="_0602 GV_E_KOC ALLIANZ HAYAT 31.12.2002 Monthly PL 6" xfId="1400"/>
    <cellStyle name="_0602 GV_E_KOC ALLIANZ HAYAT 31.12.2002 Monthly PL 7" xfId="1401"/>
    <cellStyle name="_0602 GV_E_KOC ALLIANZ HAYAT 31.12.2002 Monthly PL 8" xfId="1402"/>
    <cellStyle name="_0602 GV_E_KOC ALLIANZ HAYAT 31.12.2002 Monthly PL 9" xfId="1403"/>
    <cellStyle name="_0602 GV_E_Mali Tablolar(26-03-03) " xfId="1404"/>
    <cellStyle name="_0602 GV_E_Mali Tablolar(26-03-03)  10" xfId="1405"/>
    <cellStyle name="_0602 GV_E_Mali Tablolar(26-03-03)  2" xfId="1406"/>
    <cellStyle name="_0602 GV_E_Mali Tablolar(26-03-03)  3" xfId="1407"/>
    <cellStyle name="_0602 GV_E_Mali Tablolar(26-03-03)  4" xfId="1408"/>
    <cellStyle name="_0602 GV_E_Mali Tablolar(26-03-03)  5" xfId="1409"/>
    <cellStyle name="_0602 GV_E_Mali Tablolar(26-03-03)  6" xfId="1410"/>
    <cellStyle name="_0602 GV_E_Mali Tablolar(26-03-03)  7" xfId="1411"/>
    <cellStyle name="_0602 GV_E_Mali Tablolar(26-03-03)  8" xfId="1412"/>
    <cellStyle name="_0602 GV_E_Mali Tablolar(26-03-03)  9" xfId="1413"/>
    <cellStyle name="_0602 GV_F" xfId="1414"/>
    <cellStyle name="_0602 GV_G" xfId="1415"/>
    <cellStyle name="_0602 GV_G 10" xfId="1416"/>
    <cellStyle name="_0602 GV_G 2" xfId="1417"/>
    <cellStyle name="_0602 GV_G 3" xfId="1418"/>
    <cellStyle name="_0602 GV_G 4" xfId="1419"/>
    <cellStyle name="_0602 GV_G 5" xfId="1420"/>
    <cellStyle name="_0602 GV_G 6" xfId="1421"/>
    <cellStyle name="_0602 GV_G 7" xfId="1422"/>
    <cellStyle name="_0602 GV_G 8" xfId="1423"/>
    <cellStyle name="_0602 GV_G 9" xfId="1424"/>
    <cellStyle name="_0602_1" xfId="1425"/>
    <cellStyle name="_0602_2" xfId="1426"/>
    <cellStyle name="_0602_2 2" xfId="1427"/>
    <cellStyle name="_0602_2 3" xfId="1428"/>
    <cellStyle name="_0602_3" xfId="1429"/>
    <cellStyle name="_0602_3 10" xfId="1430"/>
    <cellStyle name="_0602_3 2" xfId="1431"/>
    <cellStyle name="_0602_3 3" xfId="1432"/>
    <cellStyle name="_0602_3 4" xfId="1433"/>
    <cellStyle name="_0602_3 5" xfId="1434"/>
    <cellStyle name="_0602_3 6" xfId="1435"/>
    <cellStyle name="_0602_3 7" xfId="1436"/>
    <cellStyle name="_0602_3 8" xfId="1437"/>
    <cellStyle name="_0602_3 9" xfId="1438"/>
    <cellStyle name="_0602_4" xfId="1439"/>
    <cellStyle name="_0602_4 10" xfId="1440"/>
    <cellStyle name="_0602_4 2" xfId="1441"/>
    <cellStyle name="_0602_4 3" xfId="1442"/>
    <cellStyle name="_0602_4 4" xfId="1443"/>
    <cellStyle name="_0602_4 5" xfId="1444"/>
    <cellStyle name="_0602_4 6" xfId="1445"/>
    <cellStyle name="_0602_4 7" xfId="1446"/>
    <cellStyle name="_0602_4 8" xfId="1447"/>
    <cellStyle name="_0602_4 9" xfId="1448"/>
    <cellStyle name="_0602_5" xfId="1449"/>
    <cellStyle name="_0602_5 10" xfId="1450"/>
    <cellStyle name="_0602_5 2" xfId="1451"/>
    <cellStyle name="_0602_5 3" xfId="1452"/>
    <cellStyle name="_0602_5 4" xfId="1453"/>
    <cellStyle name="_0602_5 5" xfId="1454"/>
    <cellStyle name="_0602_5 6" xfId="1455"/>
    <cellStyle name="_0602_5 7" xfId="1456"/>
    <cellStyle name="_0602_5 8" xfId="1457"/>
    <cellStyle name="_0602_5 9" xfId="1458"/>
    <cellStyle name="_0602_6" xfId="1459"/>
    <cellStyle name="_0602_6 10" xfId="1460"/>
    <cellStyle name="_0602_6 2" xfId="1461"/>
    <cellStyle name="_0602_6 3" xfId="1462"/>
    <cellStyle name="_0602_6 4" xfId="1463"/>
    <cellStyle name="_0602_6 5" xfId="1464"/>
    <cellStyle name="_0602_6 6" xfId="1465"/>
    <cellStyle name="_0602_6 7" xfId="1466"/>
    <cellStyle name="_0602_6 8" xfId="1467"/>
    <cellStyle name="_0602_6 9" xfId="1468"/>
    <cellStyle name="_0602_7" xfId="1469"/>
    <cellStyle name="_0602_7 2" xfId="1470"/>
    <cellStyle name="_0602_7 3" xfId="1471"/>
    <cellStyle name="_0602_8" xfId="1472"/>
    <cellStyle name="_0602_8 10" xfId="1473"/>
    <cellStyle name="_0602_8 2" xfId="1474"/>
    <cellStyle name="_0602_8 3" xfId="1475"/>
    <cellStyle name="_0602_8 4" xfId="1476"/>
    <cellStyle name="_0602_8 5" xfId="1477"/>
    <cellStyle name="_0602_8 6" xfId="1478"/>
    <cellStyle name="_0602_8 7" xfId="1479"/>
    <cellStyle name="_0602_8 8" xfId="1480"/>
    <cellStyle name="_0602_8 9" xfId="1481"/>
    <cellStyle name="_0602_9" xfId="1482"/>
    <cellStyle name="_0602_9 10" xfId="1483"/>
    <cellStyle name="_0602_9 2" xfId="1484"/>
    <cellStyle name="_0602_9 3" xfId="1485"/>
    <cellStyle name="_0602_9 4" xfId="1486"/>
    <cellStyle name="_0602_9 5" xfId="1487"/>
    <cellStyle name="_0602_9 6" xfId="1488"/>
    <cellStyle name="_0602_9 7" xfId="1489"/>
    <cellStyle name="_0602_9 8" xfId="1490"/>
    <cellStyle name="_0602_9 9" xfId="1491"/>
    <cellStyle name="_0602_A" xfId="1492"/>
    <cellStyle name="_0602_B" xfId="1493"/>
    <cellStyle name="_0602_C" xfId="1494"/>
    <cellStyle name="_0602_D" xfId="1495"/>
    <cellStyle name="_0602_E" xfId="1496"/>
    <cellStyle name="_0602_F" xfId="1497"/>
    <cellStyle name="_0602_F 10" xfId="1498"/>
    <cellStyle name="_0602_F 2" xfId="1499"/>
    <cellStyle name="_0602_F 3" xfId="1500"/>
    <cellStyle name="_0602_F 4" xfId="1501"/>
    <cellStyle name="_0602_F 5" xfId="1502"/>
    <cellStyle name="_0602_F 6" xfId="1503"/>
    <cellStyle name="_0602_F 7" xfId="1504"/>
    <cellStyle name="_0602_F 8" xfId="1505"/>
    <cellStyle name="_0602_F 9" xfId="1506"/>
    <cellStyle name="_0702" xfId="1507"/>
    <cellStyle name="_0702_1" xfId="1508"/>
    <cellStyle name="_0702_1 10" xfId="1509"/>
    <cellStyle name="_0702_1 2" xfId="1510"/>
    <cellStyle name="_0702_1 3" xfId="1511"/>
    <cellStyle name="_0702_1 4" xfId="1512"/>
    <cellStyle name="_0702_1 5" xfId="1513"/>
    <cellStyle name="_0702_1 6" xfId="1514"/>
    <cellStyle name="_0702_1 7" xfId="1515"/>
    <cellStyle name="_0702_1 8" xfId="1516"/>
    <cellStyle name="_0702_1 9" xfId="1517"/>
    <cellStyle name="_0702_2" xfId="1518"/>
    <cellStyle name="_0702_2 10" xfId="1519"/>
    <cellStyle name="_0702_2 2" xfId="1520"/>
    <cellStyle name="_0702_2 3" xfId="1521"/>
    <cellStyle name="_0702_2 4" xfId="1522"/>
    <cellStyle name="_0702_2 5" xfId="1523"/>
    <cellStyle name="_0702_2 6" xfId="1524"/>
    <cellStyle name="_0702_2 7" xfId="1525"/>
    <cellStyle name="_0702_2 8" xfId="1526"/>
    <cellStyle name="_0702_2 9" xfId="1527"/>
    <cellStyle name="_0702_3" xfId="1528"/>
    <cellStyle name="_0702_3 10" xfId="1529"/>
    <cellStyle name="_0702_3 2" xfId="1530"/>
    <cellStyle name="_0702_3 3" xfId="1531"/>
    <cellStyle name="_0702_3 4" xfId="1532"/>
    <cellStyle name="_0702_3 5" xfId="1533"/>
    <cellStyle name="_0702_3 6" xfId="1534"/>
    <cellStyle name="_0702_3 7" xfId="1535"/>
    <cellStyle name="_0702_3 8" xfId="1536"/>
    <cellStyle name="_0702_3 9" xfId="1537"/>
    <cellStyle name="_0702_4" xfId="1538"/>
    <cellStyle name="_0702_4 2" xfId="1539"/>
    <cellStyle name="_0702_4 3" xfId="1540"/>
    <cellStyle name="_0702_5" xfId="1541"/>
    <cellStyle name="_0702_5 10" xfId="1542"/>
    <cellStyle name="_0702_5 2" xfId="1543"/>
    <cellStyle name="_0702_5 3" xfId="1544"/>
    <cellStyle name="_0702_5 4" xfId="1545"/>
    <cellStyle name="_0702_5 5" xfId="1546"/>
    <cellStyle name="_0702_5 6" xfId="1547"/>
    <cellStyle name="_0702_5 7" xfId="1548"/>
    <cellStyle name="_0702_5 8" xfId="1549"/>
    <cellStyle name="_0702_5 9" xfId="1550"/>
    <cellStyle name="_0702_6" xfId="1551"/>
    <cellStyle name="_0702_7" xfId="1552"/>
    <cellStyle name="_0702_7 10" xfId="1553"/>
    <cellStyle name="_0702_7 2" xfId="1554"/>
    <cellStyle name="_0702_7 3" xfId="1555"/>
    <cellStyle name="_0702_7 4" xfId="1556"/>
    <cellStyle name="_0702_7 5" xfId="1557"/>
    <cellStyle name="_0702_7 6" xfId="1558"/>
    <cellStyle name="_0702_7 7" xfId="1559"/>
    <cellStyle name="_0702_7 8" xfId="1560"/>
    <cellStyle name="_0702_7 9" xfId="1561"/>
    <cellStyle name="_0702_8" xfId="1562"/>
    <cellStyle name="_0702_8 10" xfId="1563"/>
    <cellStyle name="_0702_8 2" xfId="1564"/>
    <cellStyle name="_0702_8 3" xfId="1565"/>
    <cellStyle name="_0702_8 4" xfId="1566"/>
    <cellStyle name="_0702_8 5" xfId="1567"/>
    <cellStyle name="_0702_8 6" xfId="1568"/>
    <cellStyle name="_0702_8 7" xfId="1569"/>
    <cellStyle name="_0702_8 8" xfId="1570"/>
    <cellStyle name="_0702_8 9" xfId="1571"/>
    <cellStyle name="_0702_9" xfId="1572"/>
    <cellStyle name="_0702_A" xfId="1573"/>
    <cellStyle name="_0702_A 2" xfId="1574"/>
    <cellStyle name="_0702_A 3" xfId="1575"/>
    <cellStyle name="_0702_B" xfId="1576"/>
    <cellStyle name="_0702_C" xfId="1577"/>
    <cellStyle name="_0702_C 10" xfId="1578"/>
    <cellStyle name="_0702_C 2" xfId="1579"/>
    <cellStyle name="_0702_C 3" xfId="1580"/>
    <cellStyle name="_0702_C 4" xfId="1581"/>
    <cellStyle name="_0702_C 5" xfId="1582"/>
    <cellStyle name="_0702_C 6" xfId="1583"/>
    <cellStyle name="_0702_C 7" xfId="1584"/>
    <cellStyle name="_0702_C 8" xfId="1585"/>
    <cellStyle name="_0702_C 9" xfId="1586"/>
    <cellStyle name="_0702_D" xfId="1587"/>
    <cellStyle name="_0702_D 10" xfId="1588"/>
    <cellStyle name="_0702_D 2" xfId="1589"/>
    <cellStyle name="_0702_D 3" xfId="1590"/>
    <cellStyle name="_0702_D 4" xfId="1591"/>
    <cellStyle name="_0702_D 5" xfId="1592"/>
    <cellStyle name="_0702_D 6" xfId="1593"/>
    <cellStyle name="_0702_D 7" xfId="1594"/>
    <cellStyle name="_0702_D 8" xfId="1595"/>
    <cellStyle name="_0702_D 9" xfId="1596"/>
    <cellStyle name="_0702_E" xfId="1597"/>
    <cellStyle name="_0702_E 10" xfId="1598"/>
    <cellStyle name="_0702_E 2" xfId="1599"/>
    <cellStyle name="_0702_E 3" xfId="1600"/>
    <cellStyle name="_0702_E 4" xfId="1601"/>
    <cellStyle name="_0702_E 5" xfId="1602"/>
    <cellStyle name="_0702_E 6" xfId="1603"/>
    <cellStyle name="_0702_E 7" xfId="1604"/>
    <cellStyle name="_0702_E 8" xfId="1605"/>
    <cellStyle name="_0702_E 9" xfId="1606"/>
    <cellStyle name="_0702_F" xfId="1607"/>
    <cellStyle name="_0802" xfId="1608"/>
    <cellStyle name="_0802 10" xfId="1609"/>
    <cellStyle name="_0802 2" xfId="1610"/>
    <cellStyle name="_0802 3" xfId="1611"/>
    <cellStyle name="_0802 4" xfId="1612"/>
    <cellStyle name="_0802 5" xfId="1613"/>
    <cellStyle name="_0802 6" xfId="1614"/>
    <cellStyle name="_0802 7" xfId="1615"/>
    <cellStyle name="_0802 8" xfId="1616"/>
    <cellStyle name="_0802 9" xfId="1617"/>
    <cellStyle name="_0802_1" xfId="1618"/>
    <cellStyle name="_0802_1 2" xfId="1619"/>
    <cellStyle name="_0802_1 3" xfId="1620"/>
    <cellStyle name="_0802_2" xfId="1621"/>
    <cellStyle name="_0802_2 10" xfId="1622"/>
    <cellStyle name="_0802_2 2" xfId="1623"/>
    <cellStyle name="_0802_2 3" xfId="1624"/>
    <cellStyle name="_0802_2 4" xfId="1625"/>
    <cellStyle name="_0802_2 5" xfId="1626"/>
    <cellStyle name="_0802_2 6" xfId="1627"/>
    <cellStyle name="_0802_2 7" xfId="1628"/>
    <cellStyle name="_0802_2 8" xfId="1629"/>
    <cellStyle name="_0802_2 9" xfId="1630"/>
    <cellStyle name="_0802_3" xfId="1631"/>
    <cellStyle name="_0802_3 10" xfId="1632"/>
    <cellStyle name="_0802_3 2" xfId="1633"/>
    <cellStyle name="_0802_3 3" xfId="1634"/>
    <cellStyle name="_0802_3 4" xfId="1635"/>
    <cellStyle name="_0802_3 5" xfId="1636"/>
    <cellStyle name="_0802_3 6" xfId="1637"/>
    <cellStyle name="_0802_3 7" xfId="1638"/>
    <cellStyle name="_0802_3 8" xfId="1639"/>
    <cellStyle name="_0802_3 9" xfId="1640"/>
    <cellStyle name="_0802_4" xfId="1641"/>
    <cellStyle name="_0802_4 10" xfId="1642"/>
    <cellStyle name="_0802_4 2" xfId="1643"/>
    <cellStyle name="_0802_4 3" xfId="1644"/>
    <cellStyle name="_0802_4 4" xfId="1645"/>
    <cellStyle name="_0802_4 5" xfId="1646"/>
    <cellStyle name="_0802_4 6" xfId="1647"/>
    <cellStyle name="_0802_4 7" xfId="1648"/>
    <cellStyle name="_0802_4 8" xfId="1649"/>
    <cellStyle name="_0802_4 9" xfId="1650"/>
    <cellStyle name="_0802_5" xfId="1651"/>
    <cellStyle name="_0802_6" xfId="1652"/>
    <cellStyle name="_0802_6 10" xfId="1653"/>
    <cellStyle name="_0802_6 2" xfId="1654"/>
    <cellStyle name="_0802_6 3" xfId="1655"/>
    <cellStyle name="_0802_6 4" xfId="1656"/>
    <cellStyle name="_0802_6 5" xfId="1657"/>
    <cellStyle name="_0802_6 6" xfId="1658"/>
    <cellStyle name="_0802_6 7" xfId="1659"/>
    <cellStyle name="_0802_6 8" xfId="1660"/>
    <cellStyle name="_0802_6 9" xfId="1661"/>
    <cellStyle name="_0802_7" xfId="1662"/>
    <cellStyle name="_0802_7 2" xfId="1663"/>
    <cellStyle name="_0802_7 3" xfId="1664"/>
    <cellStyle name="_0802_8" xfId="1665"/>
    <cellStyle name="_0802_9" xfId="1666"/>
    <cellStyle name="_0802_9 10" xfId="1667"/>
    <cellStyle name="_0802_9 2" xfId="1668"/>
    <cellStyle name="_0802_9 3" xfId="1669"/>
    <cellStyle name="_0802_9 4" xfId="1670"/>
    <cellStyle name="_0802_9 5" xfId="1671"/>
    <cellStyle name="_0802_9 6" xfId="1672"/>
    <cellStyle name="_0802_9 7" xfId="1673"/>
    <cellStyle name="_0802_9 8" xfId="1674"/>
    <cellStyle name="_0802_9 9" xfId="1675"/>
    <cellStyle name="_0802_A" xfId="1676"/>
    <cellStyle name="_0802_A 10" xfId="1677"/>
    <cellStyle name="_0802_A 2" xfId="1678"/>
    <cellStyle name="_0802_A 3" xfId="1679"/>
    <cellStyle name="_0802_A 4" xfId="1680"/>
    <cellStyle name="_0802_A 5" xfId="1681"/>
    <cellStyle name="_0802_A 6" xfId="1682"/>
    <cellStyle name="_0802_A 7" xfId="1683"/>
    <cellStyle name="_0802_A 8" xfId="1684"/>
    <cellStyle name="_0802_A 9" xfId="1685"/>
    <cellStyle name="_0802_B" xfId="1686"/>
    <cellStyle name="_0802_C" xfId="1687"/>
    <cellStyle name="_0802_D" xfId="1688"/>
    <cellStyle name="_0802_E" xfId="1689"/>
    <cellStyle name="_0802_E 10" xfId="1690"/>
    <cellStyle name="_0802_E 2" xfId="1691"/>
    <cellStyle name="_0802_E 3" xfId="1692"/>
    <cellStyle name="_0802_E 4" xfId="1693"/>
    <cellStyle name="_0802_E 5" xfId="1694"/>
    <cellStyle name="_0802_E 6" xfId="1695"/>
    <cellStyle name="_0802_E 7" xfId="1696"/>
    <cellStyle name="_0802_E 8" xfId="1697"/>
    <cellStyle name="_0802_E 9" xfId="1698"/>
    <cellStyle name="_0802_F" xfId="1699"/>
    <cellStyle name="_08Q1 losses" xfId="1700"/>
    <cellStyle name="_0902 GV" xfId="1701"/>
    <cellStyle name="_0902 GV 10" xfId="1702"/>
    <cellStyle name="_0902 GV 2" xfId="1703"/>
    <cellStyle name="_0902 GV 3" xfId="1704"/>
    <cellStyle name="_0902 GV 4" xfId="1705"/>
    <cellStyle name="_0902 GV 5" xfId="1706"/>
    <cellStyle name="_0902 GV 6" xfId="1707"/>
    <cellStyle name="_0902 GV 7" xfId="1708"/>
    <cellStyle name="_0902 GV 8" xfId="1709"/>
    <cellStyle name="_0902 GV 9" xfId="1710"/>
    <cellStyle name="_0902 GV_1" xfId="1711"/>
    <cellStyle name="_0902 GV_1 10" xfId="1712"/>
    <cellStyle name="_0902 GV_1 2" xfId="1713"/>
    <cellStyle name="_0902 GV_1 3" xfId="1714"/>
    <cellStyle name="_0902 GV_1 4" xfId="1715"/>
    <cellStyle name="_0902 GV_1 5" xfId="1716"/>
    <cellStyle name="_0902 GV_1 6" xfId="1717"/>
    <cellStyle name="_0902 GV_1 7" xfId="1718"/>
    <cellStyle name="_0902 GV_1 8" xfId="1719"/>
    <cellStyle name="_0902 GV_1 9" xfId="1720"/>
    <cellStyle name="_0902 GV_1_KOC ALLIANZ HAYAT 31.12.2002 Monthly PL" xfId="1721"/>
    <cellStyle name="_0902 GV_1_Mali Tablolar(26-03-03) " xfId="1722"/>
    <cellStyle name="_0902 GV_1_Mali Tablolar(26-03-03)  10" xfId="1723"/>
    <cellStyle name="_0902 GV_1_Mali Tablolar(26-03-03)  2" xfId="1724"/>
    <cellStyle name="_0902 GV_1_Mali Tablolar(26-03-03)  3" xfId="1725"/>
    <cellStyle name="_0902 GV_1_Mali Tablolar(26-03-03)  4" xfId="1726"/>
    <cellStyle name="_0902 GV_1_Mali Tablolar(26-03-03)  5" xfId="1727"/>
    <cellStyle name="_0902 GV_1_Mali Tablolar(26-03-03)  6" xfId="1728"/>
    <cellStyle name="_0902 GV_1_Mali Tablolar(26-03-03)  7" xfId="1729"/>
    <cellStyle name="_0902 GV_1_Mali Tablolar(26-03-03)  8" xfId="1730"/>
    <cellStyle name="_0902 GV_1_Mali Tablolar(26-03-03)  9" xfId="1731"/>
    <cellStyle name="_0902 GV_2" xfId="1732"/>
    <cellStyle name="_0902 GV_2 10" xfId="1733"/>
    <cellStyle name="_0902 GV_2 2" xfId="1734"/>
    <cellStyle name="_0902 GV_2 3" xfId="1735"/>
    <cellStyle name="_0902 GV_2 4" xfId="1736"/>
    <cellStyle name="_0902 GV_2 5" xfId="1737"/>
    <cellStyle name="_0902 GV_2 6" xfId="1738"/>
    <cellStyle name="_0902 GV_2 7" xfId="1739"/>
    <cellStyle name="_0902 GV_2 8" xfId="1740"/>
    <cellStyle name="_0902 GV_2 9" xfId="1741"/>
    <cellStyle name="_0902 GV_2_KOC ALLIANZ HAYAT 31.12.2002 Monthly PL" xfId="1742"/>
    <cellStyle name="_0902 GV_2_KOC ALLIANZ HAYAT 31.12.2002 Monthly PL 10" xfId="1743"/>
    <cellStyle name="_0902 GV_2_KOC ALLIANZ HAYAT 31.12.2002 Monthly PL 2" xfId="1744"/>
    <cellStyle name="_0902 GV_2_KOC ALLIANZ HAYAT 31.12.2002 Monthly PL 3" xfId="1745"/>
    <cellStyle name="_0902 GV_2_KOC ALLIANZ HAYAT 31.12.2002 Monthly PL 4" xfId="1746"/>
    <cellStyle name="_0902 GV_2_KOC ALLIANZ HAYAT 31.12.2002 Monthly PL 5" xfId="1747"/>
    <cellStyle name="_0902 GV_2_KOC ALLIANZ HAYAT 31.12.2002 Monthly PL 6" xfId="1748"/>
    <cellStyle name="_0902 GV_2_KOC ALLIANZ HAYAT 31.12.2002 Monthly PL 7" xfId="1749"/>
    <cellStyle name="_0902 GV_2_KOC ALLIANZ HAYAT 31.12.2002 Monthly PL 8" xfId="1750"/>
    <cellStyle name="_0902 GV_2_KOC ALLIANZ HAYAT 31.12.2002 Monthly PL 9" xfId="1751"/>
    <cellStyle name="_0902 GV_2_Mali Tablolar(26-03-03) " xfId="1752"/>
    <cellStyle name="_0902 GV_2_Mali Tablolar(26-03-03)  10" xfId="1753"/>
    <cellStyle name="_0902 GV_2_Mali Tablolar(26-03-03)  2" xfId="1754"/>
    <cellStyle name="_0902 GV_2_Mali Tablolar(26-03-03)  3" xfId="1755"/>
    <cellStyle name="_0902 GV_2_Mali Tablolar(26-03-03)  4" xfId="1756"/>
    <cellStyle name="_0902 GV_2_Mali Tablolar(26-03-03)  5" xfId="1757"/>
    <cellStyle name="_0902 GV_2_Mali Tablolar(26-03-03)  6" xfId="1758"/>
    <cellStyle name="_0902 GV_2_Mali Tablolar(26-03-03)  7" xfId="1759"/>
    <cellStyle name="_0902 GV_2_Mali Tablolar(26-03-03)  8" xfId="1760"/>
    <cellStyle name="_0902 GV_2_Mali Tablolar(26-03-03)  9" xfId="1761"/>
    <cellStyle name="_0902 GV_3" xfId="1762"/>
    <cellStyle name="_0902 GV_3_KOC ALLIANZ HAYAT 31.12.2002 Monthly PL" xfId="1763"/>
    <cellStyle name="_0902 GV_3_Mali Tablolar(26-03-03) " xfId="1764"/>
    <cellStyle name="_0902 GV_4" xfId="1765"/>
    <cellStyle name="_0902 GV_4_KOC ALLIANZ HAYAT 31.12.2002 Monthly PL" xfId="1766"/>
    <cellStyle name="_0902 GV_4_KOC ALLIANZ HAYAT 31.12.2002 Monthly PL 10" xfId="1767"/>
    <cellStyle name="_0902 GV_4_KOC ALLIANZ HAYAT 31.12.2002 Monthly PL 2" xfId="1768"/>
    <cellStyle name="_0902 GV_4_KOC ALLIANZ HAYAT 31.12.2002 Monthly PL 3" xfId="1769"/>
    <cellStyle name="_0902 GV_4_KOC ALLIANZ HAYAT 31.12.2002 Monthly PL 4" xfId="1770"/>
    <cellStyle name="_0902 GV_4_KOC ALLIANZ HAYAT 31.12.2002 Monthly PL 5" xfId="1771"/>
    <cellStyle name="_0902 GV_4_KOC ALLIANZ HAYAT 31.12.2002 Monthly PL 6" xfId="1772"/>
    <cellStyle name="_0902 GV_4_KOC ALLIANZ HAYAT 31.12.2002 Monthly PL 7" xfId="1773"/>
    <cellStyle name="_0902 GV_4_KOC ALLIANZ HAYAT 31.12.2002 Monthly PL 8" xfId="1774"/>
    <cellStyle name="_0902 GV_4_KOC ALLIANZ HAYAT 31.12.2002 Monthly PL 9" xfId="1775"/>
    <cellStyle name="_0902 GV_4_Mali Tablolar(26-03-03) " xfId="1776"/>
    <cellStyle name="_0902 GV_5" xfId="1777"/>
    <cellStyle name="_0902 GV_5_KOC ALLIANZ HAYAT 31.12.2002 Monthly PL" xfId="1778"/>
    <cellStyle name="_0902 GV_5_Mali Tablolar(26-03-03) " xfId="1779"/>
    <cellStyle name="_0902 GV_6" xfId="1780"/>
    <cellStyle name="_0902 GV_6 10" xfId="1781"/>
    <cellStyle name="_0902 GV_6 2" xfId="1782"/>
    <cellStyle name="_0902 GV_6 3" xfId="1783"/>
    <cellStyle name="_0902 GV_6 4" xfId="1784"/>
    <cellStyle name="_0902 GV_6 5" xfId="1785"/>
    <cellStyle name="_0902 GV_6 6" xfId="1786"/>
    <cellStyle name="_0902 GV_6 7" xfId="1787"/>
    <cellStyle name="_0902 GV_6 8" xfId="1788"/>
    <cellStyle name="_0902 GV_6 9" xfId="1789"/>
    <cellStyle name="_0902 GV_6_KOC ALLIANZ HAYAT 31.12.2002 Monthly PL" xfId="1790"/>
    <cellStyle name="_0902 GV_6_KOC ALLIANZ HAYAT 31.12.2002 Monthly PL 10" xfId="1791"/>
    <cellStyle name="_0902 GV_6_KOC ALLIANZ HAYAT 31.12.2002 Monthly PL 2" xfId="1792"/>
    <cellStyle name="_0902 GV_6_KOC ALLIANZ HAYAT 31.12.2002 Monthly PL 3" xfId="1793"/>
    <cellStyle name="_0902 GV_6_KOC ALLIANZ HAYAT 31.12.2002 Monthly PL 4" xfId="1794"/>
    <cellStyle name="_0902 GV_6_KOC ALLIANZ HAYAT 31.12.2002 Monthly PL 5" xfId="1795"/>
    <cellStyle name="_0902 GV_6_KOC ALLIANZ HAYAT 31.12.2002 Monthly PL 6" xfId="1796"/>
    <cellStyle name="_0902 GV_6_KOC ALLIANZ HAYAT 31.12.2002 Monthly PL 7" xfId="1797"/>
    <cellStyle name="_0902 GV_6_KOC ALLIANZ HAYAT 31.12.2002 Monthly PL 8" xfId="1798"/>
    <cellStyle name="_0902 GV_6_KOC ALLIANZ HAYAT 31.12.2002 Monthly PL 9" xfId="1799"/>
    <cellStyle name="_0902 GV_6_Mali Tablolar(26-03-03) " xfId="1800"/>
    <cellStyle name="_0902 GV_6_Mali Tablolar(26-03-03)  10" xfId="1801"/>
    <cellStyle name="_0902 GV_6_Mali Tablolar(26-03-03)  2" xfId="1802"/>
    <cellStyle name="_0902 GV_6_Mali Tablolar(26-03-03)  3" xfId="1803"/>
    <cellStyle name="_0902 GV_6_Mali Tablolar(26-03-03)  4" xfId="1804"/>
    <cellStyle name="_0902 GV_6_Mali Tablolar(26-03-03)  5" xfId="1805"/>
    <cellStyle name="_0902 GV_6_Mali Tablolar(26-03-03)  6" xfId="1806"/>
    <cellStyle name="_0902 GV_6_Mali Tablolar(26-03-03)  7" xfId="1807"/>
    <cellStyle name="_0902 GV_6_Mali Tablolar(26-03-03)  8" xfId="1808"/>
    <cellStyle name="_0902 GV_6_Mali Tablolar(26-03-03)  9" xfId="1809"/>
    <cellStyle name="_0902 GV_7" xfId="1810"/>
    <cellStyle name="_0902 GV_7 2" xfId="1811"/>
    <cellStyle name="_0902 GV_7 3" xfId="1812"/>
    <cellStyle name="_0902 GV_7_KOC ALLIANZ HAYAT 31.12.2002 Monthly PL" xfId="1813"/>
    <cellStyle name="_0902 GV_7_KOC ALLIANZ HAYAT 31.12.2002 Monthly PL 10" xfId="1814"/>
    <cellStyle name="_0902 GV_7_KOC ALLIANZ HAYAT 31.12.2002 Monthly PL 2" xfId="1815"/>
    <cellStyle name="_0902 GV_7_KOC ALLIANZ HAYAT 31.12.2002 Monthly PL 3" xfId="1816"/>
    <cellStyle name="_0902 GV_7_KOC ALLIANZ HAYAT 31.12.2002 Monthly PL 4" xfId="1817"/>
    <cellStyle name="_0902 GV_7_KOC ALLIANZ HAYAT 31.12.2002 Monthly PL 5" xfId="1818"/>
    <cellStyle name="_0902 GV_7_KOC ALLIANZ HAYAT 31.12.2002 Monthly PL 6" xfId="1819"/>
    <cellStyle name="_0902 GV_7_KOC ALLIANZ HAYAT 31.12.2002 Monthly PL 7" xfId="1820"/>
    <cellStyle name="_0902 GV_7_KOC ALLIANZ HAYAT 31.12.2002 Monthly PL 8" xfId="1821"/>
    <cellStyle name="_0902 GV_7_KOC ALLIANZ HAYAT 31.12.2002 Monthly PL 9" xfId="1822"/>
    <cellStyle name="_0902 GV_7_Mali Tablolar(26-03-03) " xfId="1823"/>
    <cellStyle name="_0902 GV_7_Mali Tablolar(26-03-03)  2" xfId="1824"/>
    <cellStyle name="_0902 GV_7_Mali Tablolar(26-03-03)  3" xfId="1825"/>
    <cellStyle name="_0902 GV_8" xfId="1826"/>
    <cellStyle name="_0902 GV_8 10" xfId="1827"/>
    <cellStyle name="_0902 GV_8 2" xfId="1828"/>
    <cellStyle name="_0902 GV_8 3" xfId="1829"/>
    <cellStyle name="_0902 GV_8 4" xfId="1830"/>
    <cellStyle name="_0902 GV_8 5" xfId="1831"/>
    <cellStyle name="_0902 GV_8 6" xfId="1832"/>
    <cellStyle name="_0902 GV_8 7" xfId="1833"/>
    <cellStyle name="_0902 GV_8 8" xfId="1834"/>
    <cellStyle name="_0902 GV_8 9" xfId="1835"/>
    <cellStyle name="_0902 GV_8_KOC ALLIANZ HAYAT 31.12.2002 Monthly PL" xfId="1836"/>
    <cellStyle name="_0902 GV_8_KOC ALLIANZ HAYAT 31.12.2002 Monthly PL 10" xfId="1837"/>
    <cellStyle name="_0902 GV_8_KOC ALLIANZ HAYAT 31.12.2002 Monthly PL 2" xfId="1838"/>
    <cellStyle name="_0902 GV_8_KOC ALLIANZ HAYAT 31.12.2002 Monthly PL 3" xfId="1839"/>
    <cellStyle name="_0902 GV_8_KOC ALLIANZ HAYAT 31.12.2002 Monthly PL 4" xfId="1840"/>
    <cellStyle name="_0902 GV_8_KOC ALLIANZ HAYAT 31.12.2002 Monthly PL 5" xfId="1841"/>
    <cellStyle name="_0902 GV_8_KOC ALLIANZ HAYAT 31.12.2002 Monthly PL 6" xfId="1842"/>
    <cellStyle name="_0902 GV_8_KOC ALLIANZ HAYAT 31.12.2002 Monthly PL 7" xfId="1843"/>
    <cellStyle name="_0902 GV_8_KOC ALLIANZ HAYAT 31.12.2002 Monthly PL 8" xfId="1844"/>
    <cellStyle name="_0902 GV_8_KOC ALLIANZ HAYAT 31.12.2002 Monthly PL 9" xfId="1845"/>
    <cellStyle name="_0902 GV_8_Mali Tablolar(26-03-03) " xfId="1846"/>
    <cellStyle name="_0902 GV_8_Mali Tablolar(26-03-03)  10" xfId="1847"/>
    <cellStyle name="_0902 GV_8_Mali Tablolar(26-03-03)  2" xfId="1848"/>
    <cellStyle name="_0902 GV_8_Mali Tablolar(26-03-03)  3" xfId="1849"/>
    <cellStyle name="_0902 GV_8_Mali Tablolar(26-03-03)  4" xfId="1850"/>
    <cellStyle name="_0902 GV_8_Mali Tablolar(26-03-03)  5" xfId="1851"/>
    <cellStyle name="_0902 GV_8_Mali Tablolar(26-03-03)  6" xfId="1852"/>
    <cellStyle name="_0902 GV_8_Mali Tablolar(26-03-03)  7" xfId="1853"/>
    <cellStyle name="_0902 GV_8_Mali Tablolar(26-03-03)  8" xfId="1854"/>
    <cellStyle name="_0902 GV_8_Mali Tablolar(26-03-03)  9" xfId="1855"/>
    <cellStyle name="_0902 GV_9" xfId="1856"/>
    <cellStyle name="_0902 GV_9 10" xfId="1857"/>
    <cellStyle name="_0902 GV_9 2" xfId="1858"/>
    <cellStyle name="_0902 GV_9 3" xfId="1859"/>
    <cellStyle name="_0902 GV_9 4" xfId="1860"/>
    <cellStyle name="_0902 GV_9 5" xfId="1861"/>
    <cellStyle name="_0902 GV_9 6" xfId="1862"/>
    <cellStyle name="_0902 GV_9 7" xfId="1863"/>
    <cellStyle name="_0902 GV_9 8" xfId="1864"/>
    <cellStyle name="_0902 GV_9 9" xfId="1865"/>
    <cellStyle name="_0902 GV_9_KOC ALLIANZ HAYAT 31.12.2002 Monthly PL" xfId="1866"/>
    <cellStyle name="_0902 GV_9_KOC ALLIANZ HAYAT 31.12.2002 Monthly PL 2" xfId="1867"/>
    <cellStyle name="_0902 GV_9_KOC ALLIANZ HAYAT 31.12.2002 Monthly PL 3" xfId="1868"/>
    <cellStyle name="_0902 GV_9_Mali Tablolar(26-03-03) " xfId="1869"/>
    <cellStyle name="_0902 GV_9_Mali Tablolar(26-03-03)  10" xfId="1870"/>
    <cellStyle name="_0902 GV_9_Mali Tablolar(26-03-03)  2" xfId="1871"/>
    <cellStyle name="_0902 GV_9_Mali Tablolar(26-03-03)  3" xfId="1872"/>
    <cellStyle name="_0902 GV_9_Mali Tablolar(26-03-03)  4" xfId="1873"/>
    <cellStyle name="_0902 GV_9_Mali Tablolar(26-03-03)  5" xfId="1874"/>
    <cellStyle name="_0902 GV_9_Mali Tablolar(26-03-03)  6" xfId="1875"/>
    <cellStyle name="_0902 GV_9_Mali Tablolar(26-03-03)  7" xfId="1876"/>
    <cellStyle name="_0902 GV_9_Mali Tablolar(26-03-03)  8" xfId="1877"/>
    <cellStyle name="_0902 GV_9_Mali Tablolar(26-03-03)  9" xfId="1878"/>
    <cellStyle name="_0902 GV_A" xfId="1879"/>
    <cellStyle name="_0902 GV_A 2" xfId="1880"/>
    <cellStyle name="_0902 GV_A 3" xfId="1881"/>
    <cellStyle name="_0902 GV_A_KOC ALLIANZ HAYAT 31.12.2002 Monthly PL" xfId="1882"/>
    <cellStyle name="_0902 GV_A_KOC ALLIANZ HAYAT 31.12.2002 Monthly PL 10" xfId="1883"/>
    <cellStyle name="_0902 GV_A_KOC ALLIANZ HAYAT 31.12.2002 Monthly PL 2" xfId="1884"/>
    <cellStyle name="_0902 GV_A_KOC ALLIANZ HAYAT 31.12.2002 Monthly PL 3" xfId="1885"/>
    <cellStyle name="_0902 GV_A_KOC ALLIANZ HAYAT 31.12.2002 Monthly PL 4" xfId="1886"/>
    <cellStyle name="_0902 GV_A_KOC ALLIANZ HAYAT 31.12.2002 Monthly PL 5" xfId="1887"/>
    <cellStyle name="_0902 GV_A_KOC ALLIANZ HAYAT 31.12.2002 Monthly PL 6" xfId="1888"/>
    <cellStyle name="_0902 GV_A_KOC ALLIANZ HAYAT 31.12.2002 Monthly PL 7" xfId="1889"/>
    <cellStyle name="_0902 GV_A_KOC ALLIANZ HAYAT 31.12.2002 Monthly PL 8" xfId="1890"/>
    <cellStyle name="_0902 GV_A_KOC ALLIANZ HAYAT 31.12.2002 Monthly PL 9" xfId="1891"/>
    <cellStyle name="_0902 GV_A_Mali Tablolar(26-03-03) " xfId="1892"/>
    <cellStyle name="_0902 GV_A_Mali Tablolar(26-03-03)  2" xfId="1893"/>
    <cellStyle name="_0902 GV_A_Mali Tablolar(26-03-03)  3" xfId="1894"/>
    <cellStyle name="_0902 GV_B" xfId="1895"/>
    <cellStyle name="_0902 GV_B 10" xfId="1896"/>
    <cellStyle name="_0902 GV_B 2" xfId="1897"/>
    <cellStyle name="_0902 GV_B 3" xfId="1898"/>
    <cellStyle name="_0902 GV_B 4" xfId="1899"/>
    <cellStyle name="_0902 GV_B 5" xfId="1900"/>
    <cellStyle name="_0902 GV_B 6" xfId="1901"/>
    <cellStyle name="_0902 GV_B 7" xfId="1902"/>
    <cellStyle name="_0902 GV_B 8" xfId="1903"/>
    <cellStyle name="_0902 GV_B 9" xfId="1904"/>
    <cellStyle name="_0902 GV_B_KOC ALLIANZ HAYAT 31.12.2002 Monthly PL" xfId="1905"/>
    <cellStyle name="_0902 GV_B_KOC ALLIANZ HAYAT 31.12.2002 Monthly PL 2" xfId="1906"/>
    <cellStyle name="_0902 GV_B_KOC ALLIANZ HAYAT 31.12.2002 Monthly PL 3" xfId="1907"/>
    <cellStyle name="_0902 GV_B_Mali Tablolar(26-03-03) " xfId="1908"/>
    <cellStyle name="_0902 GV_B_Mali Tablolar(26-03-03)  10" xfId="1909"/>
    <cellStyle name="_0902 GV_B_Mali Tablolar(26-03-03)  2" xfId="1910"/>
    <cellStyle name="_0902 GV_B_Mali Tablolar(26-03-03)  3" xfId="1911"/>
    <cellStyle name="_0902 GV_B_Mali Tablolar(26-03-03)  4" xfId="1912"/>
    <cellStyle name="_0902 GV_B_Mali Tablolar(26-03-03)  5" xfId="1913"/>
    <cellStyle name="_0902 GV_B_Mali Tablolar(26-03-03)  6" xfId="1914"/>
    <cellStyle name="_0902 GV_B_Mali Tablolar(26-03-03)  7" xfId="1915"/>
    <cellStyle name="_0902 GV_B_Mali Tablolar(26-03-03)  8" xfId="1916"/>
    <cellStyle name="_0902 GV_B_Mali Tablolar(26-03-03)  9" xfId="1917"/>
    <cellStyle name="_0902 GV_C" xfId="1918"/>
    <cellStyle name="_0902 GV_C 10" xfId="1919"/>
    <cellStyle name="_0902 GV_C 2" xfId="1920"/>
    <cellStyle name="_0902 GV_C 3" xfId="1921"/>
    <cellStyle name="_0902 GV_C 4" xfId="1922"/>
    <cellStyle name="_0902 GV_C 5" xfId="1923"/>
    <cellStyle name="_0902 GV_C 6" xfId="1924"/>
    <cellStyle name="_0902 GV_C 7" xfId="1925"/>
    <cellStyle name="_0902 GV_C 8" xfId="1926"/>
    <cellStyle name="_0902 GV_C 9" xfId="1927"/>
    <cellStyle name="_0902 GV_C_KOC ALLIANZ HAYAT 31.12.2002 Monthly PL" xfId="1928"/>
    <cellStyle name="_0902 GV_C_KOC ALLIANZ HAYAT 31.12.2002 Monthly PL 10" xfId="1929"/>
    <cellStyle name="_0902 GV_C_KOC ALLIANZ HAYAT 31.12.2002 Monthly PL 2" xfId="1930"/>
    <cellStyle name="_0902 GV_C_KOC ALLIANZ HAYAT 31.12.2002 Monthly PL 3" xfId="1931"/>
    <cellStyle name="_0902 GV_C_KOC ALLIANZ HAYAT 31.12.2002 Monthly PL 4" xfId="1932"/>
    <cellStyle name="_0902 GV_C_KOC ALLIANZ HAYAT 31.12.2002 Monthly PL 5" xfId="1933"/>
    <cellStyle name="_0902 GV_C_KOC ALLIANZ HAYAT 31.12.2002 Monthly PL 6" xfId="1934"/>
    <cellStyle name="_0902 GV_C_KOC ALLIANZ HAYAT 31.12.2002 Monthly PL 7" xfId="1935"/>
    <cellStyle name="_0902 GV_C_KOC ALLIANZ HAYAT 31.12.2002 Monthly PL 8" xfId="1936"/>
    <cellStyle name="_0902 GV_C_KOC ALLIANZ HAYAT 31.12.2002 Monthly PL 9" xfId="1937"/>
    <cellStyle name="_0902 GV_C_Mali Tablolar(26-03-03) " xfId="1938"/>
    <cellStyle name="_0902 GV_C_Mali Tablolar(26-03-03)  10" xfId="1939"/>
    <cellStyle name="_0902 GV_C_Mali Tablolar(26-03-03)  2" xfId="1940"/>
    <cellStyle name="_0902 GV_C_Mali Tablolar(26-03-03)  3" xfId="1941"/>
    <cellStyle name="_0902 GV_C_Mali Tablolar(26-03-03)  4" xfId="1942"/>
    <cellStyle name="_0902 GV_C_Mali Tablolar(26-03-03)  5" xfId="1943"/>
    <cellStyle name="_0902 GV_C_Mali Tablolar(26-03-03)  6" xfId="1944"/>
    <cellStyle name="_0902 GV_C_Mali Tablolar(26-03-03)  7" xfId="1945"/>
    <cellStyle name="_0902 GV_C_Mali Tablolar(26-03-03)  8" xfId="1946"/>
    <cellStyle name="_0902 GV_C_Mali Tablolar(26-03-03)  9" xfId="1947"/>
    <cellStyle name="_0902 GV_D" xfId="1948"/>
    <cellStyle name="_0902 GV_D_KOC ALLIANZ HAYAT 31.12.2002 Monthly PL" xfId="1949"/>
    <cellStyle name="_0902 GV_D_KOC ALLIANZ HAYAT 31.12.2002 Monthly PL 10" xfId="1950"/>
    <cellStyle name="_0902 GV_D_KOC ALLIANZ HAYAT 31.12.2002 Monthly PL 2" xfId="1951"/>
    <cellStyle name="_0902 GV_D_KOC ALLIANZ HAYAT 31.12.2002 Monthly PL 3" xfId="1952"/>
    <cellStyle name="_0902 GV_D_KOC ALLIANZ HAYAT 31.12.2002 Monthly PL 4" xfId="1953"/>
    <cellStyle name="_0902 GV_D_KOC ALLIANZ HAYAT 31.12.2002 Monthly PL 5" xfId="1954"/>
    <cellStyle name="_0902 GV_D_KOC ALLIANZ HAYAT 31.12.2002 Monthly PL 6" xfId="1955"/>
    <cellStyle name="_0902 GV_D_KOC ALLIANZ HAYAT 31.12.2002 Monthly PL 7" xfId="1956"/>
    <cellStyle name="_0902 GV_D_KOC ALLIANZ HAYAT 31.12.2002 Monthly PL 8" xfId="1957"/>
    <cellStyle name="_0902 GV_D_KOC ALLIANZ HAYAT 31.12.2002 Monthly PL 9" xfId="1958"/>
    <cellStyle name="_0902 GV_D_Mali Tablolar(26-03-03) " xfId="1959"/>
    <cellStyle name="_0902 GV_E" xfId="1960"/>
    <cellStyle name="_0902 GV_E_KOC ALLIANZ HAYAT 31.12.2002 Monthly PL" xfId="1961"/>
    <cellStyle name="_0902 GV_E_Mali Tablolar(26-03-03) " xfId="1962"/>
    <cellStyle name="_0902 GV_F" xfId="1963"/>
    <cellStyle name="_0902 GV_F_KOC ALLIANZ HAYAT 31.12.2002 Monthly PL" xfId="1964"/>
    <cellStyle name="_0902 GV_F_Mali Tablolar(26-03-03) " xfId="1965"/>
    <cellStyle name="_0902 GV_KOC ALLIANZ HAYAT 31.12.2002 Monthly PL" xfId="1966"/>
    <cellStyle name="_0902 GV_Mali Tablolar(26-03-03) " xfId="1967"/>
    <cellStyle name="_0902 GV_Mali Tablolar(26-03-03)  10" xfId="1968"/>
    <cellStyle name="_0902 GV_Mali Tablolar(26-03-03)  2" xfId="1969"/>
    <cellStyle name="_0902 GV_Mali Tablolar(26-03-03)  3" xfId="1970"/>
    <cellStyle name="_0902 GV_Mali Tablolar(26-03-03)  4" xfId="1971"/>
    <cellStyle name="_0902 GV_Mali Tablolar(26-03-03)  5" xfId="1972"/>
    <cellStyle name="_0902 GV_Mali Tablolar(26-03-03)  6" xfId="1973"/>
    <cellStyle name="_0902 GV_Mali Tablolar(26-03-03)  7" xfId="1974"/>
    <cellStyle name="_0902 GV_Mali Tablolar(26-03-03)  8" xfId="1975"/>
    <cellStyle name="_0902 GV_Mali Tablolar(26-03-03)  9" xfId="1976"/>
    <cellStyle name="_10-12 98 mali tablolar" xfId="1977"/>
    <cellStyle name="_10-12 98 mali tablolar_1" xfId="1978"/>
    <cellStyle name="_10-12 98 mali tablolar_2" xfId="1979"/>
    <cellStyle name="_10-12 98 mali tablolar_2 10" xfId="1980"/>
    <cellStyle name="_10-12 98 mali tablolar_2 2" xfId="1981"/>
    <cellStyle name="_10-12 98 mali tablolar_2 3" xfId="1982"/>
    <cellStyle name="_10-12 98 mali tablolar_2 4" xfId="1983"/>
    <cellStyle name="_10-12 98 mali tablolar_2 5" xfId="1984"/>
    <cellStyle name="_10-12 98 mali tablolar_2 6" xfId="1985"/>
    <cellStyle name="_10-12 98 mali tablolar_2 7" xfId="1986"/>
    <cellStyle name="_10-12 98 mali tablolar_2 8" xfId="1987"/>
    <cellStyle name="_10-12 98 mali tablolar_2 9" xfId="1988"/>
    <cellStyle name="_10-12 98 mali tablolar_3" xfId="1989"/>
    <cellStyle name="_10-12 98 mali tablolar_4" xfId="1990"/>
    <cellStyle name="_10-12 98 mali tablolar_5" xfId="1991"/>
    <cellStyle name="_10-12 98 mali tablolar_6" xfId="1992"/>
    <cellStyle name="_10-12 98 mali tablolar_6 10" xfId="1993"/>
    <cellStyle name="_10-12 98 mali tablolar_6 2" xfId="1994"/>
    <cellStyle name="_10-12 98 mali tablolar_6 3" xfId="1995"/>
    <cellStyle name="_10-12 98 mali tablolar_6 4" xfId="1996"/>
    <cellStyle name="_10-12 98 mali tablolar_6 5" xfId="1997"/>
    <cellStyle name="_10-12 98 mali tablolar_6 6" xfId="1998"/>
    <cellStyle name="_10-12 98 mali tablolar_6 7" xfId="1999"/>
    <cellStyle name="_10-12 98 mali tablolar_6 8" xfId="2000"/>
    <cellStyle name="_10-12 98 mali tablolar_6 9" xfId="2001"/>
    <cellStyle name="_10-12 98 mali tablolar_7" xfId="2002"/>
    <cellStyle name="_10-12 98 mali tablolar_7 2" xfId="2003"/>
    <cellStyle name="_10-12 98 mali tablolar_7 3" xfId="2004"/>
    <cellStyle name="_10-12 98 mali tablolar_8" xfId="2005"/>
    <cellStyle name="_10-12 98 mali tablolar_8 10" xfId="2006"/>
    <cellStyle name="_10-12 98 mali tablolar_8 2" xfId="2007"/>
    <cellStyle name="_10-12 98 mali tablolar_8 3" xfId="2008"/>
    <cellStyle name="_10-12 98 mali tablolar_8 4" xfId="2009"/>
    <cellStyle name="_10-12 98 mali tablolar_8 5" xfId="2010"/>
    <cellStyle name="_10-12 98 mali tablolar_8 6" xfId="2011"/>
    <cellStyle name="_10-12 98 mali tablolar_8 7" xfId="2012"/>
    <cellStyle name="_10-12 98 mali tablolar_8 8" xfId="2013"/>
    <cellStyle name="_10-12 98 mali tablolar_8 9" xfId="2014"/>
    <cellStyle name="_10-12 98 mali tablolar_9" xfId="2015"/>
    <cellStyle name="_10-12 98 mali tablolar_9 10" xfId="2016"/>
    <cellStyle name="_10-12 98 mali tablolar_9 2" xfId="2017"/>
    <cellStyle name="_10-12 98 mali tablolar_9 3" xfId="2018"/>
    <cellStyle name="_10-12 98 mali tablolar_9 4" xfId="2019"/>
    <cellStyle name="_10-12 98 mali tablolar_9 5" xfId="2020"/>
    <cellStyle name="_10-12 98 mali tablolar_9 6" xfId="2021"/>
    <cellStyle name="_10-12 98 mali tablolar_9 7" xfId="2022"/>
    <cellStyle name="_10-12 98 mali tablolar_9 8" xfId="2023"/>
    <cellStyle name="_10-12 98 mali tablolar_9 9" xfId="2024"/>
    <cellStyle name="_10-12 98 mali tablolar_A" xfId="2025"/>
    <cellStyle name="_10-12 98 mali tablolar_B" xfId="2026"/>
    <cellStyle name="_10-12 98 mali tablolar_B 10" xfId="2027"/>
    <cellStyle name="_10-12 98 mali tablolar_B 2" xfId="2028"/>
    <cellStyle name="_10-12 98 mali tablolar_B 3" xfId="2029"/>
    <cellStyle name="_10-12 98 mali tablolar_B 4" xfId="2030"/>
    <cellStyle name="_10-12 98 mali tablolar_B 5" xfId="2031"/>
    <cellStyle name="_10-12 98 mali tablolar_B 6" xfId="2032"/>
    <cellStyle name="_10-12 98 mali tablolar_B 7" xfId="2033"/>
    <cellStyle name="_10-12 98 mali tablolar_B 8" xfId="2034"/>
    <cellStyle name="_10-12 98 mali tablolar_B 9" xfId="2035"/>
    <cellStyle name="_10-12 98 mali tablolar_C" xfId="2036"/>
    <cellStyle name="_10-12 98 mali tablolar_C 10" xfId="2037"/>
    <cellStyle name="_10-12 98 mali tablolar_C 2" xfId="2038"/>
    <cellStyle name="_10-12 98 mali tablolar_C 3" xfId="2039"/>
    <cellStyle name="_10-12 98 mali tablolar_C 4" xfId="2040"/>
    <cellStyle name="_10-12 98 mali tablolar_C 5" xfId="2041"/>
    <cellStyle name="_10-12 98 mali tablolar_C 6" xfId="2042"/>
    <cellStyle name="_10-12 98 mali tablolar_C 7" xfId="2043"/>
    <cellStyle name="_10-12 98 mali tablolar_C 8" xfId="2044"/>
    <cellStyle name="_10-12 98 mali tablolar_C 9" xfId="2045"/>
    <cellStyle name="_10-12 98 mali tablolar_D" xfId="2046"/>
    <cellStyle name="_10-12 98 mali tablolar_D 10" xfId="2047"/>
    <cellStyle name="_10-12 98 mali tablolar_D 2" xfId="2048"/>
    <cellStyle name="_10-12 98 mali tablolar_D 2 2" xfId="2049"/>
    <cellStyle name="_10-12 98 mali tablolar_D 3" xfId="2050"/>
    <cellStyle name="_10-12 98 mali tablolar_D 3 2" xfId="2051"/>
    <cellStyle name="_10-12 98 mali tablolar_D 4" xfId="2052"/>
    <cellStyle name="_10-12 98 mali tablolar_D 4 2" xfId="2053"/>
    <cellStyle name="_10-12 98 mali tablolar_D 5" xfId="2054"/>
    <cellStyle name="_10-12 98 mali tablolar_D 5 2" xfId="2055"/>
    <cellStyle name="_10-12 98 mali tablolar_D 6" xfId="2056"/>
    <cellStyle name="_10-12 98 mali tablolar_D 6 2" xfId="2057"/>
    <cellStyle name="_10-12 98 mali tablolar_D 7" xfId="2058"/>
    <cellStyle name="_10-12 98 mali tablolar_D 7 2" xfId="2059"/>
    <cellStyle name="_10-12 98 mali tablolar_D 8" xfId="2060"/>
    <cellStyle name="_10-12 98 mali tablolar_D 8 2" xfId="2061"/>
    <cellStyle name="_10-12 98 mali tablolar_D 9" xfId="2062"/>
    <cellStyle name="_10-12 98 mali tablolar_D 9 2" xfId="2063"/>
    <cellStyle name="_10-12 98 mali tablolar_E" xfId="2064"/>
    <cellStyle name="_10-12 98 mali tablolar_F" xfId="2065"/>
    <cellStyle name="_10-12 98 mali tablolar_F 2" xfId="2066"/>
    <cellStyle name="_10-12 98 mali tablolar_F 3" xfId="2067"/>
    <cellStyle name="_1099" xfId="2068"/>
    <cellStyle name="_1099 10" xfId="2069"/>
    <cellStyle name="_1099 2" xfId="2070"/>
    <cellStyle name="_1099 3" xfId="2071"/>
    <cellStyle name="_1099 4" xfId="2072"/>
    <cellStyle name="_1099 5" xfId="2073"/>
    <cellStyle name="_1099 6" xfId="2074"/>
    <cellStyle name="_1099 7" xfId="2075"/>
    <cellStyle name="_1099 8" xfId="2076"/>
    <cellStyle name="_1099 9" xfId="2077"/>
    <cellStyle name="_1099_1" xfId="2078"/>
    <cellStyle name="_1099_1 10" xfId="2079"/>
    <cellStyle name="_1099_1 2" xfId="2080"/>
    <cellStyle name="_1099_1 3" xfId="2081"/>
    <cellStyle name="_1099_1 4" xfId="2082"/>
    <cellStyle name="_1099_1 5" xfId="2083"/>
    <cellStyle name="_1099_1 6" xfId="2084"/>
    <cellStyle name="_1099_1 7" xfId="2085"/>
    <cellStyle name="_1099_1 8" xfId="2086"/>
    <cellStyle name="_1099_1 9" xfId="2087"/>
    <cellStyle name="_1099_2" xfId="2088"/>
    <cellStyle name="_1099_2 10" xfId="2089"/>
    <cellStyle name="_1099_2 2" xfId="2090"/>
    <cellStyle name="_1099_2 3" xfId="2091"/>
    <cellStyle name="_1099_2 4" xfId="2092"/>
    <cellStyle name="_1099_2 5" xfId="2093"/>
    <cellStyle name="_1099_2 6" xfId="2094"/>
    <cellStyle name="_1099_2 7" xfId="2095"/>
    <cellStyle name="_1099_2 8" xfId="2096"/>
    <cellStyle name="_1099_2 9" xfId="2097"/>
    <cellStyle name="_1099_3" xfId="2098"/>
    <cellStyle name="_1099_3 10" xfId="2099"/>
    <cellStyle name="_1099_3 2" xfId="2100"/>
    <cellStyle name="_1099_3 3" xfId="2101"/>
    <cellStyle name="_1099_3 4" xfId="2102"/>
    <cellStyle name="_1099_3 5" xfId="2103"/>
    <cellStyle name="_1099_3 6" xfId="2104"/>
    <cellStyle name="_1099_3 7" xfId="2105"/>
    <cellStyle name="_1099_3 8" xfId="2106"/>
    <cellStyle name="_1099_3 9" xfId="2107"/>
    <cellStyle name="_1099_4" xfId="2108"/>
    <cellStyle name="_1099_5" xfId="2109"/>
    <cellStyle name="_1099_5 10" xfId="2110"/>
    <cellStyle name="_1099_5 2" xfId="2111"/>
    <cellStyle name="_1099_5 3" xfId="2112"/>
    <cellStyle name="_1099_5 4" xfId="2113"/>
    <cellStyle name="_1099_5 5" xfId="2114"/>
    <cellStyle name="_1099_5 6" xfId="2115"/>
    <cellStyle name="_1099_5 7" xfId="2116"/>
    <cellStyle name="_1099_5 8" xfId="2117"/>
    <cellStyle name="_1099_5 9" xfId="2118"/>
    <cellStyle name="_1099_6" xfId="2119"/>
    <cellStyle name="_1099_6 2" xfId="2120"/>
    <cellStyle name="_1099_6 3" xfId="2121"/>
    <cellStyle name="_1099_7" xfId="2122"/>
    <cellStyle name="_1099_7 10" xfId="2123"/>
    <cellStyle name="_1099_7 2" xfId="2124"/>
    <cellStyle name="_1099_7 3" xfId="2125"/>
    <cellStyle name="_1099_7 4" xfId="2126"/>
    <cellStyle name="_1099_7 5" xfId="2127"/>
    <cellStyle name="_1099_7 6" xfId="2128"/>
    <cellStyle name="_1099_7 7" xfId="2129"/>
    <cellStyle name="_1099_7 8" xfId="2130"/>
    <cellStyle name="_1099_7 9" xfId="2131"/>
    <cellStyle name="_1099_8" xfId="2132"/>
    <cellStyle name="_1099_9" xfId="2133"/>
    <cellStyle name="_1099_9 10" xfId="2134"/>
    <cellStyle name="_1099_9 2" xfId="2135"/>
    <cellStyle name="_1099_9 3" xfId="2136"/>
    <cellStyle name="_1099_9 4" xfId="2137"/>
    <cellStyle name="_1099_9 5" xfId="2138"/>
    <cellStyle name="_1099_9 6" xfId="2139"/>
    <cellStyle name="_1099_9 7" xfId="2140"/>
    <cellStyle name="_1099_9 8" xfId="2141"/>
    <cellStyle name="_1099_9 9" xfId="2142"/>
    <cellStyle name="_1099_A" xfId="2143"/>
    <cellStyle name="_1099_B" xfId="2144"/>
    <cellStyle name="_1099_B 10" xfId="2145"/>
    <cellStyle name="_1099_B 2" xfId="2146"/>
    <cellStyle name="_1099_B 3" xfId="2147"/>
    <cellStyle name="_1099_B 4" xfId="2148"/>
    <cellStyle name="_1099_B 5" xfId="2149"/>
    <cellStyle name="_1099_B 6" xfId="2150"/>
    <cellStyle name="_1099_B 7" xfId="2151"/>
    <cellStyle name="_1099_B 8" xfId="2152"/>
    <cellStyle name="_1099_B 9" xfId="2153"/>
    <cellStyle name="_1099_C" xfId="2154"/>
    <cellStyle name="_1099_C 2" xfId="2155"/>
    <cellStyle name="_1099_C 3" xfId="2156"/>
    <cellStyle name="_1099_D" xfId="2157"/>
    <cellStyle name="_1099_E" xfId="2158"/>
    <cellStyle name="_1099_F" xfId="2159"/>
    <cellStyle name="_1099_F 10" xfId="2160"/>
    <cellStyle name="_1099_F 2" xfId="2161"/>
    <cellStyle name="_1099_F 3" xfId="2162"/>
    <cellStyle name="_1099_F 4" xfId="2163"/>
    <cellStyle name="_1099_F 5" xfId="2164"/>
    <cellStyle name="_1099_F 6" xfId="2165"/>
    <cellStyle name="_1099_F 7" xfId="2166"/>
    <cellStyle name="_1099_F 8" xfId="2167"/>
    <cellStyle name="_1099_F 9" xfId="2168"/>
    <cellStyle name="_1099_G" xfId="2169"/>
    <cellStyle name="_1099_G 10" xfId="2170"/>
    <cellStyle name="_1099_G 2" xfId="2171"/>
    <cellStyle name="_1099_G 3" xfId="2172"/>
    <cellStyle name="_1099_G 4" xfId="2173"/>
    <cellStyle name="_1099_G 5" xfId="2174"/>
    <cellStyle name="_1099_G 6" xfId="2175"/>
    <cellStyle name="_1099_G 7" xfId="2176"/>
    <cellStyle name="_1099_G 8" xfId="2177"/>
    <cellStyle name="_1099_G 9" xfId="2178"/>
    <cellStyle name="_1100 Gün Esaslı Reeskontlu" xfId="2179"/>
    <cellStyle name="_1100 Gün Esaslı Reeskontlu 2" xfId="2180"/>
    <cellStyle name="_1100 Gün Esaslı Reeskontlu 3" xfId="2181"/>
    <cellStyle name="_1100 Gün Esaslı Reeskontlu_1" xfId="2182"/>
    <cellStyle name="_1100 Gün Esaslı Reeskontlu_2" xfId="2183"/>
    <cellStyle name="_1100 Gün Esaslı Reeskontlu_2 10" xfId="2184"/>
    <cellStyle name="_1100 Gün Esaslı Reeskontlu_2 2" xfId="2185"/>
    <cellStyle name="_1100 Gün Esaslı Reeskontlu_2 3" xfId="2186"/>
    <cellStyle name="_1100 Gün Esaslı Reeskontlu_2 4" xfId="2187"/>
    <cellStyle name="_1100 Gün Esaslı Reeskontlu_2 5" xfId="2188"/>
    <cellStyle name="_1100 Gün Esaslı Reeskontlu_2 6" xfId="2189"/>
    <cellStyle name="_1100 Gün Esaslı Reeskontlu_2 7" xfId="2190"/>
    <cellStyle name="_1100 Gün Esaslı Reeskontlu_2 8" xfId="2191"/>
    <cellStyle name="_1100 Gün Esaslı Reeskontlu_2 9" xfId="2192"/>
    <cellStyle name="_1100 Gün Esaslı Reeskontlu_3" xfId="2193"/>
    <cellStyle name="_1100 Gün Esaslı Reeskontlu_4" xfId="2194"/>
    <cellStyle name="_1100 Gün Esaslı Reeskontlu_4 10" xfId="2195"/>
    <cellStyle name="_1100 Gün Esaslı Reeskontlu_4 2" xfId="2196"/>
    <cellStyle name="_1100 Gün Esaslı Reeskontlu_4 3" xfId="2197"/>
    <cellStyle name="_1100 Gün Esaslı Reeskontlu_4 4" xfId="2198"/>
    <cellStyle name="_1100 Gün Esaslı Reeskontlu_4 5" xfId="2199"/>
    <cellStyle name="_1100 Gün Esaslı Reeskontlu_4 6" xfId="2200"/>
    <cellStyle name="_1100 Gün Esaslı Reeskontlu_4 7" xfId="2201"/>
    <cellStyle name="_1100 Gün Esaslı Reeskontlu_4 8" xfId="2202"/>
    <cellStyle name="_1100 Gün Esaslı Reeskontlu_4 9" xfId="2203"/>
    <cellStyle name="_1100 Gün Esaslı Reeskontlu_5" xfId="2204"/>
    <cellStyle name="_1100 Gün Esaslı Reeskontlu_5 10" xfId="2205"/>
    <cellStyle name="_1100 Gün Esaslı Reeskontlu_5 2" xfId="2206"/>
    <cellStyle name="_1100 Gün Esaslı Reeskontlu_5 3" xfId="2207"/>
    <cellStyle name="_1100 Gün Esaslı Reeskontlu_5 4" xfId="2208"/>
    <cellStyle name="_1100 Gün Esaslı Reeskontlu_5 5" xfId="2209"/>
    <cellStyle name="_1100 Gün Esaslı Reeskontlu_5 6" xfId="2210"/>
    <cellStyle name="_1100 Gün Esaslı Reeskontlu_5 7" xfId="2211"/>
    <cellStyle name="_1100 Gün Esaslı Reeskontlu_5 8" xfId="2212"/>
    <cellStyle name="_1100 Gün Esaslı Reeskontlu_5 9" xfId="2213"/>
    <cellStyle name="_1100 Gün Esaslı Reeskontlu_6" xfId="2214"/>
    <cellStyle name="_1100 Gün Esaslı Reeskontlu_6 2" xfId="2215"/>
    <cellStyle name="_1100 Gün Esaslı Reeskontlu_6 3" xfId="2216"/>
    <cellStyle name="_1100 Gün Esaslı Reeskontlu_7" xfId="2217"/>
    <cellStyle name="_1100 Gün Esaslı Reeskontlu_7 10" xfId="2218"/>
    <cellStyle name="_1100 Gün Esaslı Reeskontlu_7 2" xfId="2219"/>
    <cellStyle name="_1100 Gün Esaslı Reeskontlu_7 3" xfId="2220"/>
    <cellStyle name="_1100 Gün Esaslı Reeskontlu_7 4" xfId="2221"/>
    <cellStyle name="_1100 Gün Esaslı Reeskontlu_7 5" xfId="2222"/>
    <cellStyle name="_1100 Gün Esaslı Reeskontlu_7 6" xfId="2223"/>
    <cellStyle name="_1100 Gün Esaslı Reeskontlu_7 7" xfId="2224"/>
    <cellStyle name="_1100 Gün Esaslı Reeskontlu_7 8" xfId="2225"/>
    <cellStyle name="_1100 Gün Esaslı Reeskontlu_7 9" xfId="2226"/>
    <cellStyle name="_1100 Gün Esaslı Reeskontlu_8" xfId="2227"/>
    <cellStyle name="_1100 Gün Esaslı Reeskontlu_8 10" xfId="2228"/>
    <cellStyle name="_1100 Gün Esaslı Reeskontlu_8 2" xfId="2229"/>
    <cellStyle name="_1100 Gün Esaslı Reeskontlu_8 3" xfId="2230"/>
    <cellStyle name="_1100 Gün Esaslı Reeskontlu_8 4" xfId="2231"/>
    <cellStyle name="_1100 Gün Esaslı Reeskontlu_8 5" xfId="2232"/>
    <cellStyle name="_1100 Gün Esaslı Reeskontlu_8 6" xfId="2233"/>
    <cellStyle name="_1100 Gün Esaslı Reeskontlu_8 7" xfId="2234"/>
    <cellStyle name="_1100 Gün Esaslı Reeskontlu_8 8" xfId="2235"/>
    <cellStyle name="_1100 Gün Esaslı Reeskontlu_8 9" xfId="2236"/>
    <cellStyle name="_1100 Gün Esaslı Reeskontlu_9" xfId="2237"/>
    <cellStyle name="_1100 Gün Esaslı Reeskontlu_9 10" xfId="2238"/>
    <cellStyle name="_1100 Gün Esaslı Reeskontlu_9 2" xfId="2239"/>
    <cellStyle name="_1100 Gün Esaslı Reeskontlu_9 3" xfId="2240"/>
    <cellStyle name="_1100 Gün Esaslı Reeskontlu_9 4" xfId="2241"/>
    <cellStyle name="_1100 Gün Esaslı Reeskontlu_9 5" xfId="2242"/>
    <cellStyle name="_1100 Gün Esaslı Reeskontlu_9 6" xfId="2243"/>
    <cellStyle name="_1100 Gün Esaslı Reeskontlu_9 7" xfId="2244"/>
    <cellStyle name="_1100 Gün Esaslı Reeskontlu_9 8" xfId="2245"/>
    <cellStyle name="_1100 Gün Esaslı Reeskontlu_9 9" xfId="2246"/>
    <cellStyle name="_1100 Gün Esaslı Reeskontlu_A" xfId="2247"/>
    <cellStyle name="_1100 Gün Esaslı Reeskontlu_A 10" xfId="2248"/>
    <cellStyle name="_1100 Gün Esaslı Reeskontlu_A 2" xfId="2249"/>
    <cellStyle name="_1100 Gün Esaslı Reeskontlu_A 3" xfId="2250"/>
    <cellStyle name="_1100 Gün Esaslı Reeskontlu_A 4" xfId="2251"/>
    <cellStyle name="_1100 Gün Esaslı Reeskontlu_A 5" xfId="2252"/>
    <cellStyle name="_1100 Gün Esaslı Reeskontlu_A 6" xfId="2253"/>
    <cellStyle name="_1100 Gün Esaslı Reeskontlu_A 7" xfId="2254"/>
    <cellStyle name="_1100 Gün Esaslı Reeskontlu_A 8" xfId="2255"/>
    <cellStyle name="_1100 Gün Esaslı Reeskontlu_A 9" xfId="2256"/>
    <cellStyle name="_1100 Gün Esaslı Reeskontlu_B" xfId="2257"/>
    <cellStyle name="_1100 Gün Esaslı Reeskontlu_C" xfId="2258"/>
    <cellStyle name="_1100 Gün Esaslı Reeskontlu_D" xfId="2259"/>
    <cellStyle name="_1100 Gün Esaslı Reeskontlu_D 10" xfId="2260"/>
    <cellStyle name="_1100 Gün Esaslı Reeskontlu_D 2" xfId="2261"/>
    <cellStyle name="_1100 Gün Esaslı Reeskontlu_D 3" xfId="2262"/>
    <cellStyle name="_1100 Gün Esaslı Reeskontlu_D 4" xfId="2263"/>
    <cellStyle name="_1100 Gün Esaslı Reeskontlu_D 5" xfId="2264"/>
    <cellStyle name="_1100 Gün Esaslı Reeskontlu_D 6" xfId="2265"/>
    <cellStyle name="_1100 Gün Esaslı Reeskontlu_D 7" xfId="2266"/>
    <cellStyle name="_1100 Gün Esaslı Reeskontlu_D 8" xfId="2267"/>
    <cellStyle name="_1100 Gün Esaslı Reeskontlu_D 9" xfId="2268"/>
    <cellStyle name="_1100 Gün Esaslı Reeskontlu_E" xfId="2269"/>
    <cellStyle name="_1100 Gün Esaslı Reeskontlu_E 10" xfId="2270"/>
    <cellStyle name="_1100 Gün Esaslı Reeskontlu_E 2" xfId="2271"/>
    <cellStyle name="_1100 Gün Esaslı Reeskontlu_E 3" xfId="2272"/>
    <cellStyle name="_1100 Gün Esaslı Reeskontlu_E 4" xfId="2273"/>
    <cellStyle name="_1100 Gün Esaslı Reeskontlu_E 5" xfId="2274"/>
    <cellStyle name="_1100 Gün Esaslı Reeskontlu_E 6" xfId="2275"/>
    <cellStyle name="_1100 Gün Esaslı Reeskontlu_E 7" xfId="2276"/>
    <cellStyle name="_1100 Gün Esaslı Reeskontlu_E 8" xfId="2277"/>
    <cellStyle name="_1100 Gün Esaslı Reeskontlu_E 9" xfId="2278"/>
    <cellStyle name="_1100 Gün Esaslı Reeskontlu_F" xfId="2279"/>
    <cellStyle name="_1200 Devir Öncesi" xfId="2280"/>
    <cellStyle name="_1200 Devir Öncesi 10" xfId="2281"/>
    <cellStyle name="_1200 Devir Öncesi 2" xfId="2282"/>
    <cellStyle name="_1200 Devir Öncesi 3" xfId="2283"/>
    <cellStyle name="_1200 Devir Öncesi 4" xfId="2284"/>
    <cellStyle name="_1200 Devir Öncesi 5" xfId="2285"/>
    <cellStyle name="_1200 Devir Öncesi 6" xfId="2286"/>
    <cellStyle name="_1200 Devir Öncesi 7" xfId="2287"/>
    <cellStyle name="_1200 Devir Öncesi 8" xfId="2288"/>
    <cellStyle name="_1200 Devir Öncesi 9" xfId="2289"/>
    <cellStyle name="_1200 Devir Öncesi_1" xfId="2290"/>
    <cellStyle name="_1200 Devir Öncesi_1 2" xfId="2291"/>
    <cellStyle name="_1200 Devir Öncesi_1 3" xfId="2292"/>
    <cellStyle name="_1200 Devir Öncesi_2" xfId="2293"/>
    <cellStyle name="_1200 Devir Öncesi_2 10" xfId="2294"/>
    <cellStyle name="_1200 Devir Öncesi_2 2" xfId="2295"/>
    <cellStyle name="_1200 Devir Öncesi_2 3" xfId="2296"/>
    <cellStyle name="_1200 Devir Öncesi_2 4" xfId="2297"/>
    <cellStyle name="_1200 Devir Öncesi_2 5" xfId="2298"/>
    <cellStyle name="_1200 Devir Öncesi_2 6" xfId="2299"/>
    <cellStyle name="_1200 Devir Öncesi_2 7" xfId="2300"/>
    <cellStyle name="_1200 Devir Öncesi_2 8" xfId="2301"/>
    <cellStyle name="_1200 Devir Öncesi_2 9" xfId="2302"/>
    <cellStyle name="_1200 Devir Öncesi_3" xfId="2303"/>
    <cellStyle name="_1200 Devir Öncesi_3 10" xfId="2304"/>
    <cellStyle name="_1200 Devir Öncesi_3 2" xfId="2305"/>
    <cellStyle name="_1200 Devir Öncesi_3 3" xfId="2306"/>
    <cellStyle name="_1200 Devir Öncesi_3 4" xfId="2307"/>
    <cellStyle name="_1200 Devir Öncesi_3 5" xfId="2308"/>
    <cellStyle name="_1200 Devir Öncesi_3 6" xfId="2309"/>
    <cellStyle name="_1200 Devir Öncesi_3 7" xfId="2310"/>
    <cellStyle name="_1200 Devir Öncesi_3 8" xfId="2311"/>
    <cellStyle name="_1200 Devir Öncesi_3 9" xfId="2312"/>
    <cellStyle name="_1200 Devir Öncesi_4" xfId="2313"/>
    <cellStyle name="_1200 Devir Öncesi_4 10" xfId="2314"/>
    <cellStyle name="_1200 Devir Öncesi_4 2" xfId="2315"/>
    <cellStyle name="_1200 Devir Öncesi_4 3" xfId="2316"/>
    <cellStyle name="_1200 Devir Öncesi_4 4" xfId="2317"/>
    <cellStyle name="_1200 Devir Öncesi_4 5" xfId="2318"/>
    <cellStyle name="_1200 Devir Öncesi_4 6" xfId="2319"/>
    <cellStyle name="_1200 Devir Öncesi_4 7" xfId="2320"/>
    <cellStyle name="_1200 Devir Öncesi_4 8" xfId="2321"/>
    <cellStyle name="_1200 Devir Öncesi_4 9" xfId="2322"/>
    <cellStyle name="_1200 Devir Öncesi_5" xfId="2323"/>
    <cellStyle name="_1200 Devir Öncesi_5 2" xfId="2324"/>
    <cellStyle name="_1200 Devir Öncesi_5 3" xfId="2325"/>
    <cellStyle name="_1200 Devir Öncesi_6" xfId="2326"/>
    <cellStyle name="_1200 Devir Öncesi_6 10" xfId="2327"/>
    <cellStyle name="_1200 Devir Öncesi_6 2" xfId="2328"/>
    <cellStyle name="_1200 Devir Öncesi_6 3" xfId="2329"/>
    <cellStyle name="_1200 Devir Öncesi_6 4" xfId="2330"/>
    <cellStyle name="_1200 Devir Öncesi_6 5" xfId="2331"/>
    <cellStyle name="_1200 Devir Öncesi_6 6" xfId="2332"/>
    <cellStyle name="_1200 Devir Öncesi_6 7" xfId="2333"/>
    <cellStyle name="_1200 Devir Öncesi_6 8" xfId="2334"/>
    <cellStyle name="_1200 Devir Öncesi_6 9" xfId="2335"/>
    <cellStyle name="_1200 Devir Öncesi_7" xfId="2336"/>
    <cellStyle name="_1200 Devir Öncesi_7 10" xfId="2337"/>
    <cellStyle name="_1200 Devir Öncesi_7 2" xfId="2338"/>
    <cellStyle name="_1200 Devir Öncesi_7 3" xfId="2339"/>
    <cellStyle name="_1200 Devir Öncesi_7 4" xfId="2340"/>
    <cellStyle name="_1200 Devir Öncesi_7 5" xfId="2341"/>
    <cellStyle name="_1200 Devir Öncesi_7 6" xfId="2342"/>
    <cellStyle name="_1200 Devir Öncesi_7 7" xfId="2343"/>
    <cellStyle name="_1200 Devir Öncesi_7 8" xfId="2344"/>
    <cellStyle name="_1200 Devir Öncesi_7 9" xfId="2345"/>
    <cellStyle name="_1200 Devir Öncesi_8" xfId="2346"/>
    <cellStyle name="_1200 Devir Öncesi_9" xfId="2347"/>
    <cellStyle name="_1200 Devir Öncesi_9 10" xfId="2348"/>
    <cellStyle name="_1200 Devir Öncesi_9 2" xfId="2349"/>
    <cellStyle name="_1200 Devir Öncesi_9 3" xfId="2350"/>
    <cellStyle name="_1200 Devir Öncesi_9 4" xfId="2351"/>
    <cellStyle name="_1200 Devir Öncesi_9 5" xfId="2352"/>
    <cellStyle name="_1200 Devir Öncesi_9 6" xfId="2353"/>
    <cellStyle name="_1200 Devir Öncesi_9 7" xfId="2354"/>
    <cellStyle name="_1200 Devir Öncesi_9 8" xfId="2355"/>
    <cellStyle name="_1200 Devir Öncesi_9 9" xfId="2356"/>
    <cellStyle name="_1200 Devir Öncesi_A" xfId="2357"/>
    <cellStyle name="_1200 Devir Öncesi_B" xfId="2358"/>
    <cellStyle name="_1200 Devir Öncesi_C" xfId="2359"/>
    <cellStyle name="_1200 Devir Öncesi_C 10" xfId="2360"/>
    <cellStyle name="_1200 Devir Öncesi_C 2" xfId="2361"/>
    <cellStyle name="_1200 Devir Öncesi_C 3" xfId="2362"/>
    <cellStyle name="_1200 Devir Öncesi_C 4" xfId="2363"/>
    <cellStyle name="_1200 Devir Öncesi_C 5" xfId="2364"/>
    <cellStyle name="_1200 Devir Öncesi_C 6" xfId="2365"/>
    <cellStyle name="_1200 Devir Öncesi_C 7" xfId="2366"/>
    <cellStyle name="_1200 Devir Öncesi_C 8" xfId="2367"/>
    <cellStyle name="_1200 Devir Öncesi_C 9" xfId="2368"/>
    <cellStyle name="_1200 Devir Öncesi_D" xfId="2369"/>
    <cellStyle name="_1200 Devir Öncesi_D 10" xfId="2370"/>
    <cellStyle name="_1200 Devir Öncesi_D 2" xfId="2371"/>
    <cellStyle name="_1200 Devir Öncesi_D 3" xfId="2372"/>
    <cellStyle name="_1200 Devir Öncesi_D 4" xfId="2373"/>
    <cellStyle name="_1200 Devir Öncesi_D 5" xfId="2374"/>
    <cellStyle name="_1200 Devir Öncesi_D 6" xfId="2375"/>
    <cellStyle name="_1200 Devir Öncesi_D 7" xfId="2376"/>
    <cellStyle name="_1200 Devir Öncesi_D 8" xfId="2377"/>
    <cellStyle name="_1200 Devir Öncesi_D 9" xfId="2378"/>
    <cellStyle name="_1200 Devir Öncesi_E" xfId="2379"/>
    <cellStyle name="_1200 Devir Öncesi_F" xfId="2380"/>
    <cellStyle name="_1202 (03-03-26)" xfId="2381"/>
    <cellStyle name="_1202 (03-03-26) 10" xfId="2382"/>
    <cellStyle name="_1202 (03-03-26) 2" xfId="2383"/>
    <cellStyle name="_1202 (03-03-26) 3" xfId="2384"/>
    <cellStyle name="_1202 (03-03-26) 4" xfId="2385"/>
    <cellStyle name="_1202 (03-03-26) 5" xfId="2386"/>
    <cellStyle name="_1202 (03-03-26) 6" xfId="2387"/>
    <cellStyle name="_1202 (03-03-26) 7" xfId="2388"/>
    <cellStyle name="_1202 (03-03-26) 8" xfId="2389"/>
    <cellStyle name="_1202 (03-03-26) 9" xfId="2390"/>
    <cellStyle name="_1202 (03-03-26)_1" xfId="2391"/>
    <cellStyle name="_1202 (03-03-26)_1 10" xfId="2392"/>
    <cellStyle name="_1202 (03-03-26)_1 2" xfId="2393"/>
    <cellStyle name="_1202 (03-03-26)_1 3" xfId="2394"/>
    <cellStyle name="_1202 (03-03-26)_1 4" xfId="2395"/>
    <cellStyle name="_1202 (03-03-26)_1 5" xfId="2396"/>
    <cellStyle name="_1202 (03-03-26)_1 6" xfId="2397"/>
    <cellStyle name="_1202 (03-03-26)_1 7" xfId="2398"/>
    <cellStyle name="_1202 (03-03-26)_1 8" xfId="2399"/>
    <cellStyle name="_1202 (03-03-26)_1 9" xfId="2400"/>
    <cellStyle name="_1202 (03-03-26)_2" xfId="2401"/>
    <cellStyle name="_1202 (03-03-26)_2 10" xfId="2402"/>
    <cellStyle name="_1202 (03-03-26)_2 2" xfId="2403"/>
    <cellStyle name="_1202 (03-03-26)_2 3" xfId="2404"/>
    <cellStyle name="_1202 (03-03-26)_2 4" xfId="2405"/>
    <cellStyle name="_1202 (03-03-26)_2 5" xfId="2406"/>
    <cellStyle name="_1202 (03-03-26)_2 6" xfId="2407"/>
    <cellStyle name="_1202 (03-03-26)_2 7" xfId="2408"/>
    <cellStyle name="_1202 (03-03-26)_2 8" xfId="2409"/>
    <cellStyle name="_1202 (03-03-26)_2 9" xfId="2410"/>
    <cellStyle name="_1202 (03-03-26)_3" xfId="2411"/>
    <cellStyle name="_1202 (03-03-26)_3 10" xfId="2412"/>
    <cellStyle name="_1202 (03-03-26)_3 2" xfId="2413"/>
    <cellStyle name="_1202 (03-03-26)_3 3" xfId="2414"/>
    <cellStyle name="_1202 (03-03-26)_3 4" xfId="2415"/>
    <cellStyle name="_1202 (03-03-26)_3 5" xfId="2416"/>
    <cellStyle name="_1202 (03-03-26)_3 6" xfId="2417"/>
    <cellStyle name="_1202 (03-03-26)_3 7" xfId="2418"/>
    <cellStyle name="_1202 (03-03-26)_3 8" xfId="2419"/>
    <cellStyle name="_1202 (03-03-26)_3 9" xfId="2420"/>
    <cellStyle name="_1202 (03-03-26)_4" xfId="2421"/>
    <cellStyle name="_1202 (03-03-26)_5" xfId="2422"/>
    <cellStyle name="_1202 (03-03-26)_5 10" xfId="2423"/>
    <cellStyle name="_1202 (03-03-26)_5 2" xfId="2424"/>
    <cellStyle name="_1202 (03-03-26)_5 3" xfId="2425"/>
    <cellStyle name="_1202 (03-03-26)_5 4" xfId="2426"/>
    <cellStyle name="_1202 (03-03-26)_5 5" xfId="2427"/>
    <cellStyle name="_1202 (03-03-26)_5 6" xfId="2428"/>
    <cellStyle name="_1202 (03-03-26)_5 7" xfId="2429"/>
    <cellStyle name="_1202 (03-03-26)_5 8" xfId="2430"/>
    <cellStyle name="_1202 (03-03-26)_5 9" xfId="2431"/>
    <cellStyle name="_1202 (03-03-26)_6" xfId="2432"/>
    <cellStyle name="_1202 (03-03-26)_6 2" xfId="2433"/>
    <cellStyle name="_1202 (03-03-26)_6 3" xfId="2434"/>
    <cellStyle name="_1202 (03-03-26)_7" xfId="2435"/>
    <cellStyle name="_1202 (03-03-26)_7 10" xfId="2436"/>
    <cellStyle name="_1202 (03-03-26)_7 2" xfId="2437"/>
    <cellStyle name="_1202 (03-03-26)_7 3" xfId="2438"/>
    <cellStyle name="_1202 (03-03-26)_7 4" xfId="2439"/>
    <cellStyle name="_1202 (03-03-26)_7 5" xfId="2440"/>
    <cellStyle name="_1202 (03-03-26)_7 6" xfId="2441"/>
    <cellStyle name="_1202 (03-03-26)_7 7" xfId="2442"/>
    <cellStyle name="_1202 (03-03-26)_7 8" xfId="2443"/>
    <cellStyle name="_1202 (03-03-26)_7 9" xfId="2444"/>
    <cellStyle name="_1202 (03-03-26)_8" xfId="2445"/>
    <cellStyle name="_1202 (03-03-26)_8 10" xfId="2446"/>
    <cellStyle name="_1202 (03-03-26)_8 2" xfId="2447"/>
    <cellStyle name="_1202 (03-03-26)_8 3" xfId="2448"/>
    <cellStyle name="_1202 (03-03-26)_8 4" xfId="2449"/>
    <cellStyle name="_1202 (03-03-26)_8 5" xfId="2450"/>
    <cellStyle name="_1202 (03-03-26)_8 6" xfId="2451"/>
    <cellStyle name="_1202 (03-03-26)_8 7" xfId="2452"/>
    <cellStyle name="_1202 (03-03-26)_8 8" xfId="2453"/>
    <cellStyle name="_1202 (03-03-26)_8 9" xfId="2454"/>
    <cellStyle name="_1202 (03-03-26)_9" xfId="2455"/>
    <cellStyle name="_1202 (03-03-26)_A" xfId="2456"/>
    <cellStyle name="_1202 (03-03-26)_B" xfId="2457"/>
    <cellStyle name="_1202 (03-03-26)_B 10" xfId="2458"/>
    <cellStyle name="_1202 (03-03-26)_B 2" xfId="2459"/>
    <cellStyle name="_1202 (03-03-26)_B 3" xfId="2460"/>
    <cellStyle name="_1202 (03-03-26)_B 4" xfId="2461"/>
    <cellStyle name="_1202 (03-03-26)_B 5" xfId="2462"/>
    <cellStyle name="_1202 (03-03-26)_B 6" xfId="2463"/>
    <cellStyle name="_1202 (03-03-26)_B 7" xfId="2464"/>
    <cellStyle name="_1202 (03-03-26)_B 8" xfId="2465"/>
    <cellStyle name="_1202 (03-03-26)_B 9" xfId="2466"/>
    <cellStyle name="_1202 (03-03-26)_C" xfId="2467"/>
    <cellStyle name="_1202 (03-03-26)_C 2" xfId="2468"/>
    <cellStyle name="_1202 (03-03-26)_C 3" xfId="2469"/>
    <cellStyle name="_1202 (03-03-26)_D" xfId="2470"/>
    <cellStyle name="_1202 (03-03-26)_E" xfId="2471"/>
    <cellStyle name="_1202 (03-03-26)_F" xfId="2472"/>
    <cellStyle name="_1202 (03-03-26)_F 10" xfId="2473"/>
    <cellStyle name="_1202 (03-03-26)_F 2" xfId="2474"/>
    <cellStyle name="_1202 (03-03-26)_F 3" xfId="2475"/>
    <cellStyle name="_1202 (03-03-26)_F 4" xfId="2476"/>
    <cellStyle name="_1202 (03-03-26)_F 5" xfId="2477"/>
    <cellStyle name="_1202 (03-03-26)_F 6" xfId="2478"/>
    <cellStyle name="_1202 (03-03-26)_F 7" xfId="2479"/>
    <cellStyle name="_1202 (03-03-26)_F 8" xfId="2480"/>
    <cellStyle name="_1202 (03-03-26)_F 9" xfId="2481"/>
    <cellStyle name="_1202 (12-3-03)" xfId="2482"/>
    <cellStyle name="_1202 (12-3-03) 10" xfId="2483"/>
    <cellStyle name="_1202 (12-3-03) 2" xfId="2484"/>
    <cellStyle name="_1202 (12-3-03) 3" xfId="2485"/>
    <cellStyle name="_1202 (12-3-03) 4" xfId="2486"/>
    <cellStyle name="_1202 (12-3-03) 5" xfId="2487"/>
    <cellStyle name="_1202 (12-3-03) 6" xfId="2488"/>
    <cellStyle name="_1202 (12-3-03) 7" xfId="2489"/>
    <cellStyle name="_1202 (12-3-03) 8" xfId="2490"/>
    <cellStyle name="_1202 (12-3-03) 9" xfId="2491"/>
    <cellStyle name="_1202 (12-3-03)_1" xfId="2492"/>
    <cellStyle name="_1202 (12-3-03)_2" xfId="2493"/>
    <cellStyle name="_1202 (12-3-03)_2 10" xfId="2494"/>
    <cellStyle name="_1202 (12-3-03)_2 2" xfId="2495"/>
    <cellStyle name="_1202 (12-3-03)_2 3" xfId="2496"/>
    <cellStyle name="_1202 (12-3-03)_2 4" xfId="2497"/>
    <cellStyle name="_1202 (12-3-03)_2 5" xfId="2498"/>
    <cellStyle name="_1202 (12-3-03)_2 6" xfId="2499"/>
    <cellStyle name="_1202 (12-3-03)_2 7" xfId="2500"/>
    <cellStyle name="_1202 (12-3-03)_2 8" xfId="2501"/>
    <cellStyle name="_1202 (12-3-03)_2 9" xfId="2502"/>
    <cellStyle name="_1202 (12-3-03)_3" xfId="2503"/>
    <cellStyle name="_1202 (12-3-03)_3 10" xfId="2504"/>
    <cellStyle name="_1202 (12-3-03)_3 2" xfId="2505"/>
    <cellStyle name="_1202 (12-3-03)_3 3" xfId="2506"/>
    <cellStyle name="_1202 (12-3-03)_3 4" xfId="2507"/>
    <cellStyle name="_1202 (12-3-03)_3 5" xfId="2508"/>
    <cellStyle name="_1202 (12-3-03)_3 6" xfId="2509"/>
    <cellStyle name="_1202 (12-3-03)_3 7" xfId="2510"/>
    <cellStyle name="_1202 (12-3-03)_3 8" xfId="2511"/>
    <cellStyle name="_1202 (12-3-03)_3 9" xfId="2512"/>
    <cellStyle name="_1202 (12-3-03)_4" xfId="2513"/>
    <cellStyle name="_1202 (12-3-03)_4 10" xfId="2514"/>
    <cellStyle name="_1202 (12-3-03)_4 2" xfId="2515"/>
    <cellStyle name="_1202 (12-3-03)_4 3" xfId="2516"/>
    <cellStyle name="_1202 (12-3-03)_4 4" xfId="2517"/>
    <cellStyle name="_1202 (12-3-03)_4 5" xfId="2518"/>
    <cellStyle name="_1202 (12-3-03)_4 6" xfId="2519"/>
    <cellStyle name="_1202 (12-3-03)_4 7" xfId="2520"/>
    <cellStyle name="_1202 (12-3-03)_4 8" xfId="2521"/>
    <cellStyle name="_1202 (12-3-03)_4 9" xfId="2522"/>
    <cellStyle name="_1202 (12-3-03)_5" xfId="2523"/>
    <cellStyle name="_1202 (12-3-03)_6" xfId="2524"/>
    <cellStyle name="_1202 (12-3-03)_6 2" xfId="2525"/>
    <cellStyle name="_1202 (12-3-03)_6 3" xfId="2526"/>
    <cellStyle name="_1202 (12-3-03)_7" xfId="2527"/>
    <cellStyle name="_1202 (12-3-03)_7 10" xfId="2528"/>
    <cellStyle name="_1202 (12-3-03)_7 2" xfId="2529"/>
    <cellStyle name="_1202 (12-3-03)_7 3" xfId="2530"/>
    <cellStyle name="_1202 (12-3-03)_7 4" xfId="2531"/>
    <cellStyle name="_1202 (12-3-03)_7 5" xfId="2532"/>
    <cellStyle name="_1202 (12-3-03)_7 6" xfId="2533"/>
    <cellStyle name="_1202 (12-3-03)_7 7" xfId="2534"/>
    <cellStyle name="_1202 (12-3-03)_7 8" xfId="2535"/>
    <cellStyle name="_1202 (12-3-03)_7 9" xfId="2536"/>
    <cellStyle name="_1202 (12-3-03)_8" xfId="2537"/>
    <cellStyle name="_1202 (12-3-03)_9" xfId="2538"/>
    <cellStyle name="_1202 (12-3-03)_9 2" xfId="2539"/>
    <cellStyle name="_1202 (12-3-03)_9 3" xfId="2540"/>
    <cellStyle name="_1202 (12-3-03)_A" xfId="2541"/>
    <cellStyle name="_1202 (12-3-03)_A 10" xfId="2542"/>
    <cellStyle name="_1202 (12-3-03)_A 2" xfId="2543"/>
    <cellStyle name="_1202 (12-3-03)_A 3" xfId="2544"/>
    <cellStyle name="_1202 (12-3-03)_A 4" xfId="2545"/>
    <cellStyle name="_1202 (12-3-03)_A 5" xfId="2546"/>
    <cellStyle name="_1202 (12-3-03)_A 6" xfId="2547"/>
    <cellStyle name="_1202 (12-3-03)_A 7" xfId="2548"/>
    <cellStyle name="_1202 (12-3-03)_A 8" xfId="2549"/>
    <cellStyle name="_1202 (12-3-03)_A 9" xfId="2550"/>
    <cellStyle name="_1202 (12-3-03)_B" xfId="2551"/>
    <cellStyle name="_1202 (12-3-03)_C" xfId="2552"/>
    <cellStyle name="_1202 (12-3-03)_D" xfId="2553"/>
    <cellStyle name="_1202 (12-3-03)_D 10" xfId="2554"/>
    <cellStyle name="_1202 (12-3-03)_D 2" xfId="2555"/>
    <cellStyle name="_1202 (12-3-03)_D 3" xfId="2556"/>
    <cellStyle name="_1202 (12-3-03)_D 4" xfId="2557"/>
    <cellStyle name="_1202 (12-3-03)_D 5" xfId="2558"/>
    <cellStyle name="_1202 (12-3-03)_D 6" xfId="2559"/>
    <cellStyle name="_1202 (12-3-03)_D 7" xfId="2560"/>
    <cellStyle name="_1202 (12-3-03)_D 8" xfId="2561"/>
    <cellStyle name="_1202 (12-3-03)_D 9" xfId="2562"/>
    <cellStyle name="_1202 (12-3-03)_E" xfId="2563"/>
    <cellStyle name="_1202 (12-3-03)_F" xfId="2564"/>
    <cellStyle name="_1202 (12-3-03)_F 10" xfId="2565"/>
    <cellStyle name="_1202 (12-3-03)_F 2" xfId="2566"/>
    <cellStyle name="_1202 (12-3-03)_F 3" xfId="2567"/>
    <cellStyle name="_1202 (12-3-03)_F 4" xfId="2568"/>
    <cellStyle name="_1202 (12-3-03)_F 5" xfId="2569"/>
    <cellStyle name="_1202 (12-3-03)_F 6" xfId="2570"/>
    <cellStyle name="_1202 (12-3-03)_F 7" xfId="2571"/>
    <cellStyle name="_1202 (12-3-03)_F 8" xfId="2572"/>
    <cellStyle name="_1202 (12-3-03)_F 9" xfId="2573"/>
    <cellStyle name="_1202 (5-3-03)" xfId="2574"/>
    <cellStyle name="_1202 (5-3-03) 10" xfId="2575"/>
    <cellStyle name="_1202 (5-3-03) 2" xfId="2576"/>
    <cellStyle name="_1202 (5-3-03) 3" xfId="2577"/>
    <cellStyle name="_1202 (5-3-03) 4" xfId="2578"/>
    <cellStyle name="_1202 (5-3-03) 5" xfId="2579"/>
    <cellStyle name="_1202 (5-3-03) 6" xfId="2580"/>
    <cellStyle name="_1202 (5-3-03) 7" xfId="2581"/>
    <cellStyle name="_1202 (5-3-03) 8" xfId="2582"/>
    <cellStyle name="_1202 (5-3-03) 9" xfId="2583"/>
    <cellStyle name="_1202 (5-3-03)_1" xfId="2584"/>
    <cellStyle name="_1202 (5-3-03)_2" xfId="2585"/>
    <cellStyle name="_1202 (5-3-03)_2 10" xfId="2586"/>
    <cellStyle name="_1202 (5-3-03)_2 2" xfId="2587"/>
    <cellStyle name="_1202 (5-3-03)_2 3" xfId="2588"/>
    <cellStyle name="_1202 (5-3-03)_2 4" xfId="2589"/>
    <cellStyle name="_1202 (5-3-03)_2 5" xfId="2590"/>
    <cellStyle name="_1202 (5-3-03)_2 6" xfId="2591"/>
    <cellStyle name="_1202 (5-3-03)_2 7" xfId="2592"/>
    <cellStyle name="_1202 (5-3-03)_2 8" xfId="2593"/>
    <cellStyle name="_1202 (5-3-03)_2 9" xfId="2594"/>
    <cellStyle name="_1202 (5-3-03)_3" xfId="2595"/>
    <cellStyle name="_1202 (5-3-03)_4" xfId="2596"/>
    <cellStyle name="_1202 (5-3-03)_5" xfId="2597"/>
    <cellStyle name="_1202 (5-3-03)_5 10" xfId="2598"/>
    <cellStyle name="_1202 (5-3-03)_5 2" xfId="2599"/>
    <cellStyle name="_1202 (5-3-03)_5 3" xfId="2600"/>
    <cellStyle name="_1202 (5-3-03)_5 4" xfId="2601"/>
    <cellStyle name="_1202 (5-3-03)_5 5" xfId="2602"/>
    <cellStyle name="_1202 (5-3-03)_5 6" xfId="2603"/>
    <cellStyle name="_1202 (5-3-03)_5 7" xfId="2604"/>
    <cellStyle name="_1202 (5-3-03)_5 8" xfId="2605"/>
    <cellStyle name="_1202 (5-3-03)_5 9" xfId="2606"/>
    <cellStyle name="_1202 (5-3-03)_6" xfId="2607"/>
    <cellStyle name="_1202 (5-3-03)_6 10" xfId="2608"/>
    <cellStyle name="_1202 (5-3-03)_6 2" xfId="2609"/>
    <cellStyle name="_1202 (5-3-03)_6 3" xfId="2610"/>
    <cellStyle name="_1202 (5-3-03)_6 4" xfId="2611"/>
    <cellStyle name="_1202 (5-3-03)_6 5" xfId="2612"/>
    <cellStyle name="_1202 (5-3-03)_6 6" xfId="2613"/>
    <cellStyle name="_1202 (5-3-03)_6 7" xfId="2614"/>
    <cellStyle name="_1202 (5-3-03)_6 8" xfId="2615"/>
    <cellStyle name="_1202 (5-3-03)_6 9" xfId="2616"/>
    <cellStyle name="_1202 (5-3-03)_7" xfId="2617"/>
    <cellStyle name="_1202 (5-3-03)_7 10" xfId="2618"/>
    <cellStyle name="_1202 (5-3-03)_7 2" xfId="2619"/>
    <cellStyle name="_1202 (5-3-03)_7 3" xfId="2620"/>
    <cellStyle name="_1202 (5-3-03)_7 4" xfId="2621"/>
    <cellStyle name="_1202 (5-3-03)_7 5" xfId="2622"/>
    <cellStyle name="_1202 (5-3-03)_7 6" xfId="2623"/>
    <cellStyle name="_1202 (5-3-03)_7 7" xfId="2624"/>
    <cellStyle name="_1202 (5-3-03)_7 8" xfId="2625"/>
    <cellStyle name="_1202 (5-3-03)_7 9" xfId="2626"/>
    <cellStyle name="_1202 (5-3-03)_8" xfId="2627"/>
    <cellStyle name="_1202 (5-3-03)_8 2" xfId="2628"/>
    <cellStyle name="_1202 (5-3-03)_8 3" xfId="2629"/>
    <cellStyle name="_1202 (5-3-03)_9" xfId="2630"/>
    <cellStyle name="_1202 (5-3-03)_A" xfId="2631"/>
    <cellStyle name="_1202 (5-3-03)_A 10" xfId="2632"/>
    <cellStyle name="_1202 (5-3-03)_A 2" xfId="2633"/>
    <cellStyle name="_1202 (5-3-03)_A 3" xfId="2634"/>
    <cellStyle name="_1202 (5-3-03)_A 4" xfId="2635"/>
    <cellStyle name="_1202 (5-3-03)_A 5" xfId="2636"/>
    <cellStyle name="_1202 (5-3-03)_A 6" xfId="2637"/>
    <cellStyle name="_1202 (5-3-03)_A 7" xfId="2638"/>
    <cellStyle name="_1202 (5-3-03)_A 8" xfId="2639"/>
    <cellStyle name="_1202 (5-3-03)_A 9" xfId="2640"/>
    <cellStyle name="_1202 (5-3-03)_B" xfId="2641"/>
    <cellStyle name="_1202 (5-3-03)_C" xfId="2642"/>
    <cellStyle name="_1202 (5-3-03)_C 10" xfId="2643"/>
    <cellStyle name="_1202 (5-3-03)_C 2" xfId="2644"/>
    <cellStyle name="_1202 (5-3-03)_C 3" xfId="2645"/>
    <cellStyle name="_1202 (5-3-03)_C 4" xfId="2646"/>
    <cellStyle name="_1202 (5-3-03)_C 5" xfId="2647"/>
    <cellStyle name="_1202 (5-3-03)_C 6" xfId="2648"/>
    <cellStyle name="_1202 (5-3-03)_C 7" xfId="2649"/>
    <cellStyle name="_1202 (5-3-03)_C 8" xfId="2650"/>
    <cellStyle name="_1202 (5-3-03)_C 9" xfId="2651"/>
    <cellStyle name="_1202 (5-3-03)_D" xfId="2652"/>
    <cellStyle name="_1202 (5-3-03)_E" xfId="2653"/>
    <cellStyle name="_1202 (5-3-03)_F" xfId="2654"/>
    <cellStyle name="_1202 (5-3-03)_F 2" xfId="2655"/>
    <cellStyle name="_1202 (5-3-03)_F 3" xfId="2656"/>
    <cellStyle name="_2-P&amp;L Inkomen Totaal" xfId="2657"/>
    <cellStyle name="_3.1 P&amp;L Totaal P&amp;C" xfId="2658"/>
    <cellStyle name="_3.2 P&amp;L Totaal IIS" xfId="2659"/>
    <cellStyle name="_31DEC08 ASIA ABS Summary" xfId="2660"/>
    <cellStyle name="_31DEC08 ASIA ABS Summary 2" xfId="2661"/>
    <cellStyle name="_31DEC08 ASIA CDO &amp; CLO Summary" xfId="2662"/>
    <cellStyle name="_31DEC08 ASIA CDO &amp; CLO Summary 2" xfId="2663"/>
    <cellStyle name="_31DEC08 ASIA Credit Derivatives" xfId="2664"/>
    <cellStyle name="_31DEC08 ASIA Credit Derivatives 2" xfId="2665"/>
    <cellStyle name="_31DEC08 ASIA MONOLINERS Summary" xfId="2666"/>
    <cellStyle name="_31DEC08 ASIA MONOLINERS Summary 2" xfId="2667"/>
    <cellStyle name="_31DEC08 ASIASUBPRIME SUMMARY" xfId="2668"/>
    <cellStyle name="_31DEC08 ASIASUBPRIME SUMMARY 2" xfId="2669"/>
    <cellStyle name="_Aanvragen data2" xfId="2670"/>
    <cellStyle name="_ABS snapshot 080930 linked" xfId="2671"/>
    <cellStyle name="_ABS snapshot 080930 linked_ING LK Template Subprime Alt-A CDO Exposure 31-10-08" xfId="2672"/>
    <cellStyle name="_ABS snapshot 080930 linked_JAPAN Template Subprime Alt-A CDO Exposure 31-10-08" xfId="2673"/>
    <cellStyle name="_ABS Summary" xfId="2674"/>
    <cellStyle name="_ABS Summary_Copy of Americas Quarterly Risk Disclosures - Exposures per Q1_2010 _ING INSURANCE Chile" xfId="2675"/>
    <cellStyle name="_Allocatie convenanten obv volumes&amp;prijs 2008 V0.1 kopie 13-7-7 08.01 uur" xfId="2676"/>
    <cellStyle name="_Allocatie convenanten obv volumes&amp;prijs 2008 V0.1 kopie 13-7-7 08.01 uur_Change" xfId="2677"/>
    <cellStyle name="_allocatie overview toen en nu v4" xfId="2678"/>
    <cellStyle name="_AP" xfId="2679"/>
    <cellStyle name="_AUSTRALIA Template Subprime Alt-A CDO etc Exposure 30-09-08 Insurance" xfId="2680"/>
    <cellStyle name="_AUSTRALIA Template Subprime Alt-A CDO etc Exposure 30-09-08 Insurance (rev 22Oct08)" xfId="2681"/>
    <cellStyle name="_AUSTRALIA Template Subprime Alt-A CDO etc Exposure 30-09-08 Insurance_ING LK Template Subprime Alt-A CDO Exposure 31-10-08" xfId="2682"/>
    <cellStyle name="_AUSTRALIA Template Subprime Alt-A CDO etc Exposure 30-09-08 Insurance_JAPAN Template Subprime Alt-A CDO Exposure 31-10-08" xfId="2683"/>
    <cellStyle name="_Benelux" xfId="2684"/>
    <cellStyle name="_Bilanço Deneme" xfId="2685"/>
    <cellStyle name="_Bilanço Deneme 10" xfId="2686"/>
    <cellStyle name="_Bilanço Deneme 2" xfId="2687"/>
    <cellStyle name="_Bilanço Deneme 3" xfId="2688"/>
    <cellStyle name="_Bilanço Deneme 4" xfId="2689"/>
    <cellStyle name="_Bilanço Deneme 5" xfId="2690"/>
    <cellStyle name="_Bilanço Deneme 6" xfId="2691"/>
    <cellStyle name="_Bilanço Deneme 7" xfId="2692"/>
    <cellStyle name="_Bilanço Deneme 8" xfId="2693"/>
    <cellStyle name="_Bilanço Deneme 9" xfId="2694"/>
    <cellStyle name="_Bilanço Deneme_1" xfId="2695"/>
    <cellStyle name="_Bilanço Deneme_1 10" xfId="2696"/>
    <cellStyle name="_Bilanço Deneme_1 2" xfId="2697"/>
    <cellStyle name="_Bilanço Deneme_1 3" xfId="2698"/>
    <cellStyle name="_Bilanço Deneme_1 4" xfId="2699"/>
    <cellStyle name="_Bilanço Deneme_1 5" xfId="2700"/>
    <cellStyle name="_Bilanço Deneme_1 6" xfId="2701"/>
    <cellStyle name="_Bilanço Deneme_1 7" xfId="2702"/>
    <cellStyle name="_Bilanço Deneme_1 8" xfId="2703"/>
    <cellStyle name="_Bilanço Deneme_1 9" xfId="2704"/>
    <cellStyle name="_Bilanço Deneme_2" xfId="2705"/>
    <cellStyle name="_Bilanço Deneme_2 10" xfId="2706"/>
    <cellStyle name="_Bilanço Deneme_2 2" xfId="2707"/>
    <cellStyle name="_Bilanço Deneme_2 3" xfId="2708"/>
    <cellStyle name="_Bilanço Deneme_2 4" xfId="2709"/>
    <cellStyle name="_Bilanço Deneme_2 5" xfId="2710"/>
    <cellStyle name="_Bilanço Deneme_2 6" xfId="2711"/>
    <cellStyle name="_Bilanço Deneme_2 7" xfId="2712"/>
    <cellStyle name="_Bilanço Deneme_2 8" xfId="2713"/>
    <cellStyle name="_Bilanço Deneme_2 9" xfId="2714"/>
    <cellStyle name="_Bilanço Deneme_3" xfId="2715"/>
    <cellStyle name="_Bilanço Deneme_3 10" xfId="2716"/>
    <cellStyle name="_Bilanço Deneme_3 2" xfId="2717"/>
    <cellStyle name="_Bilanço Deneme_3 3" xfId="2718"/>
    <cellStyle name="_Bilanço Deneme_3 4" xfId="2719"/>
    <cellStyle name="_Bilanço Deneme_3 5" xfId="2720"/>
    <cellStyle name="_Bilanço Deneme_3 6" xfId="2721"/>
    <cellStyle name="_Bilanço Deneme_3 7" xfId="2722"/>
    <cellStyle name="_Bilanço Deneme_3 8" xfId="2723"/>
    <cellStyle name="_Bilanço Deneme_3 9" xfId="2724"/>
    <cellStyle name="_Bilanço Deneme_4" xfId="2725"/>
    <cellStyle name="_Bilanço Deneme_4 2" xfId="2726"/>
    <cellStyle name="_Bilanço Deneme_4 3" xfId="2727"/>
    <cellStyle name="_Bilanço Deneme_5" xfId="2728"/>
    <cellStyle name="_Bilanço Deneme_5 10" xfId="2729"/>
    <cellStyle name="_Bilanço Deneme_5 2" xfId="2730"/>
    <cellStyle name="_Bilanço Deneme_5 3" xfId="2731"/>
    <cellStyle name="_Bilanço Deneme_5 4" xfId="2732"/>
    <cellStyle name="_Bilanço Deneme_5 5" xfId="2733"/>
    <cellStyle name="_Bilanço Deneme_5 6" xfId="2734"/>
    <cellStyle name="_Bilanço Deneme_5 7" xfId="2735"/>
    <cellStyle name="_Bilanço Deneme_5 8" xfId="2736"/>
    <cellStyle name="_Bilanço Deneme_5 9" xfId="2737"/>
    <cellStyle name="_Bilanço Deneme_6" xfId="2738"/>
    <cellStyle name="_Bilanço Deneme_7" xfId="2739"/>
    <cellStyle name="_Bilanço Deneme_7 10" xfId="2740"/>
    <cellStyle name="_Bilanço Deneme_7 2" xfId="2741"/>
    <cellStyle name="_Bilanço Deneme_7 3" xfId="2742"/>
    <cellStyle name="_Bilanço Deneme_7 4" xfId="2743"/>
    <cellStyle name="_Bilanço Deneme_7 5" xfId="2744"/>
    <cellStyle name="_Bilanço Deneme_7 6" xfId="2745"/>
    <cellStyle name="_Bilanço Deneme_7 7" xfId="2746"/>
    <cellStyle name="_Bilanço Deneme_7 8" xfId="2747"/>
    <cellStyle name="_Bilanço Deneme_7 9" xfId="2748"/>
    <cellStyle name="_Bilanço Deneme_8" xfId="2749"/>
    <cellStyle name="_Bilanço Deneme_9" xfId="2750"/>
    <cellStyle name="_Bilanço Deneme_9 10" xfId="2751"/>
    <cellStyle name="_Bilanço Deneme_9 2" xfId="2752"/>
    <cellStyle name="_Bilanço Deneme_9 3" xfId="2753"/>
    <cellStyle name="_Bilanço Deneme_9 4" xfId="2754"/>
    <cellStyle name="_Bilanço Deneme_9 5" xfId="2755"/>
    <cellStyle name="_Bilanço Deneme_9 6" xfId="2756"/>
    <cellStyle name="_Bilanço Deneme_9 7" xfId="2757"/>
    <cellStyle name="_Bilanço Deneme_9 8" xfId="2758"/>
    <cellStyle name="_Bilanço Deneme_9 9" xfId="2759"/>
    <cellStyle name="_Bilanço Deneme_A" xfId="2760"/>
    <cellStyle name="_Bilanço Deneme_A 2" xfId="2761"/>
    <cellStyle name="_Bilanço Deneme_A 3" xfId="2762"/>
    <cellStyle name="_Bilanço Deneme_B" xfId="2763"/>
    <cellStyle name="_Bilanço Deneme_B 10" xfId="2764"/>
    <cellStyle name="_Bilanço Deneme_B 2" xfId="2765"/>
    <cellStyle name="_Bilanço Deneme_B 3" xfId="2766"/>
    <cellStyle name="_Bilanço Deneme_B 4" xfId="2767"/>
    <cellStyle name="_Bilanço Deneme_B 5" xfId="2768"/>
    <cellStyle name="_Bilanço Deneme_B 6" xfId="2769"/>
    <cellStyle name="_Bilanço Deneme_B 7" xfId="2770"/>
    <cellStyle name="_Bilanço Deneme_B 8" xfId="2771"/>
    <cellStyle name="_Bilanço Deneme_B 9" xfId="2772"/>
    <cellStyle name="_Bilanço Deneme_C" xfId="2773"/>
    <cellStyle name="_Bilanço Deneme_C 10" xfId="2774"/>
    <cellStyle name="_Bilanço Deneme_C 2" xfId="2775"/>
    <cellStyle name="_Bilanço Deneme_C 3" xfId="2776"/>
    <cellStyle name="_Bilanço Deneme_C 4" xfId="2777"/>
    <cellStyle name="_Bilanço Deneme_C 5" xfId="2778"/>
    <cellStyle name="_Bilanço Deneme_C 6" xfId="2779"/>
    <cellStyle name="_Bilanço Deneme_C 7" xfId="2780"/>
    <cellStyle name="_Bilanço Deneme_C 8" xfId="2781"/>
    <cellStyle name="_Bilanço Deneme_C 9" xfId="2782"/>
    <cellStyle name="_Bilanço Deneme_D" xfId="2783"/>
    <cellStyle name="_Bilanço Deneme_E" xfId="2784"/>
    <cellStyle name="_Bilanço Deneme_F" xfId="2785"/>
    <cellStyle name="_Blad1" xfId="2786"/>
    <cellStyle name="_BLX_Total" xfId="2787"/>
    <cellStyle name="_Book3" xfId="2788"/>
    <cellStyle name="_Book6" xfId="2789"/>
    <cellStyle name="_BPI rapportage BPI 2008-05 D1.1" xfId="2790"/>
    <cellStyle name="_BPI rapportage BPI 2008-06 D1.1" xfId="2791"/>
    <cellStyle name="_Cap. Sec" xfId="2792"/>
    <cellStyle name="_Cap. Sec 2" xfId="2793"/>
    <cellStyle name="_CDO &amp; CLO Details" xfId="2794"/>
    <cellStyle name="_CDO &amp; CLO Details_Copy of Americas Quarterly Risk Disclosures - Exposures per Q1_2010 _ING INSURANCE Chile" xfId="2795"/>
    <cellStyle name="_CL" xfId="2796"/>
    <cellStyle name="_CL_Total" xfId="2797"/>
    <cellStyle name="_CMRM" xfId="2798"/>
    <cellStyle name="_CMRM 2" xfId="2799"/>
    <cellStyle name="_Comma" xfId="2800"/>
    <cellStyle name="_Cover" xfId="2801"/>
    <cellStyle name="_CRE" xfId="2802"/>
    <cellStyle name="_CRE_GAUDI_MTP_tabellen presentatie_DS 15112011" xfId="2803"/>
    <cellStyle name="_CRE_May_2011_Pens_vs_Life" xfId="2804"/>
    <cellStyle name="_CRE_Total" xfId="2805"/>
    <cellStyle name="_cum-jan" xfId="2806"/>
    <cellStyle name="_Currency" xfId="2807"/>
    <cellStyle name="_Currency_MTP 2013-2017 Europe - key financial metrics template (GAUDI) - draft" xfId="2808"/>
    <cellStyle name="_Currency_MTP 2013-2017 Europe - key financial metrics template (GAUDI) - draft 2" xfId="2809"/>
    <cellStyle name="_Currency_MTP LIFE AND PENSIONS" xfId="2810"/>
    <cellStyle name="_Currency_MTP LIFE AND PENSIONS 2" xfId="2811"/>
    <cellStyle name="_Currency_Presentatie Rating Agenciesvalued" xfId="2812"/>
    <cellStyle name="_Currency_Presentatie Rating Agenciesvalued 2" xfId="2813"/>
    <cellStyle name="_CurrencySpace" xfId="2814"/>
    <cellStyle name="_Data_Funds_Q32009" xfId="2815"/>
    <cellStyle name="_Data_Funds_Q32009 2" xfId="2816"/>
    <cellStyle name="_Data_Funds_Q42009" xfId="2817"/>
    <cellStyle name="_Data_Funds_Q42009 2" xfId="2818"/>
    <cellStyle name="_Data_Insurance_Q12010" xfId="2819"/>
    <cellStyle name="_Data_Insurance_Q12010 2" xfId="2820"/>
    <cellStyle name="_Derisking Financials" xfId="2821"/>
    <cellStyle name="_Derisking Financials (2)" xfId="2822"/>
    <cellStyle name="_DI Life" xfId="2823"/>
    <cellStyle name="_DI Non Life" xfId="2824"/>
    <cellStyle name="_Distressed Report_FINAL_7" xfId="2825"/>
    <cellStyle name="_Distressed Report_FINAL_7 2" xfId="2826"/>
    <cellStyle name="_Downgrades &amp; Watch List" xfId="2827"/>
    <cellStyle name="_Downgrades &amp; Watch List " xfId="2828"/>
    <cellStyle name="_Downgrades &amp; Watch List_Copy of Americas Quarterly Risk Disclosures - Exposures per Q1_2010 _ING INSURANCE Chile" xfId="2829"/>
    <cellStyle name="_Draft pivot table_sept 12 submission_v3" xfId="2830"/>
    <cellStyle name="_Draft pivot table_sept 12 submission_v5" xfId="2831"/>
    <cellStyle name="_Euro" xfId="2832"/>
    <cellStyle name="_EXT LTV June 30 2008" xfId="2833"/>
    <cellStyle name="_EXT LTV June 30 2008 2" xfId="2834"/>
    <cellStyle name="_EXT overview SIV Prime ABCP US CMBS Derivatives" xfId="2835"/>
    <cellStyle name="_EXT overview SIV Prime ABCP US CMBS Derivatives Jun 30 2008_part II" xfId="2836"/>
    <cellStyle name="_EXT Watchlist and Downgrades June 30, 2008" xfId="2837"/>
    <cellStyle name="_EXT Watchlist and Downgrades June 30, 2008 2" xfId="2838"/>
    <cellStyle name="_FA Non life 1st draft" xfId="2839"/>
    <cellStyle name="_FA Non life 1st draft 2" xfId="2840"/>
    <cellStyle name="_FA Non life 1st draft_PazarTahmini_2009BE_6+6" xfId="2841"/>
    <cellStyle name="_FA Non life 1st draft_PazarTahmini_2009BE_6+6 2" xfId="2842"/>
    <cellStyle name="_FC apr 2008 v4" xfId="2843"/>
    <cellStyle name="_Gaudi retrieval Roll Forward" xfId="2844"/>
    <cellStyle name="_General Account 3Q2010" xfId="2845"/>
    <cellStyle name="_General Account 3Q2010 2" xfId="2846"/>
    <cellStyle name="_GIM" xfId="2847"/>
    <cellStyle name="_Heading" xfId="2848"/>
    <cellStyle name="_Heading_Benelux_Management Information Template filing Mistral" xfId="2849"/>
    <cellStyle name="_Heading_Central Europe _ Total" xfId="2850"/>
    <cellStyle name="_Heading_IIM_Consolidated_MIT_20100322" xfId="2851"/>
    <cellStyle name="_Heading_LA Management Information Template 03-18-2010" xfId="2852"/>
    <cellStyle name="_Heading_Management Information Template CR_adjusted" xfId="2853"/>
    <cellStyle name="_Heading_Management Information Template Greece_adjusted" xfId="2854"/>
    <cellStyle name="_Heading_Management Information Template_Spain_adjusted" xfId="2855"/>
    <cellStyle name="_Heading_Management Information Template_TURKEY" xfId="2856"/>
    <cellStyle name="_Heading_MTP 2013-2017 Europe - key financial metrics template (GAUDI) - draft" xfId="2857"/>
    <cellStyle name="_Heading_MTP LIFE AND PENSIONS" xfId="2858"/>
    <cellStyle name="_Heading_Presentatie Rating Agenciesvalued" xfId="2859"/>
    <cellStyle name="_Heading_Revised Corporate Line 2010-2014 (May 2010)" xfId="2860"/>
    <cellStyle name="_Heading_Revised Corporate Line 2010-2014 (May 2010) 2" xfId="2861"/>
    <cellStyle name="_Heading_Total Insurance &amp; IM_Distribution_Final" xfId="2862"/>
    <cellStyle name="_Heading_Total Insurance &amp; IM_Distribution_Final 2" xfId="2863"/>
    <cellStyle name="_Heading_US_2010-2014 MTP_Management Information Template" xfId="2864"/>
    <cellStyle name="_Highlight" xfId="2865"/>
    <cellStyle name="_HONG KONG Q4 Template Subprime Alt-A CDO etc Exposure 31-12-08 ING Insurance" xfId="2866"/>
    <cellStyle name="_HONG KONG Q4 Template Subprime Alt-A CDO etc Exposure 31-12-08 ING Insurance 2" xfId="2867"/>
    <cellStyle name="_HONG KONG Template Subprime Alt-A CDO Exposure 31-10-08" xfId="2868"/>
    <cellStyle name="_HONG KONG Template Subprime Alt-A CDO Exposure 31-10-08 2" xfId="2869"/>
    <cellStyle name="_IAP_Total" xfId="2870"/>
    <cellStyle name="_II. 31DEC08 ASIA ALTA SUMMARY" xfId="2871"/>
    <cellStyle name="_II. 31DEC08 ASIA ALTA SUMMARY 2" xfId="2872"/>
    <cellStyle name="_II. US Alt A Summary" xfId="2873"/>
    <cellStyle name="_IIM_Total" xfId="2874"/>
    <cellStyle name="_ING NZ Template Subprime Alt-A CDO Exposure 31-10-08" xfId="2875"/>
    <cellStyle name="_ING NZ Template Subprime Alt-A CDO Exposure 31-10-08 2" xfId="2876"/>
    <cellStyle name="_Inv Cap Securities Other" xfId="2877"/>
    <cellStyle name="_Inv Cap Securities Other_Copy of Americas Quarterly Risk Disclosures - Exposures per Q1_2010 _ING INSURANCE Chile" xfId="2878"/>
    <cellStyle name="_IV. CDO &amp; CLO Summary" xfId="2879"/>
    <cellStyle name="_JAPAN Q4 Template Subprime Alt-A CDO etc Exposure 31-12-08 ING Insurance" xfId="2880"/>
    <cellStyle name="_JAPAN Q4 Template Subprime Alt-A CDO etc Exposure 31-12-08 ING Insurance 2" xfId="2881"/>
    <cellStyle name="_JAPAN Template Subprime Alt-A CDO etc Exposure 30-09-08 Insurance" xfId="2882"/>
    <cellStyle name="_JAPAN Template Subprime Alt-A CDO etc Exposure 30-09-08 Insurance 2" xfId="2883"/>
    <cellStyle name="_JAPAN Template Subprime Alt-A CDO Exposure 31-10-08" xfId="2884"/>
    <cellStyle name="_JAPAN Template Subprime Alt-A CDO Exposure 31-10-08 2" xfId="2885"/>
    <cellStyle name="_Kar Tevzi 00" xfId="2886"/>
    <cellStyle name="_Kar Tevzi 00 10" xfId="2887"/>
    <cellStyle name="_Kar Tevzi 00 2" xfId="2888"/>
    <cellStyle name="_Kar Tevzi 00 3" xfId="2889"/>
    <cellStyle name="_Kar Tevzi 00 4" xfId="2890"/>
    <cellStyle name="_Kar Tevzi 00 5" xfId="2891"/>
    <cellStyle name="_Kar Tevzi 00 6" xfId="2892"/>
    <cellStyle name="_Kar Tevzi 00 7" xfId="2893"/>
    <cellStyle name="_Kar Tevzi 00 8" xfId="2894"/>
    <cellStyle name="_Kar Tevzi 00 9" xfId="2895"/>
    <cellStyle name="_KAR ZARAR" xfId="2896"/>
    <cellStyle name="_Kar Zarar 31.12.01" xfId="2897"/>
    <cellStyle name="_Kar Zarar 31.12.01 10" xfId="2898"/>
    <cellStyle name="_Kar Zarar 31.12.01 2" xfId="2899"/>
    <cellStyle name="_Kar Zarar 31.12.01 3" xfId="2900"/>
    <cellStyle name="_Kar Zarar 31.12.01 4" xfId="2901"/>
    <cellStyle name="_Kar Zarar 31.12.01 5" xfId="2902"/>
    <cellStyle name="_Kar Zarar 31.12.01 6" xfId="2903"/>
    <cellStyle name="_Kar Zarar 31.12.01 7" xfId="2904"/>
    <cellStyle name="_Kar Zarar 31.12.01 8" xfId="2905"/>
    <cellStyle name="_Kar Zarar 31.12.01 9" xfId="2906"/>
    <cellStyle name="_KAR ZARAR_1" xfId="2907"/>
    <cellStyle name="_KAR ZARAR_1 10" xfId="2908"/>
    <cellStyle name="_KAR ZARAR_1 2" xfId="2909"/>
    <cellStyle name="_KAR ZARAR_1 3" xfId="2910"/>
    <cellStyle name="_KAR ZARAR_1 4" xfId="2911"/>
    <cellStyle name="_KAR ZARAR_1 5" xfId="2912"/>
    <cellStyle name="_KAR ZARAR_1 6" xfId="2913"/>
    <cellStyle name="_KAR ZARAR_1 7" xfId="2914"/>
    <cellStyle name="_KAR ZARAR_1 8" xfId="2915"/>
    <cellStyle name="_KAR ZARAR_1 9" xfId="2916"/>
    <cellStyle name="_KAR ZARAR_2" xfId="2917"/>
    <cellStyle name="_KAR ZARAR_2 10" xfId="2918"/>
    <cellStyle name="_KAR ZARAR_2 2" xfId="2919"/>
    <cellStyle name="_KAR ZARAR_2 3" xfId="2920"/>
    <cellStyle name="_KAR ZARAR_2 4" xfId="2921"/>
    <cellStyle name="_KAR ZARAR_2 5" xfId="2922"/>
    <cellStyle name="_KAR ZARAR_2 6" xfId="2923"/>
    <cellStyle name="_KAR ZARAR_2 7" xfId="2924"/>
    <cellStyle name="_KAR ZARAR_2 8" xfId="2925"/>
    <cellStyle name="_KAR ZARAR_2 9" xfId="2926"/>
    <cellStyle name="_KAR ZARAR_3" xfId="2927"/>
    <cellStyle name="_KAR ZARAR_3 10" xfId="2928"/>
    <cellStyle name="_KAR ZARAR_3 2" xfId="2929"/>
    <cellStyle name="_KAR ZARAR_3 3" xfId="2930"/>
    <cellStyle name="_KAR ZARAR_3 4" xfId="2931"/>
    <cellStyle name="_KAR ZARAR_3 5" xfId="2932"/>
    <cellStyle name="_KAR ZARAR_3 6" xfId="2933"/>
    <cellStyle name="_KAR ZARAR_3 7" xfId="2934"/>
    <cellStyle name="_KAR ZARAR_3 8" xfId="2935"/>
    <cellStyle name="_KAR ZARAR_3 9" xfId="2936"/>
    <cellStyle name="_KAR ZARAR_4" xfId="2937"/>
    <cellStyle name="_KAR ZARAR_4 10" xfId="2938"/>
    <cellStyle name="_KAR ZARAR_4 2" xfId="2939"/>
    <cellStyle name="_KAR ZARAR_4 3" xfId="2940"/>
    <cellStyle name="_KAR ZARAR_4 4" xfId="2941"/>
    <cellStyle name="_KAR ZARAR_4 5" xfId="2942"/>
    <cellStyle name="_KAR ZARAR_4 6" xfId="2943"/>
    <cellStyle name="_KAR ZARAR_4 7" xfId="2944"/>
    <cellStyle name="_KAR ZARAR_4 8" xfId="2945"/>
    <cellStyle name="_KAR ZARAR_4 9" xfId="2946"/>
    <cellStyle name="_KAR ZARAR_5" xfId="2947"/>
    <cellStyle name="_KAR ZARAR_5 10" xfId="2948"/>
    <cellStyle name="_KAR ZARAR_5 2" xfId="2949"/>
    <cellStyle name="_KAR ZARAR_5 3" xfId="2950"/>
    <cellStyle name="_KAR ZARAR_5 4" xfId="2951"/>
    <cellStyle name="_KAR ZARAR_5 5" xfId="2952"/>
    <cellStyle name="_KAR ZARAR_5 6" xfId="2953"/>
    <cellStyle name="_KAR ZARAR_5 7" xfId="2954"/>
    <cellStyle name="_KAR ZARAR_5 8" xfId="2955"/>
    <cellStyle name="_KAR ZARAR_5 9" xfId="2956"/>
    <cellStyle name="_KAR ZARAR_6" xfId="2957"/>
    <cellStyle name="_KAR ZARAR_7" xfId="2958"/>
    <cellStyle name="_KAR ZARAR_8" xfId="2959"/>
    <cellStyle name="_KAR ZARAR_8 10" xfId="2960"/>
    <cellStyle name="_KAR ZARAR_8 2" xfId="2961"/>
    <cellStyle name="_KAR ZARAR_8 3" xfId="2962"/>
    <cellStyle name="_KAR ZARAR_8 4" xfId="2963"/>
    <cellStyle name="_KAR ZARAR_8 5" xfId="2964"/>
    <cellStyle name="_KAR ZARAR_8 6" xfId="2965"/>
    <cellStyle name="_KAR ZARAR_8 7" xfId="2966"/>
    <cellStyle name="_KAR ZARAR_8 8" xfId="2967"/>
    <cellStyle name="_KAR ZARAR_8 9" xfId="2968"/>
    <cellStyle name="_KAR ZARAR_9" xfId="2969"/>
    <cellStyle name="_KAR ZARAR_9 10" xfId="2970"/>
    <cellStyle name="_KAR ZARAR_9 2" xfId="2971"/>
    <cellStyle name="_KAR ZARAR_9 3" xfId="2972"/>
    <cellStyle name="_KAR ZARAR_9 4" xfId="2973"/>
    <cellStyle name="_KAR ZARAR_9 5" xfId="2974"/>
    <cellStyle name="_KAR ZARAR_9 6" xfId="2975"/>
    <cellStyle name="_KAR ZARAR_9 7" xfId="2976"/>
    <cellStyle name="_KAR ZARAR_9 8" xfId="2977"/>
    <cellStyle name="_KAR ZARAR_9 9" xfId="2978"/>
    <cellStyle name="_KAR ZARAR_A" xfId="2979"/>
    <cellStyle name="_KAR ZARAR_B" xfId="2980"/>
    <cellStyle name="_KAR ZARAR_C" xfId="2981"/>
    <cellStyle name="_KAR ZARAR_D" xfId="2982"/>
    <cellStyle name="_KAR ZARAR_D 2" xfId="2983"/>
    <cellStyle name="_KAR ZARAR_D 3" xfId="2984"/>
    <cellStyle name="_KAR ZARAR_E" xfId="2985"/>
    <cellStyle name="_KAR ZARAR_E 2" xfId="2986"/>
    <cellStyle name="_KAR ZARAR_E 3" xfId="2987"/>
    <cellStyle name="_KAR ZARAR_F" xfId="2988"/>
    <cellStyle name="_KAR ZARAR_F 10" xfId="2989"/>
    <cellStyle name="_KAR ZARAR_F 2" xfId="2990"/>
    <cellStyle name="_KAR ZARAR_F 3" xfId="2991"/>
    <cellStyle name="_KAR ZARAR_F 4" xfId="2992"/>
    <cellStyle name="_KAR ZARAR_F 5" xfId="2993"/>
    <cellStyle name="_KAR ZARAR_F 6" xfId="2994"/>
    <cellStyle name="_KAR ZARAR_F 7" xfId="2995"/>
    <cellStyle name="_KAR ZARAR_F 8" xfId="2996"/>
    <cellStyle name="_KAR ZARAR_F 9" xfId="2997"/>
    <cellStyle name="_KB LIFE Template Subprime Alt-A CDO Exposure 31-10-08" xfId="2998"/>
    <cellStyle name="_KB LIFE Template Subprime Alt-A CDO Exposure 31-10-08 2" xfId="2999"/>
    <cellStyle name="_KOC ALLIANZ HAYAT 31.12.2002 Monthly PL" xfId="3000"/>
    <cellStyle name="_KOC ALLIANZ HAYAT 31.12.2002 Monthly PL 10" xfId="3001"/>
    <cellStyle name="_KOC ALLIANZ HAYAT 31.12.2002 Monthly PL 2" xfId="3002"/>
    <cellStyle name="_KOC ALLIANZ HAYAT 31.12.2002 Monthly PL 3" xfId="3003"/>
    <cellStyle name="_KOC ALLIANZ HAYAT 31.12.2002 Monthly PL 4" xfId="3004"/>
    <cellStyle name="_KOC ALLIANZ HAYAT 31.12.2002 Monthly PL 5" xfId="3005"/>
    <cellStyle name="_KOC ALLIANZ HAYAT 31.12.2002 Monthly PL 6" xfId="3006"/>
    <cellStyle name="_KOC ALLIANZ HAYAT 31.12.2002 Monthly PL 7" xfId="3007"/>
    <cellStyle name="_KOC ALLIANZ HAYAT 31.12.2002 Monthly PL 8" xfId="3008"/>
    <cellStyle name="_KOC ALLIANZ HAYAT 31.12.2002 Monthly PL 9" xfId="3009"/>
    <cellStyle name="_KOREA KB LIFE Q4 Template Subprime Alt-A CDO etc Exposure 31-12-08 ING Insurance" xfId="3010"/>
    <cellStyle name="_KOREA KB LIFE Q4 Template Subprime Alt-A CDO etc Exposure 31-12-08 ING Insurance 2" xfId="3011"/>
    <cellStyle name="_kosten Schade 3 nov" xfId="3012"/>
    <cellStyle name="_KPI 2 Managed Volume" xfId="3013"/>
    <cellStyle name="_KZ 20.03.01" xfId="3014"/>
    <cellStyle name="_KZ 20.03.01 10" xfId="3015"/>
    <cellStyle name="_KZ 20.03.01 2" xfId="3016"/>
    <cellStyle name="_KZ 20.03.01 3" xfId="3017"/>
    <cellStyle name="_KZ 20.03.01 4" xfId="3018"/>
    <cellStyle name="_KZ 20.03.01 5" xfId="3019"/>
    <cellStyle name="_KZ 20.03.01 6" xfId="3020"/>
    <cellStyle name="_KZ 20.03.01 7" xfId="3021"/>
    <cellStyle name="_KZ 20.03.01 8" xfId="3022"/>
    <cellStyle name="_KZ 20.03.01 9" xfId="3023"/>
    <cellStyle name="_KZ 20.03.01_1" xfId="3024"/>
    <cellStyle name="_KZ 20.03.01_1 10" xfId="3025"/>
    <cellStyle name="_KZ 20.03.01_1 2" xfId="3026"/>
    <cellStyle name="_KZ 20.03.01_1 3" xfId="3027"/>
    <cellStyle name="_KZ 20.03.01_1 4" xfId="3028"/>
    <cellStyle name="_KZ 20.03.01_1 5" xfId="3029"/>
    <cellStyle name="_KZ 20.03.01_1 6" xfId="3030"/>
    <cellStyle name="_KZ 20.03.01_1 7" xfId="3031"/>
    <cellStyle name="_KZ 20.03.01_1 8" xfId="3032"/>
    <cellStyle name="_KZ 20.03.01_1 9" xfId="3033"/>
    <cellStyle name="_KZ 20.03.01_2" xfId="3034"/>
    <cellStyle name="_KZ 20.03.01_2 10" xfId="3035"/>
    <cellStyle name="_KZ 20.03.01_2 2" xfId="3036"/>
    <cellStyle name="_KZ 20.03.01_2 3" xfId="3037"/>
    <cellStyle name="_KZ 20.03.01_2 4" xfId="3038"/>
    <cellStyle name="_KZ 20.03.01_2 5" xfId="3039"/>
    <cellStyle name="_KZ 20.03.01_2 6" xfId="3040"/>
    <cellStyle name="_KZ 20.03.01_2 7" xfId="3041"/>
    <cellStyle name="_KZ 20.03.01_2 8" xfId="3042"/>
    <cellStyle name="_KZ 20.03.01_2 9" xfId="3043"/>
    <cellStyle name="_KZ 20.03.01_3" xfId="3044"/>
    <cellStyle name="_KZ 20.03.01_3 10" xfId="3045"/>
    <cellStyle name="_KZ 20.03.01_3 2" xfId="3046"/>
    <cellStyle name="_KZ 20.03.01_3 3" xfId="3047"/>
    <cellStyle name="_KZ 20.03.01_3 4" xfId="3048"/>
    <cellStyle name="_KZ 20.03.01_3 5" xfId="3049"/>
    <cellStyle name="_KZ 20.03.01_3 6" xfId="3050"/>
    <cellStyle name="_KZ 20.03.01_3 7" xfId="3051"/>
    <cellStyle name="_KZ 20.03.01_3 8" xfId="3052"/>
    <cellStyle name="_KZ 20.03.01_3 9" xfId="3053"/>
    <cellStyle name="_KZ 20.03.01_4" xfId="3054"/>
    <cellStyle name="_KZ 20.03.01_4 10" xfId="3055"/>
    <cellStyle name="_KZ 20.03.01_4 2" xfId="3056"/>
    <cellStyle name="_KZ 20.03.01_4 3" xfId="3057"/>
    <cellStyle name="_KZ 20.03.01_4 4" xfId="3058"/>
    <cellStyle name="_KZ 20.03.01_4 5" xfId="3059"/>
    <cellStyle name="_KZ 20.03.01_4 6" xfId="3060"/>
    <cellStyle name="_KZ 20.03.01_4 7" xfId="3061"/>
    <cellStyle name="_KZ 20.03.01_4 8" xfId="3062"/>
    <cellStyle name="_KZ 20.03.01_4 9" xfId="3063"/>
    <cellStyle name="_KZ 20.03.01_5" xfId="3064"/>
    <cellStyle name="_KZ 20.03.01_5 10" xfId="3065"/>
    <cellStyle name="_KZ 20.03.01_5 2" xfId="3066"/>
    <cellStyle name="_KZ 20.03.01_5 3" xfId="3067"/>
    <cellStyle name="_KZ 20.03.01_5 4" xfId="3068"/>
    <cellStyle name="_KZ 20.03.01_5 5" xfId="3069"/>
    <cellStyle name="_KZ 20.03.01_5 6" xfId="3070"/>
    <cellStyle name="_KZ 20.03.01_5 7" xfId="3071"/>
    <cellStyle name="_KZ 20.03.01_5 8" xfId="3072"/>
    <cellStyle name="_KZ 20.03.01_5 9" xfId="3073"/>
    <cellStyle name="_KZ 20.03.01_6" xfId="3074"/>
    <cellStyle name="_KZ 20.03.01_7" xfId="3075"/>
    <cellStyle name="_KZ 20.03.01_8" xfId="3076"/>
    <cellStyle name="_KZ 20.03.01_9" xfId="3077"/>
    <cellStyle name="_KZ 20.03.01_9 2" xfId="3078"/>
    <cellStyle name="_KZ 20.03.01_9 3" xfId="3079"/>
    <cellStyle name="_KZ 20.03.01_A" xfId="3080"/>
    <cellStyle name="_KZ 20.03.01_A 10" xfId="3081"/>
    <cellStyle name="_KZ 20.03.01_A 2" xfId="3082"/>
    <cellStyle name="_KZ 20.03.01_A 3" xfId="3083"/>
    <cellStyle name="_KZ 20.03.01_A 4" xfId="3084"/>
    <cellStyle name="_KZ 20.03.01_A 5" xfId="3085"/>
    <cellStyle name="_KZ 20.03.01_A 6" xfId="3086"/>
    <cellStyle name="_KZ 20.03.01_A 7" xfId="3087"/>
    <cellStyle name="_KZ 20.03.01_A 8" xfId="3088"/>
    <cellStyle name="_KZ 20.03.01_A 9" xfId="3089"/>
    <cellStyle name="_KZ 20.03.01_B" xfId="3090"/>
    <cellStyle name="_KZ 20.03.01_B 2" xfId="3091"/>
    <cellStyle name="_KZ 20.03.01_B 3" xfId="3092"/>
    <cellStyle name="_KZ 20.03.01_C" xfId="3093"/>
    <cellStyle name="_KZ 20.03.01_C 10" xfId="3094"/>
    <cellStyle name="_KZ 20.03.01_C 2" xfId="3095"/>
    <cellStyle name="_KZ 20.03.01_C 3" xfId="3096"/>
    <cellStyle name="_KZ 20.03.01_C 4" xfId="3097"/>
    <cellStyle name="_KZ 20.03.01_C 5" xfId="3098"/>
    <cellStyle name="_KZ 20.03.01_C 6" xfId="3099"/>
    <cellStyle name="_KZ 20.03.01_C 7" xfId="3100"/>
    <cellStyle name="_KZ 20.03.01_C 8" xfId="3101"/>
    <cellStyle name="_KZ 20.03.01_C 9" xfId="3102"/>
    <cellStyle name="_KZ 20.03.01_D" xfId="3103"/>
    <cellStyle name="_KZ 20.03.01_E" xfId="3104"/>
    <cellStyle name="_KZ 20.03.01_F" xfId="3105"/>
    <cellStyle name="_KZ 20.03.01_F 10" xfId="3106"/>
    <cellStyle name="_KZ 20.03.01_F 2" xfId="3107"/>
    <cellStyle name="_KZ 20.03.01_F 3" xfId="3108"/>
    <cellStyle name="_KZ 20.03.01_F 4" xfId="3109"/>
    <cellStyle name="_KZ 20.03.01_F 5" xfId="3110"/>
    <cellStyle name="_KZ 20.03.01_F 6" xfId="3111"/>
    <cellStyle name="_KZ 20.03.01_F 7" xfId="3112"/>
    <cellStyle name="_KZ 20.03.01_F 8" xfId="3113"/>
    <cellStyle name="_KZ 20.03.01_F 9" xfId="3114"/>
    <cellStyle name="_LA" xfId="3115"/>
    <cellStyle name="_LA_Total" xfId="3116"/>
    <cellStyle name="_LOG" xfId="3117"/>
    <cellStyle name="_MALAYSIA Q4 Template Subprime Alt-A CDO etc Exposure 31-12-08 ING Insurance" xfId="3118"/>
    <cellStyle name="_MALAYSIA Q4 Template Subprime Alt-A CDO etc Exposure 31-12-08 ING Insurance 2" xfId="3119"/>
    <cellStyle name="_Mali Tablolar(26-03-03) " xfId="3120"/>
    <cellStyle name="_Mali Tablolar(26-03-03)  10" xfId="3121"/>
    <cellStyle name="_Mali Tablolar(26-03-03)  2" xfId="3122"/>
    <cellStyle name="_Mali Tablolar(26-03-03)  3" xfId="3123"/>
    <cellStyle name="_Mali Tablolar(26-03-03)  4" xfId="3124"/>
    <cellStyle name="_Mali Tablolar(26-03-03)  5" xfId="3125"/>
    <cellStyle name="_Mali Tablolar(26-03-03)  6" xfId="3126"/>
    <cellStyle name="_Mali Tablolar(26-03-03)  7" xfId="3127"/>
    <cellStyle name="_Mali Tablolar(26-03-03)  8" xfId="3128"/>
    <cellStyle name="_Mali Tablolar(26-03-03)  9" xfId="3129"/>
    <cellStyle name="_Map4" xfId="3130"/>
    <cellStyle name="_Master excelsheet QA CMRM" xfId="3131"/>
    <cellStyle name="_Master excelsheet QA CMRM 2" xfId="3132"/>
    <cellStyle name="_May'12_Margin_Analysis_Gaudi" xfId="3133"/>
    <cellStyle name="_MCVNB" xfId="3134"/>
    <cellStyle name="_monoliners tab updated" xfId="3135"/>
    <cellStyle name="_monoliners tab updated 2" xfId="3136"/>
    <cellStyle name="_Monolines" xfId="3137"/>
    <cellStyle name="_Monolines_CDO-CLO" xfId="3138"/>
    <cellStyle name="_Monolines_Downgrades &amp; Watch List " xfId="3139"/>
    <cellStyle name="_Monolines_Monolines" xfId="3140"/>
    <cellStyle name="_Monolines_Non-US Prime" xfId="3141"/>
    <cellStyle name="_Monolines_Sheet2" xfId="3142"/>
    <cellStyle name="_Monolines_Tables Collateral Type" xfId="3143"/>
    <cellStyle name="_Monolines_Tables Country" xfId="3144"/>
    <cellStyle name="_Monolines_Tables Rating Insurance" xfId="3145"/>
    <cellStyle name="_Monolines_Tables Vintage" xfId="3146"/>
    <cellStyle name="_Monolines_Tb43 Downgrades BV" xfId="3147"/>
    <cellStyle name="_Monolines_Tb44 Watchlist" xfId="3148"/>
    <cellStyle name="_MTP 2010 Adverse scenario_IRR_RR" xfId="3149"/>
    <cellStyle name="_MTP 2010 Adverse scenario_IRR_RR 2" xfId="3150"/>
    <cellStyle name="_MTP 2013-2017 Europe - key financial metrics template (GAUDI) - draft" xfId="3151"/>
    <cellStyle name="_MTP LIFE AND PENSIONS" xfId="3152"/>
    <cellStyle name="_Multiple" xfId="3153"/>
    <cellStyle name="_Multiple_MTP 2013-2017 Europe - key financial metrics template (GAUDI) - draft" xfId="3154"/>
    <cellStyle name="_Multiple_MTP 2013-2017 Europe - key financial metrics template (GAUDI) - draft 2" xfId="3155"/>
    <cellStyle name="_Multiple_MTP LIFE AND PENSIONS" xfId="3156"/>
    <cellStyle name="_Multiple_MTP LIFE AND PENSIONS 2" xfId="3157"/>
    <cellStyle name="_Multiple_Presentatie Rating Agenciesvalued" xfId="3158"/>
    <cellStyle name="_Multiple_Presentatie Rating Agenciesvalued 2" xfId="3159"/>
    <cellStyle name="_MultipleSpace" xfId="3160"/>
    <cellStyle name="_MultipleSpace_MTP 2013-2017 Europe - key financial metrics template (GAUDI) - draft" xfId="3161"/>
    <cellStyle name="_MultipleSpace_MTP 2013-2017 Europe - key financial metrics template (GAUDI) - draft 2" xfId="3162"/>
    <cellStyle name="_MultipleSpace_MTP LIFE AND PENSIONS" xfId="3163"/>
    <cellStyle name="_MultipleSpace_MTP LIFE AND PENSIONS 2" xfId="3164"/>
    <cellStyle name="_MultipleSpace_Presentatie Rating Agenciesvalued" xfId="3165"/>
    <cellStyle name="_MultipleSpace_Presentatie Rating Agenciesvalued 2" xfId="3166"/>
    <cellStyle name="_NEW ZEALAND Q4 Template Subprime Alt-A CDO etc Exposure 31-12-08 ING Insurance" xfId="3167"/>
    <cellStyle name="_NEW ZEALAND Q4 Template Subprime Alt-A CDO etc Exposure 31-12-08 ING Insurance 2" xfId="3168"/>
    <cellStyle name="_Non-US Prime" xfId="3169"/>
    <cellStyle name="_Non-US Prime_Copy of Americas Quarterly Risk Disclosures - Exposures per Q1_2010 _ING INSURANCE Chile" xfId="3170"/>
    <cellStyle name="_opbouw (2)" xfId="3171"/>
    <cellStyle name="_Operating Result &amp; Margins18102010" xfId="3172"/>
    <cellStyle name="_Perpetuals ING Life Belgium - valuation" xfId="3173"/>
    <cellStyle name="_Perpetuals ING Life Belgium - valuation_ABS detailed overview" xfId="3174"/>
    <cellStyle name="_Perpetuals ING Life Belgium - valuation_ABS Summary" xfId="3175"/>
    <cellStyle name="_Perpetuals ING Life Belgium - valuation_CDO &amp; CLO Details" xfId="3176"/>
    <cellStyle name="_Perpetuals ING Life Belgium - valuation_Copy of Americas Quarterly Risk Disclosures - Exposures per Q1_2010 _ING INSURANCE Chile" xfId="3177"/>
    <cellStyle name="_Perpetuals ING Life Belgium - valuation_Copy of Q1 2009 Disclosure Retail Mortgage Portfolio USA V4 from USA - Kirk update 22-04-09" xfId="3178"/>
    <cellStyle name="_Perpetuals ING Life Belgium - valuation_Credit Derivatives" xfId="3179"/>
    <cellStyle name="_Perpetuals ING Life Belgium - valuation_Inv Cap Securities" xfId="3180"/>
    <cellStyle name="_Perpetuals ING Life Belgium - valuation_Q2 2009 Risk Disclosures per 30-06-09-Seoul" xfId="3181"/>
    <cellStyle name="_Perpetuals ING Life Belgium - valuation_Rating Breakdowns" xfId="3182"/>
    <cellStyle name="_Presentatie Rating Agenciesvalued" xfId="3183"/>
    <cellStyle name="_Q1_Analysis" xfId="3184"/>
    <cellStyle name="_Q1_Analysis 2" xfId="3185"/>
    <cellStyle name="_Q1_Inputs" xfId="3186"/>
    <cellStyle name="_Q1_Inputs 2" xfId="3187"/>
    <cellStyle name="_Q111_CEO_Briefings Template_Per_Region_v3.3xls" xfId="3188"/>
    <cellStyle name="_Q2 2009 Risk Disclosures per 30-06-09-Seoul" xfId="3189"/>
    <cellStyle name="_Q2 2009 Risk Disclosures per 30-06-09-Seoul 2" xfId="3190"/>
    <cellStyle name="_Rating Breakdowns" xfId="3191"/>
    <cellStyle name="_Rating Breakdowns_Copy of Americas Quarterly Risk Disclosures - Exposures per Q1_2010 _ING INSURANCE Chile" xfId="3192"/>
    <cellStyle name="_rechtstreeks" xfId="3193"/>
    <cellStyle name="_Rev Res &amp; Lev Ratio Nov 09" xfId="3194"/>
    <cellStyle name="_Revised Corporate Line 2010-2014 (May 2010)" xfId="3195"/>
    <cellStyle name="_Revised Corporate Line 2010-2014 (May 2010) 2" xfId="3196"/>
    <cellStyle name="_ROE calculation MTP 2011-2015 (Arie Hahn)" xfId="3197"/>
    <cellStyle name="_ROE calculation MTP 2011-2015 (Arie Hahn) 2" xfId="3198"/>
    <cellStyle name="_SB  16 dec 2009 MTP 2010 Adverse scenario adj by Eva" xfId="3199"/>
    <cellStyle name="_SB  16 dec 2009 MTP 2010 Adverse scenario adj by Eva 2" xfId="3200"/>
    <cellStyle name="_Selected Entity" xfId="3201"/>
    <cellStyle name="_Sheet1" xfId="3202"/>
    <cellStyle name="_Sheet1 2" xfId="3203"/>
    <cellStyle name="_Sheet1_1" xfId="3204"/>
    <cellStyle name="_Sheet1_1 2" xfId="3205"/>
    <cellStyle name="_Sheet1_CDO-CLO" xfId="3206"/>
    <cellStyle name="_Sheet1_CDO-CLO 2" xfId="3207"/>
    <cellStyle name="_Sheet1_Copy of Americas Quarterly Risk Disclosures - Exposures per Q1_2010 _ING INSURANCE Chile" xfId="3208"/>
    <cellStyle name="_Sheet1_Data_Insurance_Q12010" xfId="3209"/>
    <cellStyle name="_Sheet1_Data_Insurance_Q12010 2" xfId="3210"/>
    <cellStyle name="_Sheet1_Data_Insurance_Q420092" xfId="3211"/>
    <cellStyle name="_Sheet1_Data_Insurance_Q420092 2" xfId="3212"/>
    <cellStyle name="_Sheet1_Monolines" xfId="3213"/>
    <cellStyle name="_Sheet1_Monolines 2" xfId="3214"/>
    <cellStyle name="_Sheet1_Sheet2" xfId="3215"/>
    <cellStyle name="_Sheet1_Tb43 Downgrades BV" xfId="3216"/>
    <cellStyle name="_Sheet1_Tb44 Watchlist" xfId="3217"/>
    <cellStyle name="_Sheet10" xfId="3218"/>
    <cellStyle name="_Sheet10 2" xfId="3219"/>
    <cellStyle name="_Sheet13" xfId="3220"/>
    <cellStyle name="_Sheet13 2" xfId="3221"/>
    <cellStyle name="_Sheet2" xfId="3222"/>
    <cellStyle name="_Sheet2_1" xfId="3223"/>
    <cellStyle name="_Sheet2_1 2" xfId="3224"/>
    <cellStyle name="_Staven" xfId="3225"/>
    <cellStyle name="_SubHeading" xfId="3226"/>
    <cellStyle name="_SubHeading_Benelux_Management Information Template filing Mistral" xfId="3227"/>
    <cellStyle name="_SubHeading_Central Europe _ Total" xfId="3228"/>
    <cellStyle name="_SubHeading_IIM_Consolidated_MIT_20100322" xfId="3229"/>
    <cellStyle name="_SubHeading_LA Management Information Template 03-18-2010" xfId="3230"/>
    <cellStyle name="_SubHeading_Management Information Template CR_adjusted" xfId="3231"/>
    <cellStyle name="_SubHeading_Management Information Template Greece_adjusted" xfId="3232"/>
    <cellStyle name="_SubHeading_Management Information Template_Spain_adjusted" xfId="3233"/>
    <cellStyle name="_SubHeading_Management Information Template_TURKEY" xfId="3234"/>
    <cellStyle name="_SubHeading_MTP 2013-2017 Europe - key financial metrics template (GAUDI) - draft" xfId="3235"/>
    <cellStyle name="_SubHeading_MTP LIFE AND PENSIONS" xfId="3236"/>
    <cellStyle name="_SubHeading_Presentatie Rating Agenciesvalued" xfId="3237"/>
    <cellStyle name="_SubHeading_Revised Corporate Line 2010-2014 (May 2010)" xfId="3238"/>
    <cellStyle name="_SubHeading_Revised Corporate Line 2010-2014 (May 2010) 2" xfId="3239"/>
    <cellStyle name="_SubHeading_Total Insurance &amp; IM_Distribution_Final" xfId="3240"/>
    <cellStyle name="_SubHeading_Total Insurance &amp; IM_Distribution_Final 2" xfId="3241"/>
    <cellStyle name="_SubHeading_US_2010-2014 MTP_Management Information Template" xfId="3242"/>
    <cellStyle name="_Synthetic Securitisation Notional 30-6-2008 for RIA" xfId="3243"/>
    <cellStyle name="_Synthetic Securitisation Notional 30-6-2008 for RIA 2" xfId="3244"/>
    <cellStyle name="_Table" xfId="3245"/>
    <cellStyle name="_Table 2" xfId="3246"/>
    <cellStyle name="_Table 2 2" xfId="3247"/>
    <cellStyle name="_Table 2 3" xfId="3248"/>
    <cellStyle name="_Table 3" xfId="3249"/>
    <cellStyle name="_Table 3 2" xfId="3250"/>
    <cellStyle name="_Table 3 3" xfId="3251"/>
    <cellStyle name="_Table 4" xfId="3252"/>
    <cellStyle name="_Table 5" xfId="3253"/>
    <cellStyle name="_Table 6" xfId="3254"/>
    <cellStyle name="_Table_Benelux_Management Information Template filing Mistral" xfId="3255"/>
    <cellStyle name="_Table_Benelux_Management Information Template filing Mistral 2" xfId="3256"/>
    <cellStyle name="_Table_Benelux_Management Information Template filing Mistral 2 2" xfId="3257"/>
    <cellStyle name="_Table_Benelux_Management Information Template filing Mistral 2 3" xfId="3258"/>
    <cellStyle name="_Table_Benelux_Management Information Template filing Mistral 3" xfId="3259"/>
    <cellStyle name="_Table_Benelux_Management Information Template filing Mistral 3 2" xfId="3260"/>
    <cellStyle name="_Table_Benelux_Management Information Template filing Mistral 3 3" xfId="3261"/>
    <cellStyle name="_Table_Benelux_Management Information Template filing Mistral 4" xfId="3262"/>
    <cellStyle name="_Table_Benelux_Management Information Template filing Mistral 5" xfId="3263"/>
    <cellStyle name="_Table_Benelux_Management Information Template filing Mistral 6" xfId="3264"/>
    <cellStyle name="_Table_Benelux_Management Information Template filing Mistral_Liquidity" xfId="3265"/>
    <cellStyle name="_Table_Benelux_Management Information Template filing Mistral_Liquidity NNIF" xfId="3266"/>
    <cellStyle name="_Table_Benelux_Management Information Template filing Mistral_Sheet4" xfId="3267"/>
    <cellStyle name="_Table_Central Europe _ Total" xfId="3268"/>
    <cellStyle name="_Table_Central Europe _ Total 2" xfId="3269"/>
    <cellStyle name="_Table_Central Europe _ Total 2 2" xfId="3270"/>
    <cellStyle name="_Table_Central Europe _ Total 2 3" xfId="3271"/>
    <cellStyle name="_Table_Central Europe _ Total 3" xfId="3272"/>
    <cellStyle name="_Table_Central Europe _ Total 3 2" xfId="3273"/>
    <cellStyle name="_Table_Central Europe _ Total 3 3" xfId="3274"/>
    <cellStyle name="_Table_Central Europe _ Total 4" xfId="3275"/>
    <cellStyle name="_Table_Central Europe _ Total 5" xfId="3276"/>
    <cellStyle name="_Table_Central Europe _ Total 6" xfId="3277"/>
    <cellStyle name="_Table_Central Europe _ Total_Liquidity" xfId="3278"/>
    <cellStyle name="_Table_Central Europe _ Total_Liquidity NNIF" xfId="3279"/>
    <cellStyle name="_Table_Central Europe _ Total_Sheet4" xfId="3280"/>
    <cellStyle name="_Table_IIM_Consolidated_MIT_20100322" xfId="3281"/>
    <cellStyle name="_Table_IIM_Consolidated_MIT_20100322 2" xfId="3282"/>
    <cellStyle name="_Table_IIM_Consolidated_MIT_20100322 2 2" xfId="3283"/>
    <cellStyle name="_Table_IIM_Consolidated_MIT_20100322 2 3" xfId="3284"/>
    <cellStyle name="_Table_IIM_Consolidated_MIT_20100322 3" xfId="3285"/>
    <cellStyle name="_Table_IIM_Consolidated_MIT_20100322 3 2" xfId="3286"/>
    <cellStyle name="_Table_IIM_Consolidated_MIT_20100322 3 3" xfId="3287"/>
    <cellStyle name="_Table_IIM_Consolidated_MIT_20100322 4" xfId="3288"/>
    <cellStyle name="_Table_IIM_Consolidated_MIT_20100322 5" xfId="3289"/>
    <cellStyle name="_Table_IIM_Consolidated_MIT_20100322 6" xfId="3290"/>
    <cellStyle name="_Table_IIM_Consolidated_MIT_20100322_Liquidity" xfId="3291"/>
    <cellStyle name="_Table_IIM_Consolidated_MIT_20100322_Liquidity NNIF" xfId="3292"/>
    <cellStyle name="_Table_IIM_Consolidated_MIT_20100322_Sheet4" xfId="3293"/>
    <cellStyle name="_Table_LA Management Information Template 03-18-2010" xfId="3294"/>
    <cellStyle name="_Table_LA Management Information Template 03-18-2010 2" xfId="3295"/>
    <cellStyle name="_Table_LA Management Information Template 03-18-2010 2 2" xfId="3296"/>
    <cellStyle name="_Table_LA Management Information Template 03-18-2010 2 3" xfId="3297"/>
    <cellStyle name="_Table_LA Management Information Template 03-18-2010 3" xfId="3298"/>
    <cellStyle name="_Table_LA Management Information Template 03-18-2010 3 2" xfId="3299"/>
    <cellStyle name="_Table_LA Management Information Template 03-18-2010 3 3" xfId="3300"/>
    <cellStyle name="_Table_LA Management Information Template 03-18-2010 4" xfId="3301"/>
    <cellStyle name="_Table_LA Management Information Template 03-18-2010 5" xfId="3302"/>
    <cellStyle name="_Table_LA Management Information Template 03-18-2010 6" xfId="3303"/>
    <cellStyle name="_Table_LA Management Information Template 03-18-2010_Liquidity" xfId="3304"/>
    <cellStyle name="_Table_LA Management Information Template 03-18-2010_Liquidity NNIF" xfId="3305"/>
    <cellStyle name="_Table_LA Management Information Template 03-18-2010_Sheet4" xfId="3306"/>
    <cellStyle name="_Table_Liquidity" xfId="3307"/>
    <cellStyle name="_Table_Liquidity NNIF" xfId="3308"/>
    <cellStyle name="_Table_Management Information Template CR_adjusted" xfId="3309"/>
    <cellStyle name="_Table_Management Information Template CR_adjusted 2" xfId="3310"/>
    <cellStyle name="_Table_Management Information Template CR_adjusted 2 2" xfId="3311"/>
    <cellStyle name="_Table_Management Information Template CR_adjusted 2 3" xfId="3312"/>
    <cellStyle name="_Table_Management Information Template CR_adjusted 3" xfId="3313"/>
    <cellStyle name="_Table_Management Information Template CR_adjusted 3 2" xfId="3314"/>
    <cellStyle name="_Table_Management Information Template CR_adjusted 3 3" xfId="3315"/>
    <cellStyle name="_Table_Management Information Template CR_adjusted 4" xfId="3316"/>
    <cellStyle name="_Table_Management Information Template CR_adjusted 5" xfId="3317"/>
    <cellStyle name="_Table_Management Information Template CR_adjusted 6" xfId="3318"/>
    <cellStyle name="_Table_Management Information Template CR_adjusted_Liquidity" xfId="3319"/>
    <cellStyle name="_Table_Management Information Template CR_adjusted_Liquidity NNIF" xfId="3320"/>
    <cellStyle name="_Table_Management Information Template CR_adjusted_Sheet4" xfId="3321"/>
    <cellStyle name="_Table_Management Information Template Greece_adjusted" xfId="3322"/>
    <cellStyle name="_Table_Management Information Template Greece_adjusted 2" xfId="3323"/>
    <cellStyle name="_Table_Management Information Template Greece_adjusted 2 2" xfId="3324"/>
    <cellStyle name="_Table_Management Information Template Greece_adjusted 2 3" xfId="3325"/>
    <cellStyle name="_Table_Management Information Template Greece_adjusted 3" xfId="3326"/>
    <cellStyle name="_Table_Management Information Template Greece_adjusted 3 2" xfId="3327"/>
    <cellStyle name="_Table_Management Information Template Greece_adjusted 3 3" xfId="3328"/>
    <cellStyle name="_Table_Management Information Template Greece_adjusted 4" xfId="3329"/>
    <cellStyle name="_Table_Management Information Template Greece_adjusted 5" xfId="3330"/>
    <cellStyle name="_Table_Management Information Template Greece_adjusted 6" xfId="3331"/>
    <cellStyle name="_Table_Management Information Template Greece_adjusted_Liquidity" xfId="3332"/>
    <cellStyle name="_Table_Management Information Template Greece_adjusted_Liquidity NNIF" xfId="3333"/>
    <cellStyle name="_Table_Management Information Template Greece_adjusted_Sheet4" xfId="3334"/>
    <cellStyle name="_Table_Management Information Template_Romania_adjusted" xfId="3335"/>
    <cellStyle name="_Table_Management Information Template_Romania_adjusted 2" xfId="3336"/>
    <cellStyle name="_Table_Management Information Template_Romania_adjusted 2 2" xfId="3337"/>
    <cellStyle name="_Table_Management Information Template_Romania_adjusted 2 3" xfId="3338"/>
    <cellStyle name="_Table_Management Information Template_Romania_adjusted 3" xfId="3339"/>
    <cellStyle name="_Table_Management Information Template_Romania_adjusted 3 2" xfId="3340"/>
    <cellStyle name="_Table_Management Information Template_Romania_adjusted 3 3" xfId="3341"/>
    <cellStyle name="_Table_Management Information Template_Romania_adjusted 4" xfId="3342"/>
    <cellStyle name="_Table_Management Information Template_Romania_adjusted 5" xfId="3343"/>
    <cellStyle name="_Table_Management Information Template_Romania_adjusted 6" xfId="3344"/>
    <cellStyle name="_Table_Management Information Template_Romania_adjusted_Liquidity" xfId="3345"/>
    <cellStyle name="_Table_Management Information Template_Romania_adjusted_Liquidity NNIF" xfId="3346"/>
    <cellStyle name="_Table_Management Information Template_Romania_adjusted_Sheet4" xfId="3347"/>
    <cellStyle name="_Table_Management Information Template_Spain_adjusted" xfId="3348"/>
    <cellStyle name="_Table_Management Information Template_Spain_adjusted 2" xfId="3349"/>
    <cellStyle name="_Table_Management Information Template_Spain_adjusted 2 2" xfId="3350"/>
    <cellStyle name="_Table_Management Information Template_Spain_adjusted 2 3" xfId="3351"/>
    <cellStyle name="_Table_Management Information Template_Spain_adjusted 3" xfId="3352"/>
    <cellStyle name="_Table_Management Information Template_Spain_adjusted 3 2" xfId="3353"/>
    <cellStyle name="_Table_Management Information Template_Spain_adjusted 3 3" xfId="3354"/>
    <cellStyle name="_Table_Management Information Template_Spain_adjusted 4" xfId="3355"/>
    <cellStyle name="_Table_Management Information Template_Spain_adjusted 5" xfId="3356"/>
    <cellStyle name="_Table_Management Information Template_Spain_adjusted 6" xfId="3357"/>
    <cellStyle name="_Table_Management Information Template_Spain_adjusted_Liquidity" xfId="3358"/>
    <cellStyle name="_Table_Management Information Template_Spain_adjusted_Liquidity NNIF" xfId="3359"/>
    <cellStyle name="_Table_Management Information Template_Spain_adjusted_Sheet4" xfId="3360"/>
    <cellStyle name="_Table_Management Information Template_TURKEY" xfId="3361"/>
    <cellStyle name="_Table_Management Information Template_TURKEY 2" xfId="3362"/>
    <cellStyle name="_Table_Management Information Template_TURKEY 2 2" xfId="3363"/>
    <cellStyle name="_Table_Management Information Template_TURKEY 2 3" xfId="3364"/>
    <cellStyle name="_Table_Management Information Template_TURKEY 3" xfId="3365"/>
    <cellStyle name="_Table_Management Information Template_TURKEY 3 2" xfId="3366"/>
    <cellStyle name="_Table_Management Information Template_TURKEY 3 3" xfId="3367"/>
    <cellStyle name="_Table_Management Information Template_TURKEY 4" xfId="3368"/>
    <cellStyle name="_Table_Management Information Template_TURKEY 5" xfId="3369"/>
    <cellStyle name="_Table_Management Information Template_TURKEY 6" xfId="3370"/>
    <cellStyle name="_Table_Management Information Template_TURKEY_Liquidity" xfId="3371"/>
    <cellStyle name="_Table_Management Information Template_TURKEY_Liquidity NNIF" xfId="3372"/>
    <cellStyle name="_Table_Management Information Template_TURKEY_Sheet4" xfId="3373"/>
    <cellStyle name="_Table_MTP 2013-2017 Europe - key financial metrics template (GAUDI) - draft" xfId="3374"/>
    <cellStyle name="_Table_MTP LIFE AND PENSIONS" xfId="3375"/>
    <cellStyle name="_Table_Presentatie Rating Agenciesvalued" xfId="3376"/>
    <cellStyle name="_Table_Revised Corporate Line 2010-2014 (May 2010)" xfId="3377"/>
    <cellStyle name="_Table_Revised Corporate Line 2010-2014 (May 2010) 2" xfId="3378"/>
    <cellStyle name="_Table_Revised Corporate Line 2010-2014 (May 2010) 2 2" xfId="3379"/>
    <cellStyle name="_Table_Revised Corporate Line 2010-2014 (May 2010) 2 3" xfId="3380"/>
    <cellStyle name="_Table_Revised Corporate Line 2010-2014 (May 2010) 3" xfId="3381"/>
    <cellStyle name="_Table_Revised Corporate Line 2010-2014 (May 2010) 3 2" xfId="3382"/>
    <cellStyle name="_Table_Revised Corporate Line 2010-2014 (May 2010) 3 3" xfId="3383"/>
    <cellStyle name="_Table_Revised Corporate Line 2010-2014 (May 2010) 4" xfId="3384"/>
    <cellStyle name="_Table_Revised Corporate Line 2010-2014 (May 2010) 5" xfId="3385"/>
    <cellStyle name="_Table_Revised Corporate Line 2010-2014 (May 2010) 6" xfId="3386"/>
    <cellStyle name="_Table_Revised Corporate Line 2010-2014 (May 2010)_Liquidity" xfId="3387"/>
    <cellStyle name="_Table_Revised Corporate Line 2010-2014 (May 2010)_Liquidity NNIF" xfId="3388"/>
    <cellStyle name="_Table_Revised Corporate Line 2010-2014 (May 2010)_Sheet4" xfId="3389"/>
    <cellStyle name="_Table_Sheet4" xfId="3390"/>
    <cellStyle name="_Table_Total Insurance &amp; IM_Distribution_Final" xfId="3391"/>
    <cellStyle name="_Table_Total Insurance &amp; IM_Distribution_Final 2" xfId="3392"/>
    <cellStyle name="_Table_Total Insurance &amp; IM_Distribution_Final 2 2" xfId="3393"/>
    <cellStyle name="_Table_Total Insurance &amp; IM_Distribution_Final 2 3" xfId="3394"/>
    <cellStyle name="_Table_Total Insurance &amp; IM_Distribution_Final 3" xfId="3395"/>
    <cellStyle name="_Table_Total Insurance &amp; IM_Distribution_Final 3 2" xfId="3396"/>
    <cellStyle name="_Table_Total Insurance &amp; IM_Distribution_Final 3 3" xfId="3397"/>
    <cellStyle name="_Table_Total Insurance &amp; IM_Distribution_Final 4" xfId="3398"/>
    <cellStyle name="_Table_Total Insurance &amp; IM_Distribution_Final 5" xfId="3399"/>
    <cellStyle name="_Table_Total Insurance &amp; IM_Distribution_Final 6" xfId="3400"/>
    <cellStyle name="_Table_Total Insurance &amp; IM_Distribution_Final_Liquidity" xfId="3401"/>
    <cellStyle name="_Table_Total Insurance &amp; IM_Distribution_Final_Liquidity NNIF" xfId="3402"/>
    <cellStyle name="_Table_Total Insurance &amp; IM_Distribution_Final_Sheet4" xfId="3403"/>
    <cellStyle name="_Table_US_2010-2014 MTP_Management Information Template" xfId="3404"/>
    <cellStyle name="_Table_US_2010-2014 MTP_Management Information Template 2" xfId="3405"/>
    <cellStyle name="_Table_US_2010-2014 MTP_Management Information Template 2 2" xfId="3406"/>
    <cellStyle name="_Table_US_2010-2014 MTP_Management Information Template 2 3" xfId="3407"/>
    <cellStyle name="_Table_US_2010-2014 MTP_Management Information Template 3" xfId="3408"/>
    <cellStyle name="_Table_US_2010-2014 MTP_Management Information Template 3 2" xfId="3409"/>
    <cellStyle name="_Table_US_2010-2014 MTP_Management Information Template 3 3" xfId="3410"/>
    <cellStyle name="_Table_US_2010-2014 MTP_Management Information Template 4" xfId="3411"/>
    <cellStyle name="_Table_US_2010-2014 MTP_Management Information Template 5" xfId="3412"/>
    <cellStyle name="_Table_US_2010-2014 MTP_Management Information Template 6" xfId="3413"/>
    <cellStyle name="_Table_US_2010-2014 MTP_Management Information Template_Liquidity" xfId="3414"/>
    <cellStyle name="_Table_US_2010-2014 MTP_Management Information Template_Liquidity NNIF" xfId="3415"/>
    <cellStyle name="_Table_US_2010-2014 MTP_Management Information Template_Sheet4" xfId="3416"/>
    <cellStyle name="_TableHead" xfId="3417"/>
    <cellStyle name="_TableHead_Benelux_Management Information Template filing Mistral" xfId="3418"/>
    <cellStyle name="_TableHead_Central Europe _ Total" xfId="3419"/>
    <cellStyle name="_TableHead_IIM_Consolidated_MIT_20100322" xfId="3420"/>
    <cellStyle name="_TableHead_LA Management Information Template 03-18-2010" xfId="3421"/>
    <cellStyle name="_TableHead_Management Information Template CR_adjusted" xfId="3422"/>
    <cellStyle name="_TableHead_Management Information Template Greece_adjusted" xfId="3423"/>
    <cellStyle name="_TableHead_Management Information Template_Romania_adjusted" xfId="3424"/>
    <cellStyle name="_TableHead_Management Information Template_Spain_adjusted" xfId="3425"/>
    <cellStyle name="_TableHead_Management Information Template_TURKEY" xfId="3426"/>
    <cellStyle name="_TableHead_MTP 2013-2017 Europe - key financial metrics template (GAUDI) - draft" xfId="3427"/>
    <cellStyle name="_TableHead_MTP LIFE AND PENSIONS" xfId="3428"/>
    <cellStyle name="_TableHead_Presentatie Rating Agenciesvalued" xfId="3429"/>
    <cellStyle name="_TableHead_Revised Corporate Line 2010-2014 (May 2010)" xfId="3430"/>
    <cellStyle name="_TableHead_Revised Corporate Line 2010-2014 (May 2010) 2" xfId="3431"/>
    <cellStyle name="_TableHead_Total Insurance &amp; IM_Distribution_Final" xfId="3432"/>
    <cellStyle name="_TableHead_Total Insurance &amp; IM_Distribution_Final 2" xfId="3433"/>
    <cellStyle name="_TableHead_US_2010-2014 MTP_Management Information Template" xfId="3434"/>
    <cellStyle name="_TableRowHead" xfId="3435"/>
    <cellStyle name="_TableRowHead_Benelux_Management Information Template filing Mistral" xfId="3436"/>
    <cellStyle name="_TableRowHead_Central Europe _ Total" xfId="3437"/>
    <cellStyle name="_TableRowHead_IIM_Consolidated_MIT_20100322" xfId="3438"/>
    <cellStyle name="_TableRowHead_LA Management Information Template 03-18-2010" xfId="3439"/>
    <cellStyle name="_TableRowHead_Management Information Template CR_adjusted" xfId="3440"/>
    <cellStyle name="_TableRowHead_Management Information Template Greece_adjusted" xfId="3441"/>
    <cellStyle name="_TableRowHead_Management Information Template_Spain_adjusted" xfId="3442"/>
    <cellStyle name="_TableRowHead_Management Information Template_TURKEY" xfId="3443"/>
    <cellStyle name="_TableRowHead_MTP 2013-2017 Europe - key financial metrics template (GAUDI) - draft" xfId="3444"/>
    <cellStyle name="_TableRowHead_MTP LIFE AND PENSIONS" xfId="3445"/>
    <cellStyle name="_TableRowHead_Presentatie Rating Agenciesvalued" xfId="3446"/>
    <cellStyle name="_TableRowHead_Revised Corporate Line 2010-2014 (May 2010)" xfId="3447"/>
    <cellStyle name="_TableRowHead_Revised Corporate Line 2010-2014 (May 2010) 2" xfId="3448"/>
    <cellStyle name="_TableRowHead_Total Insurance &amp; IM_Distribution_Final" xfId="3449"/>
    <cellStyle name="_TableRowHead_Total Insurance &amp; IM_Distribution_Final 2" xfId="3450"/>
    <cellStyle name="_TableRowHead_US_2010-2014 MTP_Management Information Template" xfId="3451"/>
    <cellStyle name="_Tables Collateral Type" xfId="3452"/>
    <cellStyle name="_Tables Collateral Type 2" xfId="3453"/>
    <cellStyle name="_Tables Country" xfId="3454"/>
    <cellStyle name="_Tables Country 2" xfId="3455"/>
    <cellStyle name="_Tables Rating Insurance" xfId="3456"/>
    <cellStyle name="_Tables Rating Insurance 2" xfId="3457"/>
    <cellStyle name="_Tables Vintage" xfId="3458"/>
    <cellStyle name="_Tables Vintage 2" xfId="3459"/>
    <cellStyle name="_TableSuperHead" xfId="3460"/>
    <cellStyle name="_TableSuperHead_Benelux_Management Information Template filing Mistral" xfId="3461"/>
    <cellStyle name="_TableSuperHead_Central Europe _ Total" xfId="3462"/>
    <cellStyle name="_TableSuperHead_IIM_Consolidated_MIT_20100322" xfId="3463"/>
    <cellStyle name="_TableSuperHead_LA Management Information Template 03-18-2010" xfId="3464"/>
    <cellStyle name="_TableSuperHead_Management Information Template CR_adjusted" xfId="3465"/>
    <cellStyle name="_TableSuperHead_Management Information Template Greece_adjusted" xfId="3466"/>
    <cellStyle name="_TableSuperHead_Management Information Template_Spain_adjusted" xfId="3467"/>
    <cellStyle name="_TableSuperHead_Management Information Template_TURKEY" xfId="3468"/>
    <cellStyle name="_TableSuperHead_MTP 2013-2017 Europe - key financial metrics template (GAUDI) - draft" xfId="3469"/>
    <cellStyle name="_TableSuperHead_MTP LIFE AND PENSIONS" xfId="3470"/>
    <cellStyle name="_TableSuperHead_Presentatie Rating Agenciesvalued" xfId="3471"/>
    <cellStyle name="_TableSuperHead_Revised Corporate Line 2010-2014 (May 2010)" xfId="3472"/>
    <cellStyle name="_TableSuperHead_Revised Corporate Line 2010-2014 (May 2010) 2" xfId="3473"/>
    <cellStyle name="_TableSuperHead_Total Insurance &amp; IM_Distribution_Final" xfId="3474"/>
    <cellStyle name="_TableSuperHead_Total Insurance &amp; IM_Distribution_Final 2" xfId="3475"/>
    <cellStyle name="_TableSuperHead_US_2010-2014 MTP_Management Information Template" xfId="3476"/>
    <cellStyle name="_TAIWAN Q4 Template Subprime Alt-A CDO etc Exposure 31-12-08 ING Insurance" xfId="3477"/>
    <cellStyle name="_TAIWAN Q4 Template Subprime Alt-A CDO etc Exposure 31-12-08 ING Insurance 2" xfId="3478"/>
    <cellStyle name="_TAIWAN Template Subprime Alt-A CDO etc Exposure 30-09-08 Insurance" xfId="3479"/>
    <cellStyle name="_TAIWAN Template Subprime Alt-A CDO etc Exposure 30-09-08 Insurance 2" xfId="3480"/>
    <cellStyle name="_Template Subprime Alt-A CDO etc Exposure 30-06-08 Insurance" xfId="3481"/>
    <cellStyle name="_Total Insurance" xfId="3482"/>
    <cellStyle name="_Total Insurance &amp; IM_Distribution_Final" xfId="3483"/>
    <cellStyle name="_Total Insurance &amp; IM_Distribution_Final 2" xfId="3484"/>
    <cellStyle name="_TOTAL OVERVIEW Subprime Alt-A CDO etc Exposure 31-03-08 ING Group" xfId="3485"/>
    <cellStyle name="_TOTAL OVERVIEW Subprime Alt-A CDO etc Exposure 31-03-08 ING Group_ING LK Template Subprime Alt-A CDO Exposure 31-10-08" xfId="3486"/>
    <cellStyle name="_TOTAL OVERVIEW Subprime Alt-A CDO etc Exposure 31-03-08 ING Group_JAPAN Template Subprime Alt-A CDO Exposure 31-10-08" xfId="3487"/>
    <cellStyle name="_Total_Insurance (GAUDI)" xfId="3488"/>
    <cellStyle name="_Total_Insurance (GAUDI)_GA-ROE" xfId="3489"/>
    <cellStyle name="_uitvoer" xfId="3490"/>
    <cellStyle name="_universe - remaining data" xfId="3491"/>
    <cellStyle name="_universe - remaining data 2" xfId="3492"/>
    <cellStyle name="_US" xfId="3493"/>
    <cellStyle name="_US CMBS" xfId="3494"/>
    <cellStyle name="_US CMBS_Copy of Americas Quarterly Risk Disclosures - Exposures per Q1_2010 _ING INSURANCE Chile" xfId="3495"/>
    <cellStyle name="_US Subprime - Alt A exposure per 31 Mar 08" xfId="3496"/>
    <cellStyle name="_US_OnGoing" xfId="3497"/>
    <cellStyle name="_US_Total" xfId="3498"/>
    <cellStyle name="_US_VA" xfId="3499"/>
    <cellStyle name="_VI. ABS Summary" xfId="3500"/>
    <cellStyle name="_waterval" xfId="3501"/>
    <cellStyle name="_XII.Inv Cap Securities_IIM" xfId="3502"/>
    <cellStyle name="_XVI. Derisking Financials" xfId="3503"/>
    <cellStyle name="˙˙˙" xfId="3504"/>
    <cellStyle name="˙˙˙ 2" xfId="3505"/>
    <cellStyle name="˙˙˙ 2 2" xfId="3506"/>
    <cellStyle name="’Ê‰Y [0.00]_laroux" xfId="3507"/>
    <cellStyle name="’Ê‰Y_laroux" xfId="3508"/>
    <cellStyle name="=C:\WINDOWS\SYSTEM32\COMMAND.COM" xfId="3509"/>
    <cellStyle name="=C:\WINDOWS\SYSTEM32\COMMAND.COM 10" xfId="3510"/>
    <cellStyle name="=C:\WINDOWS\SYSTEM32\COMMAND.COM 2" xfId="3511"/>
    <cellStyle name="=C:\WINDOWS\SYSTEM32\COMMAND.COM 3" xfId="3512"/>
    <cellStyle name="=C:\WINDOWS\SYSTEM32\COMMAND.COM 4" xfId="3513"/>
    <cellStyle name="=C:\WINDOWS\SYSTEM32\COMMAND.COM 5" xfId="3514"/>
    <cellStyle name="=C:\WINDOWS\SYSTEM32\COMMAND.COM 6" xfId="3515"/>
    <cellStyle name="=C:\WINDOWS\SYSTEM32\COMMAND.COM 7" xfId="3516"/>
    <cellStyle name="=C:\WINDOWS\SYSTEM32\COMMAND.COM 8" xfId="3517"/>
    <cellStyle name="=C:\WINDOWS\SYSTEM32\COMMAND.COM 9" xfId="3518"/>
    <cellStyle name="=D:\WINNT\SYSTEM32\COMMAND.COM" xfId="3519"/>
    <cellStyle name="=D:\WINNT\SYSTEM32\COMMAND.COM 2" xfId="3520"/>
    <cellStyle name="=D:\WINNT\SYSTEM32\COMMAND.COM 3" xfId="3521"/>
    <cellStyle name="•W_Door_Con asia" xfId="3522"/>
    <cellStyle name="•W€_laroux" xfId="3523"/>
    <cellStyle name="1" xfId="3524"/>
    <cellStyle name="1 2" xfId="3525"/>
    <cellStyle name="1 2 2" xfId="3526"/>
    <cellStyle name="1_Input Price report July 2009 CTA" xfId="3527"/>
    <cellStyle name="20% - Accent1 2" xfId="3528"/>
    <cellStyle name="20% - Accent1 2 2" xfId="3529"/>
    <cellStyle name="20% - Accent1 2 2 2" xfId="3530"/>
    <cellStyle name="20% - Accent1 2 2 3" xfId="3531"/>
    <cellStyle name="20% - Accent1 3" xfId="3532"/>
    <cellStyle name="20% - Accent1 3 2" xfId="3533"/>
    <cellStyle name="20% - Accent1 3 2 2" xfId="3534"/>
    <cellStyle name="20% - Accent1 3 2 3" xfId="3535"/>
    <cellStyle name="20% - Accent1 3 3" xfId="3536"/>
    <cellStyle name="20% - Accent1 3 4" xfId="3537"/>
    <cellStyle name="20% - Accent1 4" xfId="3538"/>
    <cellStyle name="20% - Accent1 4 2" xfId="3539"/>
    <cellStyle name="20% - Accent1 4 2 2" xfId="3540"/>
    <cellStyle name="20% - Accent1 4 2 3" xfId="3541"/>
    <cellStyle name="20% - Accent1 4 3" xfId="3542"/>
    <cellStyle name="20% - Accent1 4 4" xfId="3543"/>
    <cellStyle name="20% - Accent1 5" xfId="3544"/>
    <cellStyle name="20% - Accent1 5 2" xfId="3545"/>
    <cellStyle name="20% - Accent1 5 3" xfId="3546"/>
    <cellStyle name="20% - Accent1 6" xfId="3547"/>
    <cellStyle name="20% - Accent1 6 2" xfId="3548"/>
    <cellStyle name="20% - Accent1 6 3" xfId="3549"/>
    <cellStyle name="20% - Accent1 7" xfId="3550"/>
    <cellStyle name="20% - Accent1 7 2" xfId="3551"/>
    <cellStyle name="20% - Accent1 8" xfId="3552"/>
    <cellStyle name="20% - Accent1 8 2" xfId="3553"/>
    <cellStyle name="20% - Accent2 2" xfId="3554"/>
    <cellStyle name="20% - Accent2 2 2" xfId="3555"/>
    <cellStyle name="20% - Accent2 2 2 2" xfId="3556"/>
    <cellStyle name="20% - Accent2 2 2 3" xfId="3557"/>
    <cellStyle name="20% - Accent2 3" xfId="3558"/>
    <cellStyle name="20% - Accent2 3 2" xfId="3559"/>
    <cellStyle name="20% - Accent2 3 2 2" xfId="3560"/>
    <cellStyle name="20% - Accent2 3 2 3" xfId="3561"/>
    <cellStyle name="20% - Accent2 3 3" xfId="3562"/>
    <cellStyle name="20% - Accent2 3 4" xfId="3563"/>
    <cellStyle name="20% - Accent2 4" xfId="3564"/>
    <cellStyle name="20% - Accent2 4 2" xfId="3565"/>
    <cellStyle name="20% - Accent2 4 2 2" xfId="3566"/>
    <cellStyle name="20% - Accent2 4 2 3" xfId="3567"/>
    <cellStyle name="20% - Accent2 4 3" xfId="3568"/>
    <cellStyle name="20% - Accent2 4 4" xfId="3569"/>
    <cellStyle name="20% - Accent2 5" xfId="3570"/>
    <cellStyle name="20% - Accent2 5 2" xfId="3571"/>
    <cellStyle name="20% - Accent2 5 3" xfId="3572"/>
    <cellStyle name="20% - Accent2 6" xfId="3573"/>
    <cellStyle name="20% - Accent2 6 2" xfId="3574"/>
    <cellStyle name="20% - Accent2 6 3" xfId="3575"/>
    <cellStyle name="20% - Accent2 7" xfId="3576"/>
    <cellStyle name="20% - Accent2 7 2" xfId="3577"/>
    <cellStyle name="20% - Accent2 8" xfId="3578"/>
    <cellStyle name="20% - Accent2 8 2" xfId="3579"/>
    <cellStyle name="20% - Accent3 2" xfId="3580"/>
    <cellStyle name="20% - Accent3 2 2" xfId="3581"/>
    <cellStyle name="20% - Accent3 2 2 2" xfId="3582"/>
    <cellStyle name="20% - Accent3 2 2 3" xfId="3583"/>
    <cellStyle name="20% - Accent3 3" xfId="3584"/>
    <cellStyle name="20% - Accent3 3 2" xfId="3585"/>
    <cellStyle name="20% - Accent3 3 2 2" xfId="3586"/>
    <cellStyle name="20% - Accent3 3 2 3" xfId="3587"/>
    <cellStyle name="20% - Accent3 3 3" xfId="3588"/>
    <cellStyle name="20% - Accent3 3 4" xfId="3589"/>
    <cellStyle name="20% - Accent3 4" xfId="3590"/>
    <cellStyle name="20% - Accent3 4 2" xfId="3591"/>
    <cellStyle name="20% - Accent3 4 2 2" xfId="3592"/>
    <cellStyle name="20% - Accent3 4 2 3" xfId="3593"/>
    <cellStyle name="20% - Accent3 4 3" xfId="3594"/>
    <cellStyle name="20% - Accent3 4 4" xfId="3595"/>
    <cellStyle name="20% - Accent3 5" xfId="3596"/>
    <cellStyle name="20% - Accent3 5 2" xfId="3597"/>
    <cellStyle name="20% - Accent3 5 3" xfId="3598"/>
    <cellStyle name="20% - Accent3 6" xfId="3599"/>
    <cellStyle name="20% - Accent3 6 2" xfId="3600"/>
    <cellStyle name="20% - Accent3 6 3" xfId="3601"/>
    <cellStyle name="20% - Accent3 7" xfId="3602"/>
    <cellStyle name="20% - Accent3 7 2" xfId="3603"/>
    <cellStyle name="20% - Accent3 8" xfId="3604"/>
    <cellStyle name="20% - Accent3 8 2" xfId="3605"/>
    <cellStyle name="20% - Accent4 2" xfId="3606"/>
    <cellStyle name="20% - Accent4 2 2" xfId="3607"/>
    <cellStyle name="20% - Accent4 2 2 2" xfId="3608"/>
    <cellStyle name="20% - Accent4 2 2 3" xfId="3609"/>
    <cellStyle name="20% - Accent4 3" xfId="3610"/>
    <cellStyle name="20% - Accent4 3 2" xfId="3611"/>
    <cellStyle name="20% - Accent4 3 2 2" xfId="3612"/>
    <cellStyle name="20% - Accent4 3 2 3" xfId="3613"/>
    <cellStyle name="20% - Accent4 3 3" xfId="3614"/>
    <cellStyle name="20% - Accent4 3 4" xfId="3615"/>
    <cellStyle name="20% - Accent4 4" xfId="3616"/>
    <cellStyle name="20% - Accent4 4 2" xfId="3617"/>
    <cellStyle name="20% - Accent4 4 2 2" xfId="3618"/>
    <cellStyle name="20% - Accent4 4 2 3" xfId="3619"/>
    <cellStyle name="20% - Accent4 4 3" xfId="3620"/>
    <cellStyle name="20% - Accent4 4 4" xfId="3621"/>
    <cellStyle name="20% - Accent4 5" xfId="3622"/>
    <cellStyle name="20% - Accent4 5 2" xfId="3623"/>
    <cellStyle name="20% - Accent4 5 3" xfId="3624"/>
    <cellStyle name="20% - Accent4 6" xfId="3625"/>
    <cellStyle name="20% - Accent4 6 2" xfId="3626"/>
    <cellStyle name="20% - Accent4 6 3" xfId="3627"/>
    <cellStyle name="20% - Accent4 7" xfId="3628"/>
    <cellStyle name="20% - Accent4 7 2" xfId="3629"/>
    <cellStyle name="20% - Accent4 8" xfId="3630"/>
    <cellStyle name="20% - Accent4 8 2" xfId="3631"/>
    <cellStyle name="20% - Accent5 2" xfId="3632"/>
    <cellStyle name="20% - Accent5 2 2" xfId="3633"/>
    <cellStyle name="20% - Accent5 2 2 2" xfId="3634"/>
    <cellStyle name="20% - Accent5 2 2 3" xfId="3635"/>
    <cellStyle name="20% - Accent5 3" xfId="3636"/>
    <cellStyle name="20% - Accent5 3 2" xfId="3637"/>
    <cellStyle name="20% - Accent5 3 2 2" xfId="3638"/>
    <cellStyle name="20% - Accent5 3 2 3" xfId="3639"/>
    <cellStyle name="20% - Accent5 3 3" xfId="3640"/>
    <cellStyle name="20% - Accent5 3 4" xfId="3641"/>
    <cellStyle name="20% - Accent5 4" xfId="3642"/>
    <cellStyle name="20% - Accent5 4 2" xfId="3643"/>
    <cellStyle name="20% - Accent5 4 2 2" xfId="3644"/>
    <cellStyle name="20% - Accent5 4 2 3" xfId="3645"/>
    <cellStyle name="20% - Accent5 4 3" xfId="3646"/>
    <cellStyle name="20% - Accent5 4 4" xfId="3647"/>
    <cellStyle name="20% - Accent5 5" xfId="3648"/>
    <cellStyle name="20% - Accent5 5 2" xfId="3649"/>
    <cellStyle name="20% - Accent5 5 3" xfId="3650"/>
    <cellStyle name="20% - Accent5 6" xfId="3651"/>
    <cellStyle name="20% - Accent5 6 2" xfId="3652"/>
    <cellStyle name="20% - Accent5 6 3" xfId="3653"/>
    <cellStyle name="20% - Accent5 7" xfId="3654"/>
    <cellStyle name="20% - Accent5 7 2" xfId="3655"/>
    <cellStyle name="20% - Accent5 8" xfId="3656"/>
    <cellStyle name="20% - Accent5 8 2" xfId="3657"/>
    <cellStyle name="20% - Accent6 2" xfId="3658"/>
    <cellStyle name="20% - Accent6 2 2" xfId="3659"/>
    <cellStyle name="20% - Accent6 2 2 2" xfId="3660"/>
    <cellStyle name="20% - Accent6 2 2 3" xfId="3661"/>
    <cellStyle name="20% - Accent6 3" xfId="3662"/>
    <cellStyle name="20% - Accent6 3 2" xfId="3663"/>
    <cellStyle name="20% - Accent6 3 2 2" xfId="3664"/>
    <cellStyle name="20% - Accent6 3 2 3" xfId="3665"/>
    <cellStyle name="20% - Accent6 3 3" xfId="3666"/>
    <cellStyle name="20% - Accent6 3 4" xfId="3667"/>
    <cellStyle name="20% - Accent6 4" xfId="3668"/>
    <cellStyle name="20% - Accent6 4 2" xfId="3669"/>
    <cellStyle name="20% - Accent6 4 2 2" xfId="3670"/>
    <cellStyle name="20% - Accent6 4 2 3" xfId="3671"/>
    <cellStyle name="20% - Accent6 4 3" xfId="3672"/>
    <cellStyle name="20% - Accent6 4 4" xfId="3673"/>
    <cellStyle name="20% - Accent6 5" xfId="3674"/>
    <cellStyle name="20% - Accent6 5 2" xfId="3675"/>
    <cellStyle name="20% - Accent6 5 3" xfId="3676"/>
    <cellStyle name="20% - Accent6 6" xfId="3677"/>
    <cellStyle name="20% - Accent6 6 2" xfId="3678"/>
    <cellStyle name="20% - Accent6 6 3" xfId="3679"/>
    <cellStyle name="20% - Accent6 7" xfId="3680"/>
    <cellStyle name="20% - Accent6 7 2" xfId="3681"/>
    <cellStyle name="20% - Accent6 8" xfId="3682"/>
    <cellStyle name="20% - Accent6 8 2" xfId="3683"/>
    <cellStyle name="20% - Énfasis1" xfId="3684"/>
    <cellStyle name="20% - Énfasis2" xfId="3685"/>
    <cellStyle name="20% - Énfasis3" xfId="3686"/>
    <cellStyle name="20% - Énfasis4" xfId="3687"/>
    <cellStyle name="20% - Énfasis5" xfId="3688"/>
    <cellStyle name="20% - Énfasis6" xfId="3689"/>
    <cellStyle name="20% - 강조색1" xfId="3690"/>
    <cellStyle name="20% - 강조색2" xfId="3691"/>
    <cellStyle name="20% - 강조색3" xfId="3692"/>
    <cellStyle name="20% - 강조색4" xfId="3693"/>
    <cellStyle name="20% - 강조색5" xfId="3694"/>
    <cellStyle name="20% - 강조색6" xfId="3695"/>
    <cellStyle name="³" xfId="3696"/>
    <cellStyle name="³ 10" xfId="3697"/>
    <cellStyle name="³ 2" xfId="3698"/>
    <cellStyle name="³ 3" xfId="3699"/>
    <cellStyle name="³ 4" xfId="3700"/>
    <cellStyle name="³ 5" xfId="3701"/>
    <cellStyle name="³ 6" xfId="3702"/>
    <cellStyle name="³ 7" xfId="3703"/>
    <cellStyle name="³ 8" xfId="3704"/>
    <cellStyle name="³ 9" xfId="3705"/>
    <cellStyle name="³?ú" xfId="3706"/>
    <cellStyle name="³?ú 2" xfId="3707"/>
    <cellStyle name="³?ú 3" xfId="3708"/>
    <cellStyle name="40% - Accent1 2" xfId="3709"/>
    <cellStyle name="40% - Accent1 2 2" xfId="3710"/>
    <cellStyle name="40% - Accent1 2 2 2" xfId="3711"/>
    <cellStyle name="40% - Accent1 2 2 3" xfId="3712"/>
    <cellStyle name="40% - Accent1 3" xfId="3713"/>
    <cellStyle name="40% - Accent1 3 2" xfId="3714"/>
    <cellStyle name="40% - Accent1 3 2 2" xfId="3715"/>
    <cellStyle name="40% - Accent1 3 2 3" xfId="3716"/>
    <cellStyle name="40% - Accent1 3 3" xfId="3717"/>
    <cellStyle name="40% - Accent1 3 4" xfId="3718"/>
    <cellStyle name="40% - Accent1 4" xfId="3719"/>
    <cellStyle name="40% - Accent1 4 2" xfId="3720"/>
    <cellStyle name="40% - Accent1 4 2 2" xfId="3721"/>
    <cellStyle name="40% - Accent1 4 2 3" xfId="3722"/>
    <cellStyle name="40% - Accent1 4 3" xfId="3723"/>
    <cellStyle name="40% - Accent1 4 4" xfId="3724"/>
    <cellStyle name="40% - Accent1 5" xfId="3725"/>
    <cellStyle name="40% - Accent1 5 2" xfId="3726"/>
    <cellStyle name="40% - Accent1 5 3" xfId="3727"/>
    <cellStyle name="40% - Accent1 6" xfId="3728"/>
    <cellStyle name="40% - Accent1 6 2" xfId="3729"/>
    <cellStyle name="40% - Accent1 6 3" xfId="3730"/>
    <cellStyle name="40% - Accent1 7" xfId="3731"/>
    <cellStyle name="40% - Accent1 7 2" xfId="3732"/>
    <cellStyle name="40% - Accent1 8" xfId="3733"/>
    <cellStyle name="40% - Accent1 8 2" xfId="3734"/>
    <cellStyle name="40% - Accent2 2" xfId="3735"/>
    <cellStyle name="40% - Accent2 2 2" xfId="3736"/>
    <cellStyle name="40% - Accent2 2 2 2" xfId="3737"/>
    <cellStyle name="40% - Accent2 2 2 3" xfId="3738"/>
    <cellStyle name="40% - Accent2 3" xfId="3739"/>
    <cellStyle name="40% - Accent2 3 2" xfId="3740"/>
    <cellStyle name="40% - Accent2 3 2 2" xfId="3741"/>
    <cellStyle name="40% - Accent2 3 2 3" xfId="3742"/>
    <cellStyle name="40% - Accent2 3 3" xfId="3743"/>
    <cellStyle name="40% - Accent2 3 4" xfId="3744"/>
    <cellStyle name="40% - Accent2 4" xfId="3745"/>
    <cellStyle name="40% - Accent2 4 2" xfId="3746"/>
    <cellStyle name="40% - Accent2 4 2 2" xfId="3747"/>
    <cellStyle name="40% - Accent2 4 2 3" xfId="3748"/>
    <cellStyle name="40% - Accent2 4 3" xfId="3749"/>
    <cellStyle name="40% - Accent2 4 4" xfId="3750"/>
    <cellStyle name="40% - Accent2 5" xfId="3751"/>
    <cellStyle name="40% - Accent2 5 2" xfId="3752"/>
    <cellStyle name="40% - Accent2 5 3" xfId="3753"/>
    <cellStyle name="40% - Accent2 6" xfId="3754"/>
    <cellStyle name="40% - Accent2 6 2" xfId="3755"/>
    <cellStyle name="40% - Accent2 6 3" xfId="3756"/>
    <cellStyle name="40% - Accent2 7" xfId="3757"/>
    <cellStyle name="40% - Accent2 7 2" xfId="3758"/>
    <cellStyle name="40% - Accent2 8" xfId="3759"/>
    <cellStyle name="40% - Accent2 8 2" xfId="3760"/>
    <cellStyle name="40% - Accent3 2" xfId="3761"/>
    <cellStyle name="40% - Accent3 2 2" xfId="3762"/>
    <cellStyle name="40% - Accent3 2 2 2" xfId="3763"/>
    <cellStyle name="40% - Accent3 2 2 3" xfId="3764"/>
    <cellStyle name="40% - Accent3 3" xfId="3765"/>
    <cellStyle name="40% - Accent3 3 2" xfId="3766"/>
    <cellStyle name="40% - Accent3 3 2 2" xfId="3767"/>
    <cellStyle name="40% - Accent3 3 2 3" xfId="3768"/>
    <cellStyle name="40% - Accent3 4" xfId="3769"/>
    <cellStyle name="40% - Accent3 4 2" xfId="3770"/>
    <cellStyle name="40% - Accent3 4 2 2" xfId="3771"/>
    <cellStyle name="40% - Accent3 4 2 3" xfId="3772"/>
    <cellStyle name="40% - Accent3 4 3" xfId="3773"/>
    <cellStyle name="40% - Accent3 4 4" xfId="3774"/>
    <cellStyle name="40% - Accent3 5" xfId="3775"/>
    <cellStyle name="40% - Accent3 5 2" xfId="3776"/>
    <cellStyle name="40% - Accent3 5 3" xfId="3777"/>
    <cellStyle name="40% - Accent3 6" xfId="3778"/>
    <cellStyle name="40% - Accent3 6 2" xfId="3779"/>
    <cellStyle name="40% - Accent3 6 3" xfId="3780"/>
    <cellStyle name="40% - Accent3 7" xfId="3781"/>
    <cellStyle name="40% - Accent3 7 2" xfId="3782"/>
    <cellStyle name="40% - Accent3 8" xfId="3783"/>
    <cellStyle name="40% - Accent3 8 2" xfId="3784"/>
    <cellStyle name="40% - Accent4 2" xfId="3785"/>
    <cellStyle name="40% - Accent4 2 2" xfId="3786"/>
    <cellStyle name="40% - Accent4 2 2 2" xfId="3787"/>
    <cellStyle name="40% - Accent4 2 2 3" xfId="3788"/>
    <cellStyle name="40% - Accent4 3" xfId="3789"/>
    <cellStyle name="40% - Accent4 3 2" xfId="3790"/>
    <cellStyle name="40% - Accent4 3 2 2" xfId="3791"/>
    <cellStyle name="40% - Accent4 3 2 3" xfId="3792"/>
    <cellStyle name="40% - Accent4 3 3" xfId="3793"/>
    <cellStyle name="40% - Accent4 3 4" xfId="3794"/>
    <cellStyle name="40% - Accent4 4" xfId="3795"/>
    <cellStyle name="40% - Accent4 4 2" xfId="3796"/>
    <cellStyle name="40% - Accent4 4 2 2" xfId="3797"/>
    <cellStyle name="40% - Accent4 4 2 3" xfId="3798"/>
    <cellStyle name="40% - Accent4 4 3" xfId="3799"/>
    <cellStyle name="40% - Accent4 4 4" xfId="3800"/>
    <cellStyle name="40% - Accent4 5" xfId="3801"/>
    <cellStyle name="40% - Accent4 5 2" xfId="3802"/>
    <cellStyle name="40% - Accent4 5 3" xfId="3803"/>
    <cellStyle name="40% - Accent4 6" xfId="3804"/>
    <cellStyle name="40% - Accent4 6 2" xfId="3805"/>
    <cellStyle name="40% - Accent4 6 3" xfId="3806"/>
    <cellStyle name="40% - Accent4 7" xfId="3807"/>
    <cellStyle name="40% - Accent4 7 2" xfId="3808"/>
    <cellStyle name="40% - Accent4 8" xfId="3809"/>
    <cellStyle name="40% - Accent4 8 2" xfId="3810"/>
    <cellStyle name="40% - Accent5 2" xfId="3811"/>
    <cellStyle name="40% - Accent5 2 2" xfId="3812"/>
    <cellStyle name="40% - Accent5 2 2 2" xfId="3813"/>
    <cellStyle name="40% - Accent5 2 2 3" xfId="3814"/>
    <cellStyle name="40% - Accent5 3" xfId="3815"/>
    <cellStyle name="40% - Accent5 3 2" xfId="3816"/>
    <cellStyle name="40% - Accent5 3 2 2" xfId="3817"/>
    <cellStyle name="40% - Accent5 3 2 3" xfId="3818"/>
    <cellStyle name="40% - Accent5 3 3" xfId="3819"/>
    <cellStyle name="40% - Accent5 3 4" xfId="3820"/>
    <cellStyle name="40% - Accent5 4" xfId="3821"/>
    <cellStyle name="40% - Accent5 4 2" xfId="3822"/>
    <cellStyle name="40% - Accent5 4 2 2" xfId="3823"/>
    <cellStyle name="40% - Accent5 4 2 3" xfId="3824"/>
    <cellStyle name="40% - Accent5 4 3" xfId="3825"/>
    <cellStyle name="40% - Accent5 4 4" xfId="3826"/>
    <cellStyle name="40% - Accent5 5" xfId="3827"/>
    <cellStyle name="40% - Accent5 5 2" xfId="3828"/>
    <cellStyle name="40% - Accent5 5 3" xfId="3829"/>
    <cellStyle name="40% - Accent5 6" xfId="3830"/>
    <cellStyle name="40% - Accent5 6 2" xfId="3831"/>
    <cellStyle name="40% - Accent5 6 3" xfId="3832"/>
    <cellStyle name="40% - Accent5 7" xfId="3833"/>
    <cellStyle name="40% - Accent5 7 2" xfId="3834"/>
    <cellStyle name="40% - Accent5 8" xfId="3835"/>
    <cellStyle name="40% - Accent5 8 2" xfId="3836"/>
    <cellStyle name="40% - Accent6 2" xfId="3837"/>
    <cellStyle name="40% - Accent6 2 2" xfId="3838"/>
    <cellStyle name="40% - Accent6 2 2 2" xfId="3839"/>
    <cellStyle name="40% - Accent6 2 2 3" xfId="3840"/>
    <cellStyle name="40% - Accent6 3" xfId="3841"/>
    <cellStyle name="40% - Accent6 3 2" xfId="3842"/>
    <cellStyle name="40% - Accent6 3 2 2" xfId="3843"/>
    <cellStyle name="40% - Accent6 3 2 3" xfId="3844"/>
    <cellStyle name="40% - Accent6 3 3" xfId="3845"/>
    <cellStyle name="40% - Accent6 3 4" xfId="3846"/>
    <cellStyle name="40% - Accent6 4" xfId="3847"/>
    <cellStyle name="40% - Accent6 4 2" xfId="3848"/>
    <cellStyle name="40% - Accent6 4 2 2" xfId="3849"/>
    <cellStyle name="40% - Accent6 4 2 3" xfId="3850"/>
    <cellStyle name="40% - Accent6 4 3" xfId="3851"/>
    <cellStyle name="40% - Accent6 4 4" xfId="3852"/>
    <cellStyle name="40% - Accent6 5" xfId="3853"/>
    <cellStyle name="40% - Accent6 5 2" xfId="3854"/>
    <cellStyle name="40% - Accent6 5 3" xfId="3855"/>
    <cellStyle name="40% - Accent6 6" xfId="3856"/>
    <cellStyle name="40% - Accent6 6 2" xfId="3857"/>
    <cellStyle name="40% - Accent6 6 3" xfId="3858"/>
    <cellStyle name="40% - Accent6 7" xfId="3859"/>
    <cellStyle name="40% - Accent6 7 2" xfId="3860"/>
    <cellStyle name="40% - Accent6 8" xfId="3861"/>
    <cellStyle name="40% - Accent6 8 2" xfId="3862"/>
    <cellStyle name="40% - Énfasis1" xfId="3863"/>
    <cellStyle name="40% - Énfasis2" xfId="3864"/>
    <cellStyle name="40% - Énfasis3" xfId="3865"/>
    <cellStyle name="40% - Énfasis4" xfId="3866"/>
    <cellStyle name="40% - Énfasis5" xfId="3867"/>
    <cellStyle name="40% - Énfasis6" xfId="3868"/>
    <cellStyle name="40% - 강조색1" xfId="3869"/>
    <cellStyle name="40% - 강조색2" xfId="3870"/>
    <cellStyle name="40% - 강조색3" xfId="3871"/>
    <cellStyle name="40% - 강조색4" xfId="3872"/>
    <cellStyle name="40% - 강조색5" xfId="3873"/>
    <cellStyle name="40% - 강조색6" xfId="3874"/>
    <cellStyle name="60% - Accent1 2" xfId="3875"/>
    <cellStyle name="60% - Accent1 2 2" xfId="3876"/>
    <cellStyle name="60% - Accent1 3" xfId="3877"/>
    <cellStyle name="60% - Accent1 3 2" xfId="3878"/>
    <cellStyle name="60% - Accent1 4" xfId="3879"/>
    <cellStyle name="60% - Accent1 4 2" xfId="3880"/>
    <cellStyle name="60% - Accent1 5" xfId="3881"/>
    <cellStyle name="60% - Accent1 5 2" xfId="3882"/>
    <cellStyle name="60% - Accent1 6" xfId="3883"/>
    <cellStyle name="60% - Accent1 6 2" xfId="3884"/>
    <cellStyle name="60% - Accent1 7" xfId="3885"/>
    <cellStyle name="60% - Accent1 7 2" xfId="3886"/>
    <cellStyle name="60% - Accent1 8" xfId="3887"/>
    <cellStyle name="60% - Accent1 8 2" xfId="3888"/>
    <cellStyle name="60% - Accent2 2" xfId="3889"/>
    <cellStyle name="60% - Accent2 2 2" xfId="3890"/>
    <cellStyle name="60% - Accent2 3" xfId="3891"/>
    <cellStyle name="60% - Accent2 3 2" xfId="3892"/>
    <cellStyle name="60% - Accent2 4" xfId="3893"/>
    <cellStyle name="60% - Accent2 4 2" xfId="3894"/>
    <cellStyle name="60% - Accent2 5" xfId="3895"/>
    <cellStyle name="60% - Accent2 5 2" xfId="3896"/>
    <cellStyle name="60% - Accent2 6" xfId="3897"/>
    <cellStyle name="60% - Accent2 6 2" xfId="3898"/>
    <cellStyle name="60% - Accent2 7" xfId="3899"/>
    <cellStyle name="60% - Accent2 7 2" xfId="3900"/>
    <cellStyle name="60% - Accent2 8" xfId="3901"/>
    <cellStyle name="60% - Accent2 8 2" xfId="3902"/>
    <cellStyle name="60% - Accent3 2" xfId="3903"/>
    <cellStyle name="60% - Accent3 2 2" xfId="3904"/>
    <cellStyle name="60% - Accent3 3" xfId="3905"/>
    <cellStyle name="60% - Accent3 3 2" xfId="3906"/>
    <cellStyle name="60% - Accent3 4" xfId="3907"/>
    <cellStyle name="60% - Accent3 4 2" xfId="3908"/>
    <cellStyle name="60% - Accent3 5" xfId="3909"/>
    <cellStyle name="60% - Accent3 5 2" xfId="3910"/>
    <cellStyle name="60% - Accent3 6" xfId="3911"/>
    <cellStyle name="60% - Accent3 6 2" xfId="3912"/>
    <cellStyle name="60% - Accent3 7" xfId="3913"/>
    <cellStyle name="60% - Accent3 7 2" xfId="3914"/>
    <cellStyle name="60% - Accent3 8" xfId="3915"/>
    <cellStyle name="60% - Accent3 8 2" xfId="3916"/>
    <cellStyle name="60% - Accent4 2" xfId="3917"/>
    <cellStyle name="60% - Accent4 2 2" xfId="3918"/>
    <cellStyle name="60% - Accent4 3" xfId="3919"/>
    <cellStyle name="60% - Accent4 3 2" xfId="3920"/>
    <cellStyle name="60% - Accent4 4" xfId="3921"/>
    <cellStyle name="60% - Accent4 4 2" xfId="3922"/>
    <cellStyle name="60% - Accent4 5" xfId="3923"/>
    <cellStyle name="60% - Accent4 5 2" xfId="3924"/>
    <cellStyle name="60% - Accent4 6" xfId="3925"/>
    <cellStyle name="60% - Accent4 6 2" xfId="3926"/>
    <cellStyle name="60% - Accent4 7" xfId="3927"/>
    <cellStyle name="60% - Accent4 7 2" xfId="3928"/>
    <cellStyle name="60% - Accent4 8" xfId="3929"/>
    <cellStyle name="60% - Accent4 8 2" xfId="3930"/>
    <cellStyle name="60% - Accent5 2" xfId="3931"/>
    <cellStyle name="60% - Accent5 2 2" xfId="3932"/>
    <cellStyle name="60% - Accent5 3" xfId="3933"/>
    <cellStyle name="60% - Accent5 3 2" xfId="3934"/>
    <cellStyle name="60% - Accent5 4" xfId="3935"/>
    <cellStyle name="60% - Accent5 4 2" xfId="3936"/>
    <cellStyle name="60% - Accent5 5" xfId="3937"/>
    <cellStyle name="60% - Accent5 5 2" xfId="3938"/>
    <cellStyle name="60% - Accent5 6" xfId="3939"/>
    <cellStyle name="60% - Accent5 6 2" xfId="3940"/>
    <cellStyle name="60% - Accent5 7" xfId="3941"/>
    <cellStyle name="60% - Accent5 7 2" xfId="3942"/>
    <cellStyle name="60% - Accent5 8" xfId="3943"/>
    <cellStyle name="60% - Accent5 8 2" xfId="3944"/>
    <cellStyle name="60% - Accent6 2" xfId="3945"/>
    <cellStyle name="60% - Accent6 2 2" xfId="3946"/>
    <cellStyle name="60% - Accent6 3" xfId="3947"/>
    <cellStyle name="60% - Accent6 3 2" xfId="3948"/>
    <cellStyle name="60% - Accent6 4" xfId="3949"/>
    <cellStyle name="60% - Accent6 4 2" xfId="3950"/>
    <cellStyle name="60% - Accent6 5" xfId="3951"/>
    <cellStyle name="60% - Accent6 5 2" xfId="3952"/>
    <cellStyle name="60% - Accent6 6" xfId="3953"/>
    <cellStyle name="60% - Accent6 6 2" xfId="3954"/>
    <cellStyle name="60% - Accent6 7" xfId="3955"/>
    <cellStyle name="60% - Accent6 7 2" xfId="3956"/>
    <cellStyle name="60% - Accent6 8" xfId="3957"/>
    <cellStyle name="60% - Accent6 8 2" xfId="3958"/>
    <cellStyle name="60% - Énfasis1" xfId="3959"/>
    <cellStyle name="60% - Énfasis2" xfId="3960"/>
    <cellStyle name="60% - Énfasis3" xfId="3961"/>
    <cellStyle name="60% - Énfasis4" xfId="3962"/>
    <cellStyle name="60% - Énfasis5" xfId="3963"/>
    <cellStyle name="60% - Énfasis6" xfId="3964"/>
    <cellStyle name="60% - 강조색1" xfId="3965"/>
    <cellStyle name="60% - 강조색2" xfId="3966"/>
    <cellStyle name="60% - 강조색3" xfId="3967"/>
    <cellStyle name="60% - 강조색4" xfId="3968"/>
    <cellStyle name="60% - 강조색5" xfId="3969"/>
    <cellStyle name="60% - 강조색6" xfId="3970"/>
    <cellStyle name="8 pt" xfId="3971"/>
    <cellStyle name="8 pt 2" xfId="3972"/>
    <cellStyle name="a" xfId="3973"/>
    <cellStyle name="Äåíåæíûé [0]_PERSONAL" xfId="3974"/>
    <cellStyle name="Äåíåæíûé_PERSONAL" xfId="3975"/>
    <cellStyle name="Accent1 10" xfId="3976"/>
    <cellStyle name="Accent1 11" xfId="3977"/>
    <cellStyle name="Accent1 2" xfId="3978"/>
    <cellStyle name="Accent1 2 2" xfId="3979"/>
    <cellStyle name="Accent1 3" xfId="3980"/>
    <cellStyle name="Accent1 3 2" xfId="3981"/>
    <cellStyle name="Accent1 4" xfId="3982"/>
    <cellStyle name="Accent1 4 2" xfId="3983"/>
    <cellStyle name="Accent1 5" xfId="3984"/>
    <cellStyle name="Accent1 5 2" xfId="3985"/>
    <cellStyle name="Accent1 6" xfId="3986"/>
    <cellStyle name="Accent1 6 2" xfId="3987"/>
    <cellStyle name="Accent1 7" xfId="3988"/>
    <cellStyle name="Accent1 7 2" xfId="3989"/>
    <cellStyle name="Accent1 8" xfId="3990"/>
    <cellStyle name="Accent1 8 2" xfId="3991"/>
    <cellStyle name="Accent1 9" xfId="3992"/>
    <cellStyle name="Accent1 9 2" xfId="3993"/>
    <cellStyle name="Accent2 10" xfId="3994"/>
    <cellStyle name="Accent2 11" xfId="3995"/>
    <cellStyle name="Accent2 2" xfId="3996"/>
    <cellStyle name="Accent2 2 2" xfId="3997"/>
    <cellStyle name="Accent2 3" xfId="3998"/>
    <cellStyle name="Accent2 3 2" xfId="3999"/>
    <cellStyle name="Accent2 4" xfId="4000"/>
    <cellStyle name="Accent2 4 2" xfId="4001"/>
    <cellStyle name="Accent2 5" xfId="4002"/>
    <cellStyle name="Accent2 5 2" xfId="4003"/>
    <cellStyle name="Accent2 6" xfId="4004"/>
    <cellStyle name="Accent2 6 2" xfId="4005"/>
    <cellStyle name="Accent2 7" xfId="4006"/>
    <cellStyle name="Accent2 7 2" xfId="4007"/>
    <cellStyle name="Accent2 8" xfId="4008"/>
    <cellStyle name="Accent2 8 2" xfId="4009"/>
    <cellStyle name="Accent2 9" xfId="4010"/>
    <cellStyle name="Accent2 9 2" xfId="4011"/>
    <cellStyle name="Accent3 10" xfId="4012"/>
    <cellStyle name="Accent3 11" xfId="4013"/>
    <cellStyle name="Accent3 2" xfId="4014"/>
    <cellStyle name="Accent3 2 2" xfId="4015"/>
    <cellStyle name="Accent3 3" xfId="4016"/>
    <cellStyle name="Accent3 3 2" xfId="4017"/>
    <cellStyle name="Accent3 4" xfId="4018"/>
    <cellStyle name="Accent3 4 2" xfId="4019"/>
    <cellStyle name="Accent3 5" xfId="4020"/>
    <cellStyle name="Accent3 5 2" xfId="4021"/>
    <cellStyle name="Accent3 6" xfId="4022"/>
    <cellStyle name="Accent3 6 2" xfId="4023"/>
    <cellStyle name="Accent3 7" xfId="4024"/>
    <cellStyle name="Accent3 7 2" xfId="4025"/>
    <cellStyle name="Accent3 8" xfId="4026"/>
    <cellStyle name="Accent3 8 2" xfId="4027"/>
    <cellStyle name="Accent3 9" xfId="4028"/>
    <cellStyle name="Accent3 9 2" xfId="4029"/>
    <cellStyle name="Accent4 10" xfId="4030"/>
    <cellStyle name="Accent4 11" xfId="4031"/>
    <cellStyle name="Accent4 2" xfId="4032"/>
    <cellStyle name="Accent4 2 2" xfId="4033"/>
    <cellStyle name="Accent4 3" xfId="4034"/>
    <cellStyle name="Accent4 3 2" xfId="4035"/>
    <cellStyle name="Accent4 4" xfId="4036"/>
    <cellStyle name="Accent4 4 2" xfId="4037"/>
    <cellStyle name="Accent4 5" xfId="4038"/>
    <cellStyle name="Accent4 5 2" xfId="4039"/>
    <cellStyle name="Accent4 6" xfId="4040"/>
    <cellStyle name="Accent4 6 2" xfId="4041"/>
    <cellStyle name="Accent4 7" xfId="4042"/>
    <cellStyle name="Accent4 7 2" xfId="4043"/>
    <cellStyle name="Accent4 8" xfId="4044"/>
    <cellStyle name="Accent4 8 2" xfId="4045"/>
    <cellStyle name="Accent4 9" xfId="4046"/>
    <cellStyle name="Accent4 9 2" xfId="4047"/>
    <cellStyle name="Accent5 10" xfId="4048"/>
    <cellStyle name="Accent5 11" xfId="4049"/>
    <cellStyle name="Accent5 2" xfId="4050"/>
    <cellStyle name="Accent5 2 2" xfId="4051"/>
    <cellStyle name="Accent5 3" xfId="4052"/>
    <cellStyle name="Accent5 3 2" xfId="4053"/>
    <cellStyle name="Accent5 4" xfId="4054"/>
    <cellStyle name="Accent5 4 2" xfId="4055"/>
    <cellStyle name="Accent5 5" xfId="4056"/>
    <cellStyle name="Accent5 5 2" xfId="4057"/>
    <cellStyle name="Accent5 6" xfId="4058"/>
    <cellStyle name="Accent5 6 2" xfId="4059"/>
    <cellStyle name="Accent5 7" xfId="4060"/>
    <cellStyle name="Accent5 7 2" xfId="4061"/>
    <cellStyle name="Accent5 8" xfId="4062"/>
    <cellStyle name="Accent5 8 2" xfId="4063"/>
    <cellStyle name="Accent5 9" xfId="4064"/>
    <cellStyle name="Accent5 9 2" xfId="4065"/>
    <cellStyle name="Accent6 10" xfId="4066"/>
    <cellStyle name="Accent6 11" xfId="4067"/>
    <cellStyle name="Accent6 2" xfId="4068"/>
    <cellStyle name="Accent6 2 2" xfId="4069"/>
    <cellStyle name="Accent6 3" xfId="4070"/>
    <cellStyle name="Accent6 3 2" xfId="4071"/>
    <cellStyle name="Accent6 4" xfId="4072"/>
    <cellStyle name="Accent6 4 2" xfId="4073"/>
    <cellStyle name="Accent6 5" xfId="4074"/>
    <cellStyle name="Accent6 5 2" xfId="4075"/>
    <cellStyle name="Accent6 6" xfId="4076"/>
    <cellStyle name="Accent6 6 2" xfId="4077"/>
    <cellStyle name="Accent6 7" xfId="4078"/>
    <cellStyle name="Accent6 7 2" xfId="4079"/>
    <cellStyle name="Accent6 8" xfId="4080"/>
    <cellStyle name="Accent6 8 2" xfId="4081"/>
    <cellStyle name="Accent6 9" xfId="4082"/>
    <cellStyle name="Accent6 9 2" xfId="4083"/>
    <cellStyle name="Account 0 dec" xfId="4084"/>
    <cellStyle name="ACIKLAMA" xfId="4085"/>
    <cellStyle name="ACIKLAMA 10" xfId="4086"/>
    <cellStyle name="ACIKLAMA 2" xfId="4087"/>
    <cellStyle name="ACIKLAMA 2 2" xfId="4088"/>
    <cellStyle name="ACIKLAMA 3" xfId="4089"/>
    <cellStyle name="ACIKLAMA 3 2" xfId="4090"/>
    <cellStyle name="ACIKLAMA 4" xfId="4091"/>
    <cellStyle name="ACIKLAMA 4 2" xfId="4092"/>
    <cellStyle name="ACIKLAMA 5" xfId="4093"/>
    <cellStyle name="ACIKLAMA 5 2" xfId="4094"/>
    <cellStyle name="ACIKLAMA 6" xfId="4095"/>
    <cellStyle name="ACIKLAMA 6 2" xfId="4096"/>
    <cellStyle name="ACIKLAMA 7" xfId="4097"/>
    <cellStyle name="ACIKLAMA 7 2" xfId="4098"/>
    <cellStyle name="ACIKLAMA 8" xfId="4099"/>
    <cellStyle name="ACIKLAMA 8 2" xfId="4100"/>
    <cellStyle name="ACIKLAMA 9" xfId="4101"/>
    <cellStyle name="ACIKLAMA 9 2" xfId="4102"/>
    <cellStyle name="AÇIK" xfId="4103"/>
    <cellStyle name="AÇIK 10" xfId="4104"/>
    <cellStyle name="AÇIK 2" xfId="4105"/>
    <cellStyle name="AÇIK 2 2" xfId="4106"/>
    <cellStyle name="AÇIK 3" xfId="4107"/>
    <cellStyle name="AÇIK 3 2" xfId="4108"/>
    <cellStyle name="AÇIK 4" xfId="4109"/>
    <cellStyle name="AÇIK 4 2" xfId="4110"/>
    <cellStyle name="AÇIK 5" xfId="4111"/>
    <cellStyle name="AÇIK 5 2" xfId="4112"/>
    <cellStyle name="AÇIK 6" xfId="4113"/>
    <cellStyle name="AÇIK 6 2" xfId="4114"/>
    <cellStyle name="AÇIK 7" xfId="4115"/>
    <cellStyle name="AÇIK 7 2" xfId="4116"/>
    <cellStyle name="AÇIK 8" xfId="4117"/>
    <cellStyle name="AÇIK 8 2" xfId="4118"/>
    <cellStyle name="AÇIK 9" xfId="4119"/>
    <cellStyle name="AÇIK 9 2" xfId="4120"/>
    <cellStyle name="Açıklama Metni 2" xfId="4121"/>
    <cellStyle name="Açıklama Metni 2 2" xfId="4122"/>
    <cellStyle name="AFE" xfId="4123"/>
    <cellStyle name="AFE 2" xfId="4124"/>
    <cellStyle name="AFE 2 2" xfId="4125"/>
    <cellStyle name="AFE_2010 Segmentation of US business for Group Stat Supplement v03" xfId="4126"/>
    <cellStyle name="AmountColumn" xfId="4127"/>
    <cellStyle name="Ana Başlık 2" xfId="4128"/>
    <cellStyle name="Ana Başlık 2 2" xfId="4129"/>
    <cellStyle name="ANormal" xfId="4130"/>
    <cellStyle name="ANormal 2" xfId="4131"/>
    <cellStyle name="Arial [WT]" xfId="4132"/>
    <cellStyle name="Arial [WT] 2" xfId="4133"/>
    <cellStyle name="AskSide" xfId="4134"/>
    <cellStyle name="B" xfId="4135"/>
    <cellStyle name="B 10" xfId="4136"/>
    <cellStyle name="B 2" xfId="4137"/>
    <cellStyle name="B 2 2" xfId="4138"/>
    <cellStyle name="B 3" xfId="4139"/>
    <cellStyle name="B 3 2" xfId="4140"/>
    <cellStyle name="B 4" xfId="4141"/>
    <cellStyle name="B 4 2" xfId="4142"/>
    <cellStyle name="B 5" xfId="4143"/>
    <cellStyle name="B 5 2" xfId="4144"/>
    <cellStyle name="B 6" xfId="4145"/>
    <cellStyle name="B 6 2" xfId="4146"/>
    <cellStyle name="B 7" xfId="4147"/>
    <cellStyle name="B 7 2" xfId="4148"/>
    <cellStyle name="B 8" xfId="4149"/>
    <cellStyle name="B 8 2" xfId="4150"/>
    <cellStyle name="B 9" xfId="4151"/>
    <cellStyle name="B 9 2" xfId="4152"/>
    <cellStyle name="B_Bot" xfId="4153"/>
    <cellStyle name="B_Bot 2" xfId="4154"/>
    <cellStyle name="B_Bot 2 2" xfId="4155"/>
    <cellStyle name="B_Bot 3" xfId="4156"/>
    <cellStyle name="B_BotLC" xfId="4157"/>
    <cellStyle name="B_BotLC 2" xfId="4158"/>
    <cellStyle name="B_BotLC 2 2" xfId="4159"/>
    <cellStyle name="B_BotLC 3" xfId="4160"/>
    <cellStyle name="B_BotRC" xfId="4161"/>
    <cellStyle name="B_BotRC 2" xfId="4162"/>
    <cellStyle name="B_BotRC 2 2" xfId="4163"/>
    <cellStyle name="B_BotRC 3" xfId="4164"/>
    <cellStyle name="B_Left" xfId="4165"/>
    <cellStyle name="B_Left 2" xfId="4166"/>
    <cellStyle name="B_Right" xfId="4167"/>
    <cellStyle name="B_Right 2" xfId="4168"/>
    <cellStyle name="B_Top" xfId="4169"/>
    <cellStyle name="B_Top 2" xfId="4170"/>
    <cellStyle name="B_TopLC" xfId="4171"/>
    <cellStyle name="B_TopLC 2" xfId="4172"/>
    <cellStyle name="B_TopRC" xfId="4173"/>
    <cellStyle name="B_TopRC 2" xfId="4174"/>
    <cellStyle name="Background" xfId="4175"/>
    <cellStyle name="Background 2" xfId="4176"/>
    <cellStyle name="Bad 10" xfId="4177"/>
    <cellStyle name="Bad 11" xfId="4178"/>
    <cellStyle name="Bad 2" xfId="4179"/>
    <cellStyle name="Bad 2 2" xfId="4180"/>
    <cellStyle name="Bad 3" xfId="4181"/>
    <cellStyle name="Bad 3 2" xfId="4182"/>
    <cellStyle name="Bad 4" xfId="4183"/>
    <cellStyle name="Bad 4 2" xfId="4184"/>
    <cellStyle name="Bad 5" xfId="4185"/>
    <cellStyle name="Bad 5 2" xfId="4186"/>
    <cellStyle name="Bad 6" xfId="4187"/>
    <cellStyle name="Bad 6 2" xfId="4188"/>
    <cellStyle name="Bad 7" xfId="4189"/>
    <cellStyle name="Bad 7 2" xfId="4190"/>
    <cellStyle name="Bad 8" xfId="4191"/>
    <cellStyle name="Bad 8 2" xfId="4192"/>
    <cellStyle name="Bad 9" xfId="4193"/>
    <cellStyle name="Bad 9 2" xfId="4194"/>
    <cellStyle name="Bağlı Hücre 2" xfId="4195"/>
    <cellStyle name="Bağlı Hücre 2 2" xfId="4196"/>
    <cellStyle name="baslık" xfId="4197"/>
    <cellStyle name="BASLIKl" xfId="4198"/>
    <cellStyle name="Başlık 1 2" xfId="4199"/>
    <cellStyle name="Başlık 1 2 2" xfId="4200"/>
    <cellStyle name="Başlık 2 2" xfId="4201"/>
    <cellStyle name="Başlık 2 2 2" xfId="4202"/>
    <cellStyle name="Başlık 3 2" xfId="4203"/>
    <cellStyle name="Başlık 3 2 2" xfId="4204"/>
    <cellStyle name="Başlık 4 2" xfId="4205"/>
    <cellStyle name="Başlık 4 2 2" xfId="4206"/>
    <cellStyle name="Başlık 4 3" xfId="4207"/>
    <cellStyle name="BB" xfId="4208"/>
    <cellStyle name="BB 10" xfId="4209"/>
    <cellStyle name="BB 2" xfId="4210"/>
    <cellStyle name="BB 2 2" xfId="4211"/>
    <cellStyle name="BB 3" xfId="4212"/>
    <cellStyle name="BB 3 2" xfId="4213"/>
    <cellStyle name="BB 4" xfId="4214"/>
    <cellStyle name="BB 4 2" xfId="4215"/>
    <cellStyle name="BB 5" xfId="4216"/>
    <cellStyle name="BB 5 2" xfId="4217"/>
    <cellStyle name="BB 6" xfId="4218"/>
    <cellStyle name="BB 6 2" xfId="4219"/>
    <cellStyle name="BB 7" xfId="4220"/>
    <cellStyle name="BB 7 2" xfId="4221"/>
    <cellStyle name="BB 8" xfId="4222"/>
    <cellStyle name="BB 8 2" xfId="4223"/>
    <cellStyle name="BB 9" xfId="4224"/>
    <cellStyle name="BB 9 2" xfId="4225"/>
    <cellStyle name="Berekening" xfId="4226"/>
    <cellStyle name="Berekening 10" xfId="4227"/>
    <cellStyle name="Berekening 10 2" xfId="4228"/>
    <cellStyle name="Berekening 10 3" xfId="4229"/>
    <cellStyle name="Berekening 11" xfId="4230"/>
    <cellStyle name="Berekening 11 2" xfId="4231"/>
    <cellStyle name="Berekening 11 3" xfId="4232"/>
    <cellStyle name="Berekening 12" xfId="4233"/>
    <cellStyle name="Berekening 13" xfId="4234"/>
    <cellStyle name="Berekening 14" xfId="4235"/>
    <cellStyle name="Berekening 15" xfId="4236"/>
    <cellStyle name="Berekening 16" xfId="4237"/>
    <cellStyle name="Berekening 17" xfId="4238"/>
    <cellStyle name="Berekening 18" xfId="4239"/>
    <cellStyle name="Berekening 19" xfId="4240"/>
    <cellStyle name="Berekening 2" xfId="4241"/>
    <cellStyle name="Berekening 2 10" xfId="4242"/>
    <cellStyle name="Berekening 2 11" xfId="4243"/>
    <cellStyle name="Berekening 2 12" xfId="4244"/>
    <cellStyle name="Berekening 2 13" xfId="4245"/>
    <cellStyle name="Berekening 2 14" xfId="4246"/>
    <cellStyle name="Berekening 2 15" xfId="4247"/>
    <cellStyle name="Berekening 2 2" xfId="4248"/>
    <cellStyle name="Berekening 2 2 2" xfId="4249"/>
    <cellStyle name="Berekening 2 2 3" xfId="4250"/>
    <cellStyle name="Berekening 2 3" xfId="4251"/>
    <cellStyle name="Berekening 2 3 2" xfId="4252"/>
    <cellStyle name="Berekening 2 3 3" xfId="4253"/>
    <cellStyle name="Berekening 2 4" xfId="4254"/>
    <cellStyle name="Berekening 2 4 2" xfId="4255"/>
    <cellStyle name="Berekening 2 4 3" xfId="4256"/>
    <cellStyle name="Berekening 2 5" xfId="4257"/>
    <cellStyle name="Berekening 2 6" xfId="4258"/>
    <cellStyle name="Berekening 2 7" xfId="4259"/>
    <cellStyle name="Berekening 2 8" xfId="4260"/>
    <cellStyle name="Berekening 2 9" xfId="4261"/>
    <cellStyle name="Berekening 20" xfId="4262"/>
    <cellStyle name="Berekening 21" xfId="4263"/>
    <cellStyle name="Berekening 22" xfId="4264"/>
    <cellStyle name="Berekening 3" xfId="4265"/>
    <cellStyle name="Berekening 3 2" xfId="4266"/>
    <cellStyle name="Berekening 3 2 2" xfId="4267"/>
    <cellStyle name="Berekening 3 2 3" xfId="4268"/>
    <cellStyle name="Berekening 3 3" xfId="4269"/>
    <cellStyle name="Berekening 3 3 2" xfId="4270"/>
    <cellStyle name="Berekening 3 3 3" xfId="4271"/>
    <cellStyle name="Berekening 3 4" xfId="4272"/>
    <cellStyle name="Berekening 3 4 2" xfId="4273"/>
    <cellStyle name="Berekening 3 4 3" xfId="4274"/>
    <cellStyle name="Berekening 3 5" xfId="4275"/>
    <cellStyle name="Berekening 3 6" xfId="4276"/>
    <cellStyle name="Berekening 4" xfId="4277"/>
    <cellStyle name="Berekening 4 2" xfId="4278"/>
    <cellStyle name="Berekening 4 2 2" xfId="4279"/>
    <cellStyle name="Berekening 4 2 3" xfId="4280"/>
    <cellStyle name="Berekening 4 3" xfId="4281"/>
    <cellStyle name="Berekening 4 3 2" xfId="4282"/>
    <cellStyle name="Berekening 4 3 3" xfId="4283"/>
    <cellStyle name="Berekening 4 4" xfId="4284"/>
    <cellStyle name="Berekening 4 4 2" xfId="4285"/>
    <cellStyle name="Berekening 4 4 3" xfId="4286"/>
    <cellStyle name="Berekening 4 5" xfId="4287"/>
    <cellStyle name="Berekening 4 6" xfId="4288"/>
    <cellStyle name="Berekening 5" xfId="4289"/>
    <cellStyle name="Berekening 5 2" xfId="4290"/>
    <cellStyle name="Berekening 5 2 2" xfId="4291"/>
    <cellStyle name="Berekening 5 2 3" xfId="4292"/>
    <cellStyle name="Berekening 5 3" xfId="4293"/>
    <cellStyle name="Berekening 5 3 2" xfId="4294"/>
    <cellStyle name="Berekening 5 3 3" xfId="4295"/>
    <cellStyle name="Berekening 5 4" xfId="4296"/>
    <cellStyle name="Berekening 5 5" xfId="4297"/>
    <cellStyle name="Berekening 6" xfId="4298"/>
    <cellStyle name="Berekening 6 2" xfId="4299"/>
    <cellStyle name="Berekening 6 3" xfId="4300"/>
    <cellStyle name="Berekening 7" xfId="4301"/>
    <cellStyle name="Berekening 7 2" xfId="4302"/>
    <cellStyle name="Berekening 7 3" xfId="4303"/>
    <cellStyle name="Berekening 8" xfId="4304"/>
    <cellStyle name="Berekening 8 2" xfId="4305"/>
    <cellStyle name="Berekening 8 3" xfId="4306"/>
    <cellStyle name="Berekening 9" xfId="4307"/>
    <cellStyle name="Berekening 9 2" xfId="4308"/>
    <cellStyle name="Berekening 9 3" xfId="4309"/>
    <cellStyle name="Berekening_Debt Profile" xfId="4310"/>
    <cellStyle name="BidSide" xfId="4311"/>
    <cellStyle name="Binlik Ayracı [0] 2" xfId="4312"/>
    <cellStyle name="Binlik Ayracı 10" xfId="4313"/>
    <cellStyle name="Binlik Ayracı 11" xfId="4314"/>
    <cellStyle name="Binlik Ayracı 2" xfId="4315"/>
    <cellStyle name="Binlik Ayracı 2 2" xfId="4316"/>
    <cellStyle name="Binlik Ayracı 2 2 2" xfId="4317"/>
    <cellStyle name="Binlik Ayracı 2 2 2 2" xfId="4318"/>
    <cellStyle name="Binlik Ayracı 3" xfId="4319"/>
    <cellStyle name="Binlik Ayracı 4" xfId="4320"/>
    <cellStyle name="Binlik Ayracı 4 2" xfId="4321"/>
    <cellStyle name="Binlik Ayracı 4 2 2" xfId="4322"/>
    <cellStyle name="Binlik Ayracı 4 3" xfId="4323"/>
    <cellStyle name="Binlik Ayracı 5" xfId="4324"/>
    <cellStyle name="Binlik Ayracı 5 2" xfId="4325"/>
    <cellStyle name="Binlik Ayracı 5 2 2" xfId="4326"/>
    <cellStyle name="Binlik Ayracı 5 3" xfId="4327"/>
    <cellStyle name="Binlik Ayracı 6" xfId="4328"/>
    <cellStyle name="Binlik Ayracı 7" xfId="4329"/>
    <cellStyle name="Binlik Ayracı 8" xfId="4330"/>
    <cellStyle name="Binlik Ayracı 9" xfId="4331"/>
    <cellStyle name="Black" xfId="4332"/>
    <cellStyle name="Black 2" xfId="4333"/>
    <cellStyle name="Blue" xfId="4334"/>
    <cellStyle name="Blue 2" xfId="4335"/>
    <cellStyle name="BMU001" xfId="4336"/>
    <cellStyle name="BMU001 10" xfId="4337"/>
    <cellStyle name="BMU001 2" xfId="4338"/>
    <cellStyle name="BMU001 3" xfId="4339"/>
    <cellStyle name="BMU001 4" xfId="4340"/>
    <cellStyle name="BMU001 5" xfId="4341"/>
    <cellStyle name="BMU001 6" xfId="4342"/>
    <cellStyle name="BMU001 7" xfId="4343"/>
    <cellStyle name="BMU001 8" xfId="4344"/>
    <cellStyle name="BMU001 9" xfId="4345"/>
    <cellStyle name="BMU001pol" xfId="4346"/>
    <cellStyle name="BMU001pol 10" xfId="4347"/>
    <cellStyle name="BMU001pol 2" xfId="4348"/>
    <cellStyle name="BMU001pol 3" xfId="4349"/>
    <cellStyle name="BMU001pol 4" xfId="4350"/>
    <cellStyle name="BMU001pol 5" xfId="4351"/>
    <cellStyle name="BMU001pol 6" xfId="4352"/>
    <cellStyle name="BMU001pol 7" xfId="4353"/>
    <cellStyle name="BMU001pol 8" xfId="4354"/>
    <cellStyle name="BMU001pol 9" xfId="4355"/>
    <cellStyle name="BMU001T" xfId="4356"/>
    <cellStyle name="BMU001T 10" xfId="4357"/>
    <cellStyle name="BMU001T 2" xfId="4358"/>
    <cellStyle name="BMU001T 3" xfId="4359"/>
    <cellStyle name="BMU001T 4" xfId="4360"/>
    <cellStyle name="BMU001T 5" xfId="4361"/>
    <cellStyle name="BMU001T 6" xfId="4362"/>
    <cellStyle name="BMU001T 7" xfId="4363"/>
    <cellStyle name="BMU001T 8" xfId="4364"/>
    <cellStyle name="BMU001T 9" xfId="4365"/>
    <cellStyle name="BMU002" xfId="4366"/>
    <cellStyle name="BMU002 10" xfId="4367"/>
    <cellStyle name="BMU002 2" xfId="4368"/>
    <cellStyle name="BMU002 3" xfId="4369"/>
    <cellStyle name="BMU002 4" xfId="4370"/>
    <cellStyle name="BMU002 5" xfId="4371"/>
    <cellStyle name="BMU002 6" xfId="4372"/>
    <cellStyle name="BMU002 7" xfId="4373"/>
    <cellStyle name="BMU002 8" xfId="4374"/>
    <cellStyle name="BMU002 9" xfId="4375"/>
    <cellStyle name="BMU002B" xfId="4376"/>
    <cellStyle name="BMU002P1" xfId="4377"/>
    <cellStyle name="BMU002P1 10" xfId="4378"/>
    <cellStyle name="BMU002P1 2" xfId="4379"/>
    <cellStyle name="BMU002P1 3" xfId="4380"/>
    <cellStyle name="BMU002P1 4" xfId="4381"/>
    <cellStyle name="BMU002P1 5" xfId="4382"/>
    <cellStyle name="BMU002P1 6" xfId="4383"/>
    <cellStyle name="BMU002P1 7" xfId="4384"/>
    <cellStyle name="BMU002P1 8" xfId="4385"/>
    <cellStyle name="BMU002P1 9" xfId="4386"/>
    <cellStyle name="BMU002P2" xfId="4387"/>
    <cellStyle name="BMU002P2 10" xfId="4388"/>
    <cellStyle name="BMU002P2 2" xfId="4389"/>
    <cellStyle name="BMU002P2 3" xfId="4390"/>
    <cellStyle name="BMU002P2 4" xfId="4391"/>
    <cellStyle name="BMU002P2 5" xfId="4392"/>
    <cellStyle name="BMU002P2 6" xfId="4393"/>
    <cellStyle name="BMU002P2 7" xfId="4394"/>
    <cellStyle name="BMU002P2 8" xfId="4395"/>
    <cellStyle name="BMU002P2 9" xfId="4396"/>
    <cellStyle name="BMU003" xfId="4397"/>
    <cellStyle name="BMU003 2" xfId="4398"/>
    <cellStyle name="BMU004" xfId="4399"/>
    <cellStyle name="BMU005" xfId="4400"/>
    <cellStyle name="BMU005 10" xfId="4401"/>
    <cellStyle name="BMU005 2" xfId="4402"/>
    <cellStyle name="BMU005 2 2" xfId="4403"/>
    <cellStyle name="BMU005 3" xfId="4404"/>
    <cellStyle name="BMU005 3 2" xfId="4405"/>
    <cellStyle name="BMU005 4" xfId="4406"/>
    <cellStyle name="BMU005 4 2" xfId="4407"/>
    <cellStyle name="BMU005 5" xfId="4408"/>
    <cellStyle name="BMU005 5 2" xfId="4409"/>
    <cellStyle name="BMU005 6" xfId="4410"/>
    <cellStyle name="BMU005 6 2" xfId="4411"/>
    <cellStyle name="BMU005 7" xfId="4412"/>
    <cellStyle name="BMU005 7 2" xfId="4413"/>
    <cellStyle name="BMU005 8" xfId="4414"/>
    <cellStyle name="BMU005 8 2" xfId="4415"/>
    <cellStyle name="BMU005 9" xfId="4416"/>
    <cellStyle name="BMU005 9 2" xfId="4417"/>
    <cellStyle name="BMU005B" xfId="4418"/>
    <cellStyle name="BMU005B 2" xfId="4419"/>
    <cellStyle name="BMU005K" xfId="4420"/>
    <cellStyle name="BMU005K 10" xfId="4421"/>
    <cellStyle name="BMU005K 2" xfId="4422"/>
    <cellStyle name="BMU005K 2 2" xfId="4423"/>
    <cellStyle name="BMU005K 3" xfId="4424"/>
    <cellStyle name="BMU005K 3 2" xfId="4425"/>
    <cellStyle name="BMU005K 4" xfId="4426"/>
    <cellStyle name="BMU005K 4 2" xfId="4427"/>
    <cellStyle name="BMU005K 5" xfId="4428"/>
    <cellStyle name="BMU005K 5 2" xfId="4429"/>
    <cellStyle name="BMU005K 6" xfId="4430"/>
    <cellStyle name="BMU005K 6 2" xfId="4431"/>
    <cellStyle name="BMU005K 7" xfId="4432"/>
    <cellStyle name="BMU005K 7 2" xfId="4433"/>
    <cellStyle name="BMU005K 8" xfId="4434"/>
    <cellStyle name="BMU005K 8 2" xfId="4435"/>
    <cellStyle name="BMU005K 9" xfId="4436"/>
    <cellStyle name="BMU005K 9 2" xfId="4437"/>
    <cellStyle name="BMU011" xfId="4438"/>
    <cellStyle name="bmutext" xfId="4439"/>
    <cellStyle name="BODY" xfId="4440"/>
    <cellStyle name="BODY 10" xfId="4441"/>
    <cellStyle name="BODY 2" xfId="4442"/>
    <cellStyle name="BODY 2 2" xfId="4443"/>
    <cellStyle name="BODY 3" xfId="4444"/>
    <cellStyle name="BODY 3 2" xfId="4445"/>
    <cellStyle name="BODY 4" xfId="4446"/>
    <cellStyle name="BODY 4 2" xfId="4447"/>
    <cellStyle name="BODY 5" xfId="4448"/>
    <cellStyle name="BODY 5 2" xfId="4449"/>
    <cellStyle name="BODY 6" xfId="4450"/>
    <cellStyle name="BODY 6 2" xfId="4451"/>
    <cellStyle name="BODY 7" xfId="4452"/>
    <cellStyle name="BODY 7 2" xfId="4453"/>
    <cellStyle name="BODY 8" xfId="4454"/>
    <cellStyle name="BODY 8 2" xfId="4455"/>
    <cellStyle name="BODY 9" xfId="4456"/>
    <cellStyle name="BODY 9 2" xfId="4457"/>
    <cellStyle name="Bold" xfId="4458"/>
    <cellStyle name="border" xfId="4459"/>
    <cellStyle name="Box_Full" xfId="4460"/>
    <cellStyle name="Buena" xfId="4461"/>
    <cellStyle name="Cabecera 1" xfId="4462"/>
    <cellStyle name="Cabecera 2" xfId="4463"/>
    <cellStyle name="Calc Currency (0)" xfId="4464"/>
    <cellStyle name="Calc Currency (0) 10" xfId="4465"/>
    <cellStyle name="Calc Currency (0) 2" xfId="4466"/>
    <cellStyle name="Calc Currency (0) 2 2" xfId="4467"/>
    <cellStyle name="Calc Currency (0) 3" xfId="4468"/>
    <cellStyle name="Calc Currency (0) 3 2" xfId="4469"/>
    <cellStyle name="Calc Currency (0) 4" xfId="4470"/>
    <cellStyle name="Calc Currency (0) 4 2" xfId="4471"/>
    <cellStyle name="Calc Currency (0) 5" xfId="4472"/>
    <cellStyle name="Calc Currency (0) 5 2" xfId="4473"/>
    <cellStyle name="Calc Currency (0) 6" xfId="4474"/>
    <cellStyle name="Calc Currency (0) 6 2" xfId="4475"/>
    <cellStyle name="Calc Currency (0) 7" xfId="4476"/>
    <cellStyle name="Calc Currency (0) 7 2" xfId="4477"/>
    <cellStyle name="Calc Currency (0) 8" xfId="4478"/>
    <cellStyle name="Calc Currency (0) 8 2" xfId="4479"/>
    <cellStyle name="Calc Currency (0) 9" xfId="4480"/>
    <cellStyle name="Calc Currency (0) 9 2" xfId="4481"/>
    <cellStyle name="Calc Currency (2)" xfId="4482"/>
    <cellStyle name="Calc Percent (0)" xfId="4483"/>
    <cellStyle name="Calc Percent (1)" xfId="4484"/>
    <cellStyle name="Calc Percent (2)" xfId="4485"/>
    <cellStyle name="Calc Percent (2) 10" xfId="4486"/>
    <cellStyle name="Calc Percent (2) 2" xfId="4487"/>
    <cellStyle name="Calc Percent (2) 3" xfId="4488"/>
    <cellStyle name="Calc Percent (2) 4" xfId="4489"/>
    <cellStyle name="Calc Percent (2) 5" xfId="4490"/>
    <cellStyle name="Calc Percent (2) 6" xfId="4491"/>
    <cellStyle name="Calc Percent (2) 7" xfId="4492"/>
    <cellStyle name="Calc Percent (2) 8" xfId="4493"/>
    <cellStyle name="Calc Percent (2) 9" xfId="4494"/>
    <cellStyle name="Calc Units (0)" xfId="4495"/>
    <cellStyle name="Calc Units (1)" xfId="4496"/>
    <cellStyle name="Calc Units (2)" xfId="4497"/>
    <cellStyle name="Calculation 10" xfId="4498"/>
    <cellStyle name="Calculation 11" xfId="4499"/>
    <cellStyle name="Calculation 2" xfId="4500"/>
    <cellStyle name="Calculation 2 2" xfId="4501"/>
    <cellStyle name="Calculation 2 3" xfId="4502"/>
    <cellStyle name="Calculation 2 3 2" xfId="4503"/>
    <cellStyle name="Calculation 2 3 3" xfId="4504"/>
    <cellStyle name="Calculation 2 4" xfId="4505"/>
    <cellStyle name="Calculation 2 4 2" xfId="4506"/>
    <cellStyle name="Calculation 2 4 3" xfId="4507"/>
    <cellStyle name="Calculation 3" xfId="4508"/>
    <cellStyle name="Calculation 3 2" xfId="4509"/>
    <cellStyle name="Calculation 4" xfId="4510"/>
    <cellStyle name="Calculation 4 2" xfId="4511"/>
    <cellStyle name="Calculation 4_MTP NN BANK 2013_2017" xfId="4512"/>
    <cellStyle name="Calculation 5" xfId="4513"/>
    <cellStyle name="Calculation 5 2" xfId="4514"/>
    <cellStyle name="Calculation 6" xfId="4515"/>
    <cellStyle name="Calculation 6 2" xfId="4516"/>
    <cellStyle name="Calculation 7" xfId="4517"/>
    <cellStyle name="Calculation 7 2" xfId="4518"/>
    <cellStyle name="Calculation 8" xfId="4519"/>
    <cellStyle name="Calculation 8 2" xfId="4520"/>
    <cellStyle name="Calculation 9" xfId="4521"/>
    <cellStyle name="Calculation 9 2" xfId="4522"/>
    <cellStyle name="Cálculo" xfId="4523"/>
    <cellStyle name="Cálculo 10" xfId="4524"/>
    <cellStyle name="Cálculo 10 2" xfId="4525"/>
    <cellStyle name="Cálculo 10 3" xfId="4526"/>
    <cellStyle name="Cálculo 11" xfId="4527"/>
    <cellStyle name="Cálculo 11 2" xfId="4528"/>
    <cellStyle name="Cálculo 11 3" xfId="4529"/>
    <cellStyle name="Cálculo 12" xfId="4530"/>
    <cellStyle name="Cálculo 13" xfId="4531"/>
    <cellStyle name="Cálculo 14" xfId="4532"/>
    <cellStyle name="Cálculo 15" xfId="4533"/>
    <cellStyle name="Cálculo 16" xfId="4534"/>
    <cellStyle name="Cálculo 17" xfId="4535"/>
    <cellStyle name="Cálculo 18" xfId="4536"/>
    <cellStyle name="Cálculo 19" xfId="4537"/>
    <cellStyle name="Cálculo 2" xfId="4538"/>
    <cellStyle name="Cálculo 2 10" xfId="4539"/>
    <cellStyle name="Cálculo 2 11" xfId="4540"/>
    <cellStyle name="Cálculo 2 12" xfId="4541"/>
    <cellStyle name="Cálculo 2 13" xfId="4542"/>
    <cellStyle name="Cálculo 2 14" xfId="4543"/>
    <cellStyle name="Cálculo 2 15" xfId="4544"/>
    <cellStyle name="Cálculo 2 2" xfId="4545"/>
    <cellStyle name="Cálculo 2 2 2" xfId="4546"/>
    <cellStyle name="Cálculo 2 2 3" xfId="4547"/>
    <cellStyle name="Cálculo 2 3" xfId="4548"/>
    <cellStyle name="Cálculo 2 3 2" xfId="4549"/>
    <cellStyle name="Cálculo 2 3 3" xfId="4550"/>
    <cellStyle name="Cálculo 2 4" xfId="4551"/>
    <cellStyle name="Cálculo 2 4 2" xfId="4552"/>
    <cellStyle name="Cálculo 2 4 3" xfId="4553"/>
    <cellStyle name="Cálculo 2 5" xfId="4554"/>
    <cellStyle name="Cálculo 2 6" xfId="4555"/>
    <cellStyle name="Cálculo 2 7" xfId="4556"/>
    <cellStyle name="Cálculo 2 8" xfId="4557"/>
    <cellStyle name="Cálculo 2 9" xfId="4558"/>
    <cellStyle name="Cálculo 20" xfId="4559"/>
    <cellStyle name="Cálculo 21" xfId="4560"/>
    <cellStyle name="Cálculo 22" xfId="4561"/>
    <cellStyle name="Cálculo 3" xfId="4562"/>
    <cellStyle name="Cálculo 3 2" xfId="4563"/>
    <cellStyle name="Cálculo 3 2 2" xfId="4564"/>
    <cellStyle name="Cálculo 3 2 3" xfId="4565"/>
    <cellStyle name="Cálculo 3 3" xfId="4566"/>
    <cellStyle name="Cálculo 3 3 2" xfId="4567"/>
    <cellStyle name="Cálculo 3 3 3" xfId="4568"/>
    <cellStyle name="Cálculo 3 4" xfId="4569"/>
    <cellStyle name="Cálculo 3 4 2" xfId="4570"/>
    <cellStyle name="Cálculo 3 4 3" xfId="4571"/>
    <cellStyle name="Cálculo 3 5" xfId="4572"/>
    <cellStyle name="Cálculo 3 6" xfId="4573"/>
    <cellStyle name="Cálculo 4" xfId="4574"/>
    <cellStyle name="Cálculo 4 2" xfId="4575"/>
    <cellStyle name="Cálculo 4 2 2" xfId="4576"/>
    <cellStyle name="Cálculo 4 2 3" xfId="4577"/>
    <cellStyle name="Cálculo 4 3" xfId="4578"/>
    <cellStyle name="Cálculo 4 3 2" xfId="4579"/>
    <cellStyle name="Cálculo 4 3 3" xfId="4580"/>
    <cellStyle name="Cálculo 4 4" xfId="4581"/>
    <cellStyle name="Cálculo 4 4 2" xfId="4582"/>
    <cellStyle name="Cálculo 4 4 3" xfId="4583"/>
    <cellStyle name="Cálculo 4 5" xfId="4584"/>
    <cellStyle name="Cálculo 4 6" xfId="4585"/>
    <cellStyle name="Cálculo 5" xfId="4586"/>
    <cellStyle name="Cálculo 5 2" xfId="4587"/>
    <cellStyle name="Cálculo 5 2 2" xfId="4588"/>
    <cellStyle name="Cálculo 5 2 3" xfId="4589"/>
    <cellStyle name="Cálculo 5 3" xfId="4590"/>
    <cellStyle name="Cálculo 5 3 2" xfId="4591"/>
    <cellStyle name="Cálculo 5 3 3" xfId="4592"/>
    <cellStyle name="Cálculo 5 4" xfId="4593"/>
    <cellStyle name="Cálculo 5 5" xfId="4594"/>
    <cellStyle name="Cálculo 6" xfId="4595"/>
    <cellStyle name="Cálculo 6 2" xfId="4596"/>
    <cellStyle name="Cálculo 6 3" xfId="4597"/>
    <cellStyle name="Cálculo 7" xfId="4598"/>
    <cellStyle name="Cálculo 7 2" xfId="4599"/>
    <cellStyle name="Cálculo 7 3" xfId="4600"/>
    <cellStyle name="Cálculo 8" xfId="4601"/>
    <cellStyle name="Cálculo 8 2" xfId="4602"/>
    <cellStyle name="Cálculo 8 3" xfId="4603"/>
    <cellStyle name="Cálculo 9" xfId="4604"/>
    <cellStyle name="Cálculo 9 2" xfId="4605"/>
    <cellStyle name="Cálculo 9 3" xfId="4606"/>
    <cellStyle name="Cálculo_Debt Profile" xfId="4607"/>
    <cellStyle name="Celda de comprobación" xfId="4608"/>
    <cellStyle name="Celda vinculada" xfId="4609"/>
    <cellStyle name="Check Cell 10" xfId="4610"/>
    <cellStyle name="Check Cell 11" xfId="4611"/>
    <cellStyle name="Check Cell 2" xfId="4612"/>
    <cellStyle name="Check Cell 2 2" xfId="4613"/>
    <cellStyle name="Check Cell 3" xfId="4614"/>
    <cellStyle name="Check Cell 3 2" xfId="4615"/>
    <cellStyle name="Check Cell 4" xfId="4616"/>
    <cellStyle name="Check Cell 4 2" xfId="4617"/>
    <cellStyle name="Check Cell 5" xfId="4618"/>
    <cellStyle name="Check Cell 5 2" xfId="4619"/>
    <cellStyle name="Check Cell 6" xfId="4620"/>
    <cellStyle name="Check Cell 6 2" xfId="4621"/>
    <cellStyle name="Check Cell 7" xfId="4622"/>
    <cellStyle name="Check Cell 7 2" xfId="4623"/>
    <cellStyle name="Check Cell 8" xfId="4624"/>
    <cellStyle name="Check Cell 8 2" xfId="4625"/>
    <cellStyle name="Check Cell 9" xfId="4626"/>
    <cellStyle name="Check Cell 9 2" xfId="4627"/>
    <cellStyle name="Cnplosion_Style" xfId="4628"/>
    <cellStyle name="Column_Title" xfId="4629"/>
    <cellStyle name="Comma  - Style1" xfId="4630"/>
    <cellStyle name="Comma  - Style2" xfId="4631"/>
    <cellStyle name="Comma  - Style3" xfId="4632"/>
    <cellStyle name="Comma  - Style4" xfId="4633"/>
    <cellStyle name="Comma  - Style5" xfId="4634"/>
    <cellStyle name="Comma  - Style6" xfId="4635"/>
    <cellStyle name="Comma  - Style7" xfId="4636"/>
    <cellStyle name="Comma  - Style8" xfId="4637"/>
    <cellStyle name="Comma [00]" xfId="4638"/>
    <cellStyle name="Comma 10" xfId="4639"/>
    <cellStyle name="Comma 11" xfId="4640"/>
    <cellStyle name="Comma 12" xfId="4641"/>
    <cellStyle name="Comma 13" xfId="4642"/>
    <cellStyle name="Comma 14" xfId="4643"/>
    <cellStyle name="Comma 15" xfId="4644"/>
    <cellStyle name="Comma 16" xfId="4645"/>
    <cellStyle name="Comma 17" xfId="4646"/>
    <cellStyle name="Comma 17 2" xfId="4647"/>
    <cellStyle name="Comma 17 3" xfId="4648"/>
    <cellStyle name="Comma 18" xfId="4649"/>
    <cellStyle name="Comma 18 2" xfId="4650"/>
    <cellStyle name="Comma 19" xfId="4651"/>
    <cellStyle name="Comma 19 2" xfId="4652"/>
    <cellStyle name="Comma 19 2 2" xfId="4653"/>
    <cellStyle name="Comma 19 2 2 2" xfId="4654"/>
    <cellStyle name="Comma 19 2 2 2 2" xfId="4655"/>
    <cellStyle name="Comma 19 2 2 3" xfId="4656"/>
    <cellStyle name="Comma 19 2 2 4" xfId="4657"/>
    <cellStyle name="Comma 19 2 2 5" xfId="4658"/>
    <cellStyle name="Comma 19 2 3" xfId="4659"/>
    <cellStyle name="Comma 19 2 3 2" xfId="4660"/>
    <cellStyle name="Comma 19 2 4" xfId="4661"/>
    <cellStyle name="Comma 19 2 5" xfId="4662"/>
    <cellStyle name="Comma 19 2 6" xfId="4663"/>
    <cellStyle name="Comma 19 3" xfId="4664"/>
    <cellStyle name="Comma 19 3 2" xfId="4665"/>
    <cellStyle name="Comma 19 3 2 2" xfId="4666"/>
    <cellStyle name="Comma 19 3 3" xfId="4667"/>
    <cellStyle name="Comma 19 3 4" xfId="4668"/>
    <cellStyle name="Comma 19 3 5" xfId="4669"/>
    <cellStyle name="Comma 19 4" xfId="4670"/>
    <cellStyle name="Comma 19 4 2" xfId="4671"/>
    <cellStyle name="Comma 19 4 2 2" xfId="4672"/>
    <cellStyle name="Comma 19 4 3" xfId="4673"/>
    <cellStyle name="Comma 19 4 4" xfId="4674"/>
    <cellStyle name="Comma 19 4 5" xfId="4675"/>
    <cellStyle name="Comma 19 5" xfId="4676"/>
    <cellStyle name="Comma 19 5 2" xfId="4677"/>
    <cellStyle name="Comma 19 6" xfId="4678"/>
    <cellStyle name="Comma 19 7" xfId="4679"/>
    <cellStyle name="Comma 19 8" xfId="4680"/>
    <cellStyle name="Comma 2" xfId="4681"/>
    <cellStyle name="Comma 2 10" xfId="4682"/>
    <cellStyle name="Comma 2 2" xfId="4683"/>
    <cellStyle name="Comma 2 2 2" xfId="4684"/>
    <cellStyle name="Comma 2 3" xfId="4685"/>
    <cellStyle name="Comma 2 4" xfId="4686"/>
    <cellStyle name="Comma 2 5" xfId="4687"/>
    <cellStyle name="Comma 2 6" xfId="4688"/>
    <cellStyle name="Comma 2 7" xfId="4689"/>
    <cellStyle name="Comma 2 8" xfId="4690"/>
    <cellStyle name="Comma 2 9" xfId="4691"/>
    <cellStyle name="Comma 20" xfId="4692"/>
    <cellStyle name="Comma 20 2" xfId="4693"/>
    <cellStyle name="Comma 20 3" xfId="4694"/>
    <cellStyle name="Comma 21" xfId="4695"/>
    <cellStyle name="Comma 21 2" xfId="4696"/>
    <cellStyle name="Comma 22" xfId="4697"/>
    <cellStyle name="Comma 23" xfId="4698"/>
    <cellStyle name="Comma 24" xfId="4699"/>
    <cellStyle name="Comma 25" xfId="4700"/>
    <cellStyle name="Comma 26" xfId="4701"/>
    <cellStyle name="Comma 27" xfId="4702"/>
    <cellStyle name="Comma 28" xfId="4703"/>
    <cellStyle name="Comma 29" xfId="4704"/>
    <cellStyle name="Comma 3" xfId="4705"/>
    <cellStyle name="Comma 3 10" xfId="4706"/>
    <cellStyle name="Comma 3 11" xfId="4707"/>
    <cellStyle name="Comma 3 12" xfId="4708"/>
    <cellStyle name="Comma 3 13" xfId="4709"/>
    <cellStyle name="Comma 3 14" xfId="4710"/>
    <cellStyle name="Comma 3 15" xfId="4711"/>
    <cellStyle name="Comma 3 16" xfId="4712"/>
    <cellStyle name="Comma 3 17" xfId="4713"/>
    <cellStyle name="Comma 3 18" xfId="4714"/>
    <cellStyle name="Comma 3 19" xfId="4715"/>
    <cellStyle name="Comma 3 2" xfId="4716"/>
    <cellStyle name="Comma 3 2 10" xfId="4717"/>
    <cellStyle name="Comma 3 2 11" xfId="4718"/>
    <cellStyle name="Comma 3 2 12" xfId="4719"/>
    <cellStyle name="Comma 3 2 13" xfId="4720"/>
    <cellStyle name="Comma 3 2 14" xfId="4721"/>
    <cellStyle name="Comma 3 2 15" xfId="4722"/>
    <cellStyle name="Comma 3 2 16" xfId="4723"/>
    <cellStyle name="Comma 3 2 17" xfId="4724"/>
    <cellStyle name="Comma 3 2 18" xfId="4725"/>
    <cellStyle name="Comma 3 2 19" xfId="4726"/>
    <cellStyle name="Comma 3 2 2" xfId="4727"/>
    <cellStyle name="Comma 3 2 2 10" xfId="4728"/>
    <cellStyle name="Comma 3 2 2 11" xfId="4729"/>
    <cellStyle name="Comma 3 2 2 12" xfId="4730"/>
    <cellStyle name="Comma 3 2 2 13" xfId="4731"/>
    <cellStyle name="Comma 3 2 2 14" xfId="4732"/>
    <cellStyle name="Comma 3 2 2 15" xfId="4733"/>
    <cellStyle name="Comma 3 2 2 16" xfId="4734"/>
    <cellStyle name="Comma 3 2 2 17" xfId="4735"/>
    <cellStyle name="Comma 3 2 2 18" xfId="4736"/>
    <cellStyle name="Comma 3 2 2 19" xfId="4737"/>
    <cellStyle name="Comma 3 2 2 2" xfId="4738"/>
    <cellStyle name="Comma 3 2 2 20" xfId="4739"/>
    <cellStyle name="Comma 3 2 2 21" xfId="4740"/>
    <cellStyle name="Comma 3 2 2 22" xfId="4741"/>
    <cellStyle name="Comma 3 2 2 23" xfId="4742"/>
    <cellStyle name="Comma 3 2 2 3" xfId="4743"/>
    <cellStyle name="Comma 3 2 2 4" xfId="4744"/>
    <cellStyle name="Comma 3 2 2 5" xfId="4745"/>
    <cellStyle name="Comma 3 2 2 6" xfId="4746"/>
    <cellStyle name="Comma 3 2 2 7" xfId="4747"/>
    <cellStyle name="Comma 3 2 2 8" xfId="4748"/>
    <cellStyle name="Comma 3 2 2 9" xfId="4749"/>
    <cellStyle name="Comma 3 2 20" xfId="4750"/>
    <cellStyle name="Comma 3 2 21" xfId="4751"/>
    <cellStyle name="Comma 3 2 22" xfId="4752"/>
    <cellStyle name="Comma 3 2 23" xfId="4753"/>
    <cellStyle name="Comma 3 2 24" xfId="4754"/>
    <cellStyle name="Comma 3 2 25" xfId="4755"/>
    <cellStyle name="Comma 3 2 26" xfId="4756"/>
    <cellStyle name="Comma 3 2 27" xfId="4757"/>
    <cellStyle name="Comma 3 2 28" xfId="4758"/>
    <cellStyle name="Comma 3 2 29" xfId="4759"/>
    <cellStyle name="Comma 3 2 3" xfId="4760"/>
    <cellStyle name="Comma 3 2 30" xfId="4761"/>
    <cellStyle name="Comma 3 2 4" xfId="4762"/>
    <cellStyle name="Comma 3 2 5" xfId="4763"/>
    <cellStyle name="Comma 3 2 6" xfId="4764"/>
    <cellStyle name="Comma 3 2 7" xfId="4765"/>
    <cellStyle name="Comma 3 2 8" xfId="4766"/>
    <cellStyle name="Comma 3 2 9" xfId="4767"/>
    <cellStyle name="Comma 3 20" xfId="4768"/>
    <cellStyle name="Comma 3 21" xfId="4769"/>
    <cellStyle name="Comma 3 22" xfId="4770"/>
    <cellStyle name="Comma 3 23" xfId="4771"/>
    <cellStyle name="Comma 3 24" xfId="4772"/>
    <cellStyle name="Comma 3 25" xfId="4773"/>
    <cellStyle name="Comma 3 26" xfId="4774"/>
    <cellStyle name="Comma 3 27" xfId="4775"/>
    <cellStyle name="Comma 3 28" xfId="4776"/>
    <cellStyle name="Comma 3 29" xfId="4777"/>
    <cellStyle name="Comma 3 3" xfId="4778"/>
    <cellStyle name="Comma 3 30" xfId="4779"/>
    <cellStyle name="Comma 3 31" xfId="4780"/>
    <cellStyle name="Comma 3 32" xfId="4781"/>
    <cellStyle name="Comma 3 33" xfId="4782"/>
    <cellStyle name="Comma 3 34" xfId="4783"/>
    <cellStyle name="Comma 3 35" xfId="4784"/>
    <cellStyle name="Comma 3 36" xfId="4785"/>
    <cellStyle name="Comma 3 4" xfId="4786"/>
    <cellStyle name="Comma 3 5" xfId="4787"/>
    <cellStyle name="Comma 3 6" xfId="4788"/>
    <cellStyle name="Comma 3 7" xfId="4789"/>
    <cellStyle name="Comma 3 7 10" xfId="4790"/>
    <cellStyle name="Comma 3 7 11" xfId="4791"/>
    <cellStyle name="Comma 3 7 12" xfId="4792"/>
    <cellStyle name="Comma 3 7 13" xfId="4793"/>
    <cellStyle name="Comma 3 7 14" xfId="4794"/>
    <cellStyle name="Comma 3 7 15" xfId="4795"/>
    <cellStyle name="Comma 3 7 16" xfId="4796"/>
    <cellStyle name="Comma 3 7 17" xfId="4797"/>
    <cellStyle name="Comma 3 7 18" xfId="4798"/>
    <cellStyle name="Comma 3 7 19" xfId="4799"/>
    <cellStyle name="Comma 3 7 2" xfId="4800"/>
    <cellStyle name="Comma 3 7 20" xfId="4801"/>
    <cellStyle name="Comma 3 7 21" xfId="4802"/>
    <cellStyle name="Comma 3 7 22" xfId="4803"/>
    <cellStyle name="Comma 3 7 23" xfId="4804"/>
    <cellStyle name="Comma 3 7 3" xfId="4805"/>
    <cellStyle name="Comma 3 7 4" xfId="4806"/>
    <cellStyle name="Comma 3 7 5" xfId="4807"/>
    <cellStyle name="Comma 3 7 6" xfId="4808"/>
    <cellStyle name="Comma 3 7 7" xfId="4809"/>
    <cellStyle name="Comma 3 7 8" xfId="4810"/>
    <cellStyle name="Comma 3 7 9" xfId="4811"/>
    <cellStyle name="Comma 3 8" xfId="4812"/>
    <cellStyle name="Comma 3 9" xfId="4813"/>
    <cellStyle name="Comma 30" xfId="4814"/>
    <cellStyle name="Comma 31" xfId="4815"/>
    <cellStyle name="Comma 32" xfId="4816"/>
    <cellStyle name="Comma 33" xfId="4817"/>
    <cellStyle name="Comma 34" xfId="4818"/>
    <cellStyle name="Comma 35" xfId="4819"/>
    <cellStyle name="Comma 36" xfId="4820"/>
    <cellStyle name="Comma 37" xfId="4821"/>
    <cellStyle name="Comma 38" xfId="4822"/>
    <cellStyle name="Comma 39" xfId="4823"/>
    <cellStyle name="Comma 4" xfId="4824"/>
    <cellStyle name="Comma 4 10" xfId="4825"/>
    <cellStyle name="Comma 4 11" xfId="4826"/>
    <cellStyle name="Comma 4 12" xfId="4827"/>
    <cellStyle name="Comma 4 13" xfId="4828"/>
    <cellStyle name="Comma 4 14" xfId="4829"/>
    <cellStyle name="Comma 4 15" xfId="4830"/>
    <cellStyle name="Comma 4 16" xfId="4831"/>
    <cellStyle name="Comma 4 17" xfId="4832"/>
    <cellStyle name="Comma 4 18" xfId="4833"/>
    <cellStyle name="Comma 4 19" xfId="4834"/>
    <cellStyle name="Comma 4 2" xfId="4835"/>
    <cellStyle name="Comma 4 2 10" xfId="4836"/>
    <cellStyle name="Comma 4 2 11" xfId="4837"/>
    <cellStyle name="Comma 4 2 12" xfId="4838"/>
    <cellStyle name="Comma 4 2 13" xfId="4839"/>
    <cellStyle name="Comma 4 2 14" xfId="4840"/>
    <cellStyle name="Comma 4 2 15" xfId="4841"/>
    <cellStyle name="Comma 4 2 16" xfId="4842"/>
    <cellStyle name="Comma 4 2 17" xfId="4843"/>
    <cellStyle name="Comma 4 2 18" xfId="4844"/>
    <cellStyle name="Comma 4 2 19" xfId="4845"/>
    <cellStyle name="Comma 4 2 2" xfId="4846"/>
    <cellStyle name="Comma 4 2 2 10" xfId="4847"/>
    <cellStyle name="Comma 4 2 2 11" xfId="4848"/>
    <cellStyle name="Comma 4 2 2 12" xfId="4849"/>
    <cellStyle name="Comma 4 2 2 13" xfId="4850"/>
    <cellStyle name="Comma 4 2 2 14" xfId="4851"/>
    <cellStyle name="Comma 4 2 2 15" xfId="4852"/>
    <cellStyle name="Comma 4 2 2 16" xfId="4853"/>
    <cellStyle name="Comma 4 2 2 17" xfId="4854"/>
    <cellStyle name="Comma 4 2 2 18" xfId="4855"/>
    <cellStyle name="Comma 4 2 2 19" xfId="4856"/>
    <cellStyle name="Comma 4 2 2 2" xfId="4857"/>
    <cellStyle name="Comma 4 2 2 20" xfId="4858"/>
    <cellStyle name="Comma 4 2 2 21" xfId="4859"/>
    <cellStyle name="Comma 4 2 2 22" xfId="4860"/>
    <cellStyle name="Comma 4 2 2 23" xfId="4861"/>
    <cellStyle name="Comma 4 2 2 3" xfId="4862"/>
    <cellStyle name="Comma 4 2 2 4" xfId="4863"/>
    <cellStyle name="Comma 4 2 2 5" xfId="4864"/>
    <cellStyle name="Comma 4 2 2 6" xfId="4865"/>
    <cellStyle name="Comma 4 2 2 7" xfId="4866"/>
    <cellStyle name="Comma 4 2 2 8" xfId="4867"/>
    <cellStyle name="Comma 4 2 2 9" xfId="4868"/>
    <cellStyle name="Comma 4 2 20" xfId="4869"/>
    <cellStyle name="Comma 4 2 21" xfId="4870"/>
    <cellStyle name="Comma 4 2 22" xfId="4871"/>
    <cellStyle name="Comma 4 2 23" xfId="4872"/>
    <cellStyle name="Comma 4 2 24" xfId="4873"/>
    <cellStyle name="Comma 4 2 25" xfId="4874"/>
    <cellStyle name="Comma 4 2 26" xfId="4875"/>
    <cellStyle name="Comma 4 2 27" xfId="4876"/>
    <cellStyle name="Comma 4 2 28" xfId="4877"/>
    <cellStyle name="Comma 4 2 29" xfId="4878"/>
    <cellStyle name="Comma 4 2 3" xfId="4879"/>
    <cellStyle name="Comma 4 2 30" xfId="4880"/>
    <cellStyle name="Comma 4 2 4" xfId="4881"/>
    <cellStyle name="Comma 4 2 5" xfId="4882"/>
    <cellStyle name="Comma 4 2 6" xfId="4883"/>
    <cellStyle name="Comma 4 2 7" xfId="4884"/>
    <cellStyle name="Comma 4 2 8" xfId="4885"/>
    <cellStyle name="Comma 4 2 9" xfId="4886"/>
    <cellStyle name="Comma 4 20" xfId="4887"/>
    <cellStyle name="Comma 4 21" xfId="4888"/>
    <cellStyle name="Comma 4 22" xfId="4889"/>
    <cellStyle name="Comma 4 23" xfId="4890"/>
    <cellStyle name="Comma 4 24" xfId="4891"/>
    <cellStyle name="Comma 4 25" xfId="4892"/>
    <cellStyle name="Comma 4 26" xfId="4893"/>
    <cellStyle name="Comma 4 27" xfId="4894"/>
    <cellStyle name="Comma 4 28" xfId="4895"/>
    <cellStyle name="Comma 4 29" xfId="4896"/>
    <cellStyle name="Comma 4 3" xfId="4897"/>
    <cellStyle name="Comma 4 30" xfId="4898"/>
    <cellStyle name="Comma 4 31" xfId="4899"/>
    <cellStyle name="Comma 4 32" xfId="4900"/>
    <cellStyle name="Comma 4 33" xfId="4901"/>
    <cellStyle name="Comma 4 34" xfId="4902"/>
    <cellStyle name="Comma 4 35" xfId="4903"/>
    <cellStyle name="Comma 4 36" xfId="4904"/>
    <cellStyle name="Comma 4 4" xfId="4905"/>
    <cellStyle name="Comma 4 5" xfId="4906"/>
    <cellStyle name="Comma 4 6" xfId="4907"/>
    <cellStyle name="Comma 4 7" xfId="4908"/>
    <cellStyle name="Comma 4 7 10" xfId="4909"/>
    <cellStyle name="Comma 4 7 11" xfId="4910"/>
    <cellStyle name="Comma 4 7 12" xfId="4911"/>
    <cellStyle name="Comma 4 7 13" xfId="4912"/>
    <cellStyle name="Comma 4 7 14" xfId="4913"/>
    <cellStyle name="Comma 4 7 15" xfId="4914"/>
    <cellStyle name="Comma 4 7 16" xfId="4915"/>
    <cellStyle name="Comma 4 7 17" xfId="4916"/>
    <cellStyle name="Comma 4 7 18" xfId="4917"/>
    <cellStyle name="Comma 4 7 19" xfId="4918"/>
    <cellStyle name="Comma 4 7 2" xfId="4919"/>
    <cellStyle name="Comma 4 7 20" xfId="4920"/>
    <cellStyle name="Comma 4 7 21" xfId="4921"/>
    <cellStyle name="Comma 4 7 22" xfId="4922"/>
    <cellStyle name="Comma 4 7 23" xfId="4923"/>
    <cellStyle name="Comma 4 7 3" xfId="4924"/>
    <cellStyle name="Comma 4 7 4" xfId="4925"/>
    <cellStyle name="Comma 4 7 5" xfId="4926"/>
    <cellStyle name="Comma 4 7 6" xfId="4927"/>
    <cellStyle name="Comma 4 7 7" xfId="4928"/>
    <cellStyle name="Comma 4 7 8" xfId="4929"/>
    <cellStyle name="Comma 4 7 9" xfId="4930"/>
    <cellStyle name="Comma 4 8" xfId="4931"/>
    <cellStyle name="Comma 4 9" xfId="4932"/>
    <cellStyle name="Comma 4_May'12_Margin_Analysis_Gaudi" xfId="4933"/>
    <cellStyle name="Comma 40" xfId="4934"/>
    <cellStyle name="Comma 41" xfId="4935"/>
    <cellStyle name="Comma 42" xfId="4936"/>
    <cellStyle name="Comma 43" xfId="4937"/>
    <cellStyle name="Comma 44" xfId="4938"/>
    <cellStyle name="Comma 45" xfId="4939"/>
    <cellStyle name="Comma 46" xfId="4940"/>
    <cellStyle name="Comma 5" xfId="4941"/>
    <cellStyle name="Comma 5 2" xfId="4942"/>
    <cellStyle name="Comma 6" xfId="4943"/>
    <cellStyle name="Comma 7" xfId="4944"/>
    <cellStyle name="Comma 7 2" xfId="4945"/>
    <cellStyle name="Comma 7 3" xfId="4946"/>
    <cellStyle name="Comma 8" xfId="4947"/>
    <cellStyle name="Comma 9" xfId="4948"/>
    <cellStyle name="Comma0 - Biçem2" xfId="4949"/>
    <cellStyle name="Comma0 - Biçem2 2" xfId="4950"/>
    <cellStyle name="consolid us" xfId="4951"/>
    <cellStyle name="Controlecel" xfId="4952"/>
    <cellStyle name="Controlecel 2" xfId="4953"/>
    <cellStyle name="Converted" xfId="4954"/>
    <cellStyle name="Converted 2" xfId="4955"/>
    <cellStyle name="Copied" xfId="4956"/>
    <cellStyle name="Currency $" xfId="4957"/>
    <cellStyle name="Currency [00]" xfId="4958"/>
    <cellStyle name="Currency 2" xfId="4959"/>
    <cellStyle name="Currency MTL" xfId="4960"/>
    <cellStyle name="Currency T$" xfId="4961"/>
    <cellStyle name="Current_Inactive" xfId="4962"/>
    <cellStyle name="custom" xfId="4963"/>
    <cellStyle name="Custom - Opmaakprofiel8" xfId="4964"/>
    <cellStyle name="custom 10" xfId="4965"/>
    <cellStyle name="custom 2" xfId="4966"/>
    <cellStyle name="custom 3" xfId="4967"/>
    <cellStyle name="custom 4" xfId="4968"/>
    <cellStyle name="custom 5" xfId="4969"/>
    <cellStyle name="custom 6" xfId="4970"/>
    <cellStyle name="custom 7" xfId="4971"/>
    <cellStyle name="custom 8" xfId="4972"/>
    <cellStyle name="custom 9" xfId="4973"/>
    <cellStyle name="Çıkış 2" xfId="4974"/>
    <cellStyle name="Çıkış 2 2" xfId="4975"/>
    <cellStyle name="Data   - Opmaakprofiel2" xfId="4976"/>
    <cellStyle name="Data   - Opmaakprofiel2 10" xfId="4977"/>
    <cellStyle name="Data   - Opmaakprofiel2 10 2" xfId="4978"/>
    <cellStyle name="Data   - Opmaakprofiel2 10 3" xfId="4979"/>
    <cellStyle name="Data   - Opmaakprofiel2 11" xfId="4980"/>
    <cellStyle name="Data   - Opmaakprofiel2 11 2" xfId="4981"/>
    <cellStyle name="Data   - Opmaakprofiel2 11 3" xfId="4982"/>
    <cellStyle name="Data   - Opmaakprofiel2 12" xfId="4983"/>
    <cellStyle name="Data   - Opmaakprofiel2 12 2" xfId="4984"/>
    <cellStyle name="Data   - Opmaakprofiel2 13" xfId="4985"/>
    <cellStyle name="Data   - Opmaakprofiel2 13 2" xfId="4986"/>
    <cellStyle name="Data   - Opmaakprofiel2 14" xfId="4987"/>
    <cellStyle name="Data   - Opmaakprofiel2 14 2" xfId="4988"/>
    <cellStyle name="Data   - Opmaakprofiel2 15" xfId="4989"/>
    <cellStyle name="Data   - Opmaakprofiel2 15 2" xfId="4990"/>
    <cellStyle name="Data   - Opmaakprofiel2 16" xfId="4991"/>
    <cellStyle name="Data   - Opmaakprofiel2 17" xfId="4992"/>
    <cellStyle name="Data   - Opmaakprofiel2 18" xfId="4993"/>
    <cellStyle name="Data   - Opmaakprofiel2 19" xfId="4994"/>
    <cellStyle name="Data   - Opmaakprofiel2 2" xfId="4995"/>
    <cellStyle name="Data   - Opmaakprofiel2 2 10" xfId="4996"/>
    <cellStyle name="Data   - Opmaakprofiel2 2 11" xfId="4997"/>
    <cellStyle name="Data   - Opmaakprofiel2 2 12" xfId="4998"/>
    <cellStyle name="Data   - Opmaakprofiel2 2 13" xfId="4999"/>
    <cellStyle name="Data   - Opmaakprofiel2 2 14" xfId="5000"/>
    <cellStyle name="Data   - Opmaakprofiel2 2 15" xfId="5001"/>
    <cellStyle name="Data   - Opmaakprofiel2 2 2" xfId="5002"/>
    <cellStyle name="Data   - Opmaakprofiel2 2 2 2" xfId="5003"/>
    <cellStyle name="Data   - Opmaakprofiel2 2 2 3" xfId="5004"/>
    <cellStyle name="Data   - Opmaakprofiel2 2 3" xfId="5005"/>
    <cellStyle name="Data   - Opmaakprofiel2 2 3 2" xfId="5006"/>
    <cellStyle name="Data   - Opmaakprofiel2 2 3 3" xfId="5007"/>
    <cellStyle name="Data   - Opmaakprofiel2 2 4" xfId="5008"/>
    <cellStyle name="Data   - Opmaakprofiel2 2 4 2" xfId="5009"/>
    <cellStyle name="Data   - Opmaakprofiel2 2 4 3" xfId="5010"/>
    <cellStyle name="Data   - Opmaakprofiel2 2 5" xfId="5011"/>
    <cellStyle name="Data   - Opmaakprofiel2 2 5 2" xfId="5012"/>
    <cellStyle name="Data   - Opmaakprofiel2 2 6" xfId="5013"/>
    <cellStyle name="Data   - Opmaakprofiel2 2 6 2" xfId="5014"/>
    <cellStyle name="Data   - Opmaakprofiel2 2 7" xfId="5015"/>
    <cellStyle name="Data   - Opmaakprofiel2 2 7 2" xfId="5016"/>
    <cellStyle name="Data   - Opmaakprofiel2 2 8" xfId="5017"/>
    <cellStyle name="Data   - Opmaakprofiel2 2 8 2" xfId="5018"/>
    <cellStyle name="Data   - Opmaakprofiel2 2 9" xfId="5019"/>
    <cellStyle name="Data   - Opmaakprofiel2 20" xfId="5020"/>
    <cellStyle name="Data   - Opmaakprofiel2 21" xfId="5021"/>
    <cellStyle name="Data   - Opmaakprofiel2 22" xfId="5022"/>
    <cellStyle name="Data   - Opmaakprofiel2 3" xfId="5023"/>
    <cellStyle name="Data   - Opmaakprofiel2 3 2" xfId="5024"/>
    <cellStyle name="Data   - Opmaakprofiel2 3 2 2" xfId="5025"/>
    <cellStyle name="Data   - Opmaakprofiel2 3 2 3" xfId="5026"/>
    <cellStyle name="Data   - Opmaakprofiel2 3 3" xfId="5027"/>
    <cellStyle name="Data   - Opmaakprofiel2 3 3 2" xfId="5028"/>
    <cellStyle name="Data   - Opmaakprofiel2 3 3 3" xfId="5029"/>
    <cellStyle name="Data   - Opmaakprofiel2 3 4" xfId="5030"/>
    <cellStyle name="Data   - Opmaakprofiel2 3 4 2" xfId="5031"/>
    <cellStyle name="Data   - Opmaakprofiel2 3 4 3" xfId="5032"/>
    <cellStyle name="Data   - Opmaakprofiel2 3 5" xfId="5033"/>
    <cellStyle name="Data   - Opmaakprofiel2 3 6" xfId="5034"/>
    <cellStyle name="Data   - Opmaakprofiel2 4" xfId="5035"/>
    <cellStyle name="Data   - Opmaakprofiel2 4 2" xfId="5036"/>
    <cellStyle name="Data   - Opmaakprofiel2 4 2 2" xfId="5037"/>
    <cellStyle name="Data   - Opmaakprofiel2 4 2 3" xfId="5038"/>
    <cellStyle name="Data   - Opmaakprofiel2 4 3" xfId="5039"/>
    <cellStyle name="Data   - Opmaakprofiel2 4 3 2" xfId="5040"/>
    <cellStyle name="Data   - Opmaakprofiel2 4 3 3" xfId="5041"/>
    <cellStyle name="Data   - Opmaakprofiel2 4 4" xfId="5042"/>
    <cellStyle name="Data   - Opmaakprofiel2 4 4 2" xfId="5043"/>
    <cellStyle name="Data   - Opmaakprofiel2 4 4 3" xfId="5044"/>
    <cellStyle name="Data   - Opmaakprofiel2 4 5" xfId="5045"/>
    <cellStyle name="Data   - Opmaakprofiel2 4 6" xfId="5046"/>
    <cellStyle name="Data   - Opmaakprofiel2 5" xfId="5047"/>
    <cellStyle name="Data   - Opmaakprofiel2 5 2" xfId="5048"/>
    <cellStyle name="Data   - Opmaakprofiel2 5 2 2" xfId="5049"/>
    <cellStyle name="Data   - Opmaakprofiel2 5 2 3" xfId="5050"/>
    <cellStyle name="Data   - Opmaakprofiel2 5 3" xfId="5051"/>
    <cellStyle name="Data   - Opmaakprofiel2 5 3 2" xfId="5052"/>
    <cellStyle name="Data   - Opmaakprofiel2 5 3 3" xfId="5053"/>
    <cellStyle name="Data   - Opmaakprofiel2 5 4" xfId="5054"/>
    <cellStyle name="Data   - Opmaakprofiel2 5 5" xfId="5055"/>
    <cellStyle name="Data   - Opmaakprofiel2 6" xfId="5056"/>
    <cellStyle name="Data   - Opmaakprofiel2 6 2" xfId="5057"/>
    <cellStyle name="Data   - Opmaakprofiel2 6 3" xfId="5058"/>
    <cellStyle name="Data   - Opmaakprofiel2 7" xfId="5059"/>
    <cellStyle name="Data   - Opmaakprofiel2 7 2" xfId="5060"/>
    <cellStyle name="Data   - Opmaakprofiel2 7 3" xfId="5061"/>
    <cellStyle name="Data   - Opmaakprofiel2 8" xfId="5062"/>
    <cellStyle name="Data   - Opmaakprofiel2 8 2" xfId="5063"/>
    <cellStyle name="Data   - Opmaakprofiel2 8 3" xfId="5064"/>
    <cellStyle name="Data   - Opmaakprofiel2 9" xfId="5065"/>
    <cellStyle name="Data   - Opmaakprofiel2 9 2" xfId="5066"/>
    <cellStyle name="Data   - Opmaakprofiel2 9 3" xfId="5067"/>
    <cellStyle name="Data   - Opmaakprofiel2_Debt Profile" xfId="5068"/>
    <cellStyle name="DATA_ENT" xfId="5069"/>
    <cellStyle name="Date" xfId="5070"/>
    <cellStyle name="Date Short" xfId="5071"/>
    <cellStyle name="Date_10-12 98 mali tablolar" xfId="5072"/>
    <cellStyle name="DateLong" xfId="5073"/>
    <cellStyle name="DateLong 2" xfId="5074"/>
    <cellStyle name="DateShort" xfId="5075"/>
    <cellStyle name="DateShort 2" xfId="5076"/>
    <cellStyle name="DateShort 3" xfId="5077"/>
    <cellStyle name="Dezimal [0]_Data_input_2-0" xfId="5078"/>
    <cellStyle name="Dezimal_Data_input_2-0" xfId="5079"/>
    <cellStyle name="ecstaat" xfId="5080"/>
    <cellStyle name="Encabezado 4" xfId="5081"/>
    <cellStyle name="Énfasis1" xfId="5082"/>
    <cellStyle name="Énfasis2" xfId="5083"/>
    <cellStyle name="Énfasis3" xfId="5084"/>
    <cellStyle name="Énfasis4" xfId="5085"/>
    <cellStyle name="Énfasis5" xfId="5086"/>
    <cellStyle name="Énfasis6" xfId="5087"/>
    <cellStyle name="Enter Currency (0)" xfId="5088"/>
    <cellStyle name="Enter Currency (2)" xfId="5089"/>
    <cellStyle name="Enter Units (0)" xfId="5090"/>
    <cellStyle name="Enter Units (1)" xfId="5091"/>
    <cellStyle name="Enter Units (2)" xfId="5092"/>
    <cellStyle name="Entered" xfId="5093"/>
    <cellStyle name="Entrada" xfId="5094"/>
    <cellStyle name="Entrada 10" xfId="5095"/>
    <cellStyle name="Entrada 10 2" xfId="5096"/>
    <cellStyle name="Entrada 10 3" xfId="5097"/>
    <cellStyle name="Entrada 11" xfId="5098"/>
    <cellStyle name="Entrada 11 2" xfId="5099"/>
    <cellStyle name="Entrada 11 3" xfId="5100"/>
    <cellStyle name="Entrada 12" xfId="5101"/>
    <cellStyle name="Entrada 13" xfId="5102"/>
    <cellStyle name="Entrada 14" xfId="5103"/>
    <cellStyle name="Entrada 15" xfId="5104"/>
    <cellStyle name="Entrada 16" xfId="5105"/>
    <cellStyle name="Entrada 17" xfId="5106"/>
    <cellStyle name="Entrada 18" xfId="5107"/>
    <cellStyle name="Entrada 19" xfId="5108"/>
    <cellStyle name="Entrada 2" xfId="5109"/>
    <cellStyle name="Entrada 2 10" xfId="5110"/>
    <cellStyle name="Entrada 2 11" xfId="5111"/>
    <cellStyle name="Entrada 2 12" xfId="5112"/>
    <cellStyle name="Entrada 2 13" xfId="5113"/>
    <cellStyle name="Entrada 2 14" xfId="5114"/>
    <cellStyle name="Entrada 2 15" xfId="5115"/>
    <cellStyle name="Entrada 2 2" xfId="5116"/>
    <cellStyle name="Entrada 2 2 2" xfId="5117"/>
    <cellStyle name="Entrada 2 2 3" xfId="5118"/>
    <cellStyle name="Entrada 2 3" xfId="5119"/>
    <cellStyle name="Entrada 2 3 2" xfId="5120"/>
    <cellStyle name="Entrada 2 3 3" xfId="5121"/>
    <cellStyle name="Entrada 2 4" xfId="5122"/>
    <cellStyle name="Entrada 2 4 2" xfId="5123"/>
    <cellStyle name="Entrada 2 4 3" xfId="5124"/>
    <cellStyle name="Entrada 2 5" xfId="5125"/>
    <cellStyle name="Entrada 2 6" xfId="5126"/>
    <cellStyle name="Entrada 2 7" xfId="5127"/>
    <cellStyle name="Entrada 2 8" xfId="5128"/>
    <cellStyle name="Entrada 2 9" xfId="5129"/>
    <cellStyle name="Entrada 20" xfId="5130"/>
    <cellStyle name="Entrada 21" xfId="5131"/>
    <cellStyle name="Entrada 22" xfId="5132"/>
    <cellStyle name="Entrada 3" xfId="5133"/>
    <cellStyle name="Entrada 3 2" xfId="5134"/>
    <cellStyle name="Entrada 3 2 2" xfId="5135"/>
    <cellStyle name="Entrada 3 2 3" xfId="5136"/>
    <cellStyle name="Entrada 3 3" xfId="5137"/>
    <cellStyle name="Entrada 3 3 2" xfId="5138"/>
    <cellStyle name="Entrada 3 3 3" xfId="5139"/>
    <cellStyle name="Entrada 3 4" xfId="5140"/>
    <cellStyle name="Entrada 3 4 2" xfId="5141"/>
    <cellStyle name="Entrada 3 4 3" xfId="5142"/>
    <cellStyle name="Entrada 3 5" xfId="5143"/>
    <cellStyle name="Entrada 3 6" xfId="5144"/>
    <cellStyle name="Entrada 4" xfId="5145"/>
    <cellStyle name="Entrada 4 2" xfId="5146"/>
    <cellStyle name="Entrada 4 2 2" xfId="5147"/>
    <cellStyle name="Entrada 4 2 3" xfId="5148"/>
    <cellStyle name="Entrada 4 3" xfId="5149"/>
    <cellStyle name="Entrada 4 3 2" xfId="5150"/>
    <cellStyle name="Entrada 4 3 3" xfId="5151"/>
    <cellStyle name="Entrada 4 4" xfId="5152"/>
    <cellStyle name="Entrada 4 4 2" xfId="5153"/>
    <cellStyle name="Entrada 4 4 3" xfId="5154"/>
    <cellStyle name="Entrada 4 5" xfId="5155"/>
    <cellStyle name="Entrada 4 6" xfId="5156"/>
    <cellStyle name="Entrada 5" xfId="5157"/>
    <cellStyle name="Entrada 5 2" xfId="5158"/>
    <cellStyle name="Entrada 5 2 2" xfId="5159"/>
    <cellStyle name="Entrada 5 2 3" xfId="5160"/>
    <cellStyle name="Entrada 5 3" xfId="5161"/>
    <cellStyle name="Entrada 5 3 2" xfId="5162"/>
    <cellStyle name="Entrada 5 3 3" xfId="5163"/>
    <cellStyle name="Entrada 5 4" xfId="5164"/>
    <cellStyle name="Entrada 5 5" xfId="5165"/>
    <cellStyle name="Entrada 6" xfId="5166"/>
    <cellStyle name="Entrada 6 2" xfId="5167"/>
    <cellStyle name="Entrada 6 3" xfId="5168"/>
    <cellStyle name="Entrada 7" xfId="5169"/>
    <cellStyle name="Entrada 7 2" xfId="5170"/>
    <cellStyle name="Entrada 7 3" xfId="5171"/>
    <cellStyle name="Entrada 8" xfId="5172"/>
    <cellStyle name="Entrada 8 2" xfId="5173"/>
    <cellStyle name="Entrada 8 3" xfId="5174"/>
    <cellStyle name="Entrada 9" xfId="5175"/>
    <cellStyle name="Entrada 9 2" xfId="5176"/>
    <cellStyle name="Entrada 9 3" xfId="5177"/>
    <cellStyle name="Entrada_Debt Profile" xfId="5178"/>
    <cellStyle name="Ertan" xfId="5179"/>
    <cellStyle name="Ertan 2" xfId="5180"/>
    <cellStyle name="Euro" xfId="5181"/>
    <cellStyle name="Euro 2" xfId="5182"/>
    <cellStyle name="Euro 2 2" xfId="5183"/>
    <cellStyle name="Euro 2 2 2" xfId="5184"/>
    <cellStyle name="Euro 2 3" xfId="5185"/>
    <cellStyle name="Euro 3" xfId="5186"/>
    <cellStyle name="Euro 3 2" xfId="5187"/>
    <cellStyle name="Euro 4" xfId="5188"/>
    <cellStyle name="Euro 5" xfId="5189"/>
    <cellStyle name="Euro 6" xfId="5190"/>
    <cellStyle name="Euro 7" xfId="5191"/>
    <cellStyle name="Euro 8" xfId="5192"/>
    <cellStyle name="Euro 9" xfId="5193"/>
    <cellStyle name="EuroAts" xfId="5194"/>
    <cellStyle name="EuroBef" xfId="5195"/>
    <cellStyle name="EuroDem" xfId="5196"/>
    <cellStyle name="EuroEsp" xfId="5197"/>
    <cellStyle name="EuroFim" xfId="5198"/>
    <cellStyle name="EuroFrf" xfId="5199"/>
    <cellStyle name="EuroIep" xfId="5200"/>
    <cellStyle name="EuroItl" xfId="5201"/>
    <cellStyle name="EuroLuf" xfId="5202"/>
    <cellStyle name="EuroNlg" xfId="5203"/>
    <cellStyle name="EuroNlg 2" xfId="5204"/>
    <cellStyle name="EuroPte" xfId="5205"/>
    <cellStyle name="EuroStatus" xfId="5206"/>
    <cellStyle name="Explanatory Text 2" xfId="5207"/>
    <cellStyle name="Explanatory Text 2 2" xfId="5208"/>
    <cellStyle name="Explanatory Text 3" xfId="5209"/>
    <cellStyle name="Explanatory Text 3 2" xfId="5210"/>
    <cellStyle name="Explanatory Text 4" xfId="5211"/>
    <cellStyle name="Explanatory Text 4 2" xfId="5212"/>
    <cellStyle name="Explanatory Text 5" xfId="5213"/>
    <cellStyle name="Explanatory Text 5 2" xfId="5214"/>
    <cellStyle name="Explanatory Text 6" xfId="5215"/>
    <cellStyle name="Explanatory Text 6 2" xfId="5216"/>
    <cellStyle name="Explanatory Text 7" xfId="5217"/>
    <cellStyle name="Explanatory Text 7 2" xfId="5218"/>
    <cellStyle name="Explanatory Text 8" xfId="5219"/>
    <cellStyle name="Explanatory Text 8 2" xfId="5220"/>
    <cellStyle name="F2" xfId="5221"/>
    <cellStyle name="F2 10" xfId="5222"/>
    <cellStyle name="F2 2" xfId="5223"/>
    <cellStyle name="F2 2 2" xfId="5224"/>
    <cellStyle name="F2 3" xfId="5225"/>
    <cellStyle name="F2 3 2" xfId="5226"/>
    <cellStyle name="F2 4" xfId="5227"/>
    <cellStyle name="F2 4 2" xfId="5228"/>
    <cellStyle name="F2 5" xfId="5229"/>
    <cellStyle name="F2 5 2" xfId="5230"/>
    <cellStyle name="F2 6" xfId="5231"/>
    <cellStyle name="F2 6 2" xfId="5232"/>
    <cellStyle name="F2 7" xfId="5233"/>
    <cellStyle name="F2 7 2" xfId="5234"/>
    <cellStyle name="F2 8" xfId="5235"/>
    <cellStyle name="F2 8 2" xfId="5236"/>
    <cellStyle name="F2 9" xfId="5237"/>
    <cellStyle name="F2 9 2" xfId="5238"/>
    <cellStyle name="F3" xfId="5239"/>
    <cellStyle name="F3 10" xfId="5240"/>
    <cellStyle name="F3 2" xfId="5241"/>
    <cellStyle name="F3 2 2" xfId="5242"/>
    <cellStyle name="F3 3" xfId="5243"/>
    <cellStyle name="F3 3 2" xfId="5244"/>
    <cellStyle name="F3 4" xfId="5245"/>
    <cellStyle name="F3 4 2" xfId="5246"/>
    <cellStyle name="F3 5" xfId="5247"/>
    <cellStyle name="F3 5 2" xfId="5248"/>
    <cellStyle name="F3 6" xfId="5249"/>
    <cellStyle name="F3 6 2" xfId="5250"/>
    <cellStyle name="F3 7" xfId="5251"/>
    <cellStyle name="F3 7 2" xfId="5252"/>
    <cellStyle name="F3 8" xfId="5253"/>
    <cellStyle name="F3 8 2" xfId="5254"/>
    <cellStyle name="F3 9" xfId="5255"/>
    <cellStyle name="F3 9 2" xfId="5256"/>
    <cellStyle name="F4" xfId="5257"/>
    <cellStyle name="F4 2" xfId="5258"/>
    <cellStyle name="F5" xfId="5259"/>
    <cellStyle name="F5 10" xfId="5260"/>
    <cellStyle name="F5 2" xfId="5261"/>
    <cellStyle name="F5 2 2" xfId="5262"/>
    <cellStyle name="F5 3" xfId="5263"/>
    <cellStyle name="F5 3 2" xfId="5264"/>
    <cellStyle name="F5 4" xfId="5265"/>
    <cellStyle name="F5 4 2" xfId="5266"/>
    <cellStyle name="F5 5" xfId="5267"/>
    <cellStyle name="F5 5 2" xfId="5268"/>
    <cellStyle name="F5 6" xfId="5269"/>
    <cellStyle name="F5 6 2" xfId="5270"/>
    <cellStyle name="F5 7" xfId="5271"/>
    <cellStyle name="F5 7 2" xfId="5272"/>
    <cellStyle name="F5 8" xfId="5273"/>
    <cellStyle name="F5 8 2" xfId="5274"/>
    <cellStyle name="F5 9" xfId="5275"/>
    <cellStyle name="F5 9 2" xfId="5276"/>
    <cellStyle name="F6" xfId="5277"/>
    <cellStyle name="F6 10" xfId="5278"/>
    <cellStyle name="F6 2" xfId="5279"/>
    <cellStyle name="F6 2 2" xfId="5280"/>
    <cellStyle name="F6 3" xfId="5281"/>
    <cellStyle name="F6 3 2" xfId="5282"/>
    <cellStyle name="F6 4" xfId="5283"/>
    <cellStyle name="F6 4 2" xfId="5284"/>
    <cellStyle name="F6 5" xfId="5285"/>
    <cellStyle name="F6 5 2" xfId="5286"/>
    <cellStyle name="F6 6" xfId="5287"/>
    <cellStyle name="F6 6 2" xfId="5288"/>
    <cellStyle name="F6 7" xfId="5289"/>
    <cellStyle name="F6 7 2" xfId="5290"/>
    <cellStyle name="F6 8" xfId="5291"/>
    <cellStyle name="F6 8 2" xfId="5292"/>
    <cellStyle name="F6 9" xfId="5293"/>
    <cellStyle name="F6 9 2" xfId="5294"/>
    <cellStyle name="F7" xfId="5295"/>
    <cellStyle name="F7 10" xfId="5296"/>
    <cellStyle name="F7 2" xfId="5297"/>
    <cellStyle name="F7 2 2" xfId="5298"/>
    <cellStyle name="F7 3" xfId="5299"/>
    <cellStyle name="F7 3 2" xfId="5300"/>
    <cellStyle name="F7 4" xfId="5301"/>
    <cellStyle name="F7 4 2" xfId="5302"/>
    <cellStyle name="F7 5" xfId="5303"/>
    <cellStyle name="F7 5 2" xfId="5304"/>
    <cellStyle name="F7 6" xfId="5305"/>
    <cellStyle name="F7 6 2" xfId="5306"/>
    <cellStyle name="F7 7" xfId="5307"/>
    <cellStyle name="F7 7 2" xfId="5308"/>
    <cellStyle name="F7 8" xfId="5309"/>
    <cellStyle name="F7 8 2" xfId="5310"/>
    <cellStyle name="F7 9" xfId="5311"/>
    <cellStyle name="F7 9 2" xfId="5312"/>
    <cellStyle name="F8" xfId="5313"/>
    <cellStyle name="F8 2" xfId="5314"/>
    <cellStyle name="Factor" xfId="5315"/>
    <cellStyle name="Factor 2" xfId="5316"/>
    <cellStyle name="Fecha" xfId="5317"/>
    <cellStyle name="Fechas" xfId="5318"/>
    <cellStyle name="Fechas 10" xfId="5319"/>
    <cellStyle name="Fechas 10 2" xfId="5320"/>
    <cellStyle name="Fechas 11" xfId="5321"/>
    <cellStyle name="Fechas 12" xfId="5322"/>
    <cellStyle name="Fechas 13" xfId="5323"/>
    <cellStyle name="Fechas 14" xfId="5324"/>
    <cellStyle name="Fechas 15" xfId="5325"/>
    <cellStyle name="Fechas 16" xfId="5326"/>
    <cellStyle name="Fechas 17" xfId="5327"/>
    <cellStyle name="Fechas 18" xfId="5328"/>
    <cellStyle name="Fechas 19" xfId="5329"/>
    <cellStyle name="Fechas 2" xfId="5330"/>
    <cellStyle name="Fechas 2 2" xfId="5331"/>
    <cellStyle name="Fechas 2 2 2" xfId="5332"/>
    <cellStyle name="Fechas 2 3" xfId="5333"/>
    <cellStyle name="Fechas 2 3 2" xfId="5334"/>
    <cellStyle name="Fechas 2 4" xfId="5335"/>
    <cellStyle name="Fechas 2 4 2" xfId="5336"/>
    <cellStyle name="Fechas 2 5" xfId="5337"/>
    <cellStyle name="Fechas 20" xfId="5338"/>
    <cellStyle name="Fechas 3" xfId="5339"/>
    <cellStyle name="Fechas 3 2" xfId="5340"/>
    <cellStyle name="Fechas 3 2 2" xfId="5341"/>
    <cellStyle name="Fechas 3 3" xfId="5342"/>
    <cellStyle name="Fechas 3 3 2" xfId="5343"/>
    <cellStyle name="Fechas 3 4" xfId="5344"/>
    <cellStyle name="Fechas 3 4 2" xfId="5345"/>
    <cellStyle name="Fechas 3 5" xfId="5346"/>
    <cellStyle name="Fechas 4" xfId="5347"/>
    <cellStyle name="Fechas 4 2" xfId="5348"/>
    <cellStyle name="Fechas 4 2 2" xfId="5349"/>
    <cellStyle name="Fechas 4 3" xfId="5350"/>
    <cellStyle name="Fechas 4 3 2" xfId="5351"/>
    <cellStyle name="Fechas 4 4" xfId="5352"/>
    <cellStyle name="Fechas 4 4 2" xfId="5353"/>
    <cellStyle name="Fechas 4 5" xfId="5354"/>
    <cellStyle name="Fechas 5" xfId="5355"/>
    <cellStyle name="Fechas 5 2" xfId="5356"/>
    <cellStyle name="Fechas 6" xfId="5357"/>
    <cellStyle name="Fechas 6 2" xfId="5358"/>
    <cellStyle name="Fechas 7" xfId="5359"/>
    <cellStyle name="Fechas 7 2" xfId="5360"/>
    <cellStyle name="Fechas 8" xfId="5361"/>
    <cellStyle name="Fechas 8 2" xfId="5362"/>
    <cellStyle name="Fechas 9" xfId="5363"/>
    <cellStyle name="Fechas 9 2" xfId="5364"/>
    <cellStyle name="Feed" xfId="5365"/>
    <cellStyle name="FIYAT" xfId="5366"/>
    <cellStyle name="FIYAT 10" xfId="5367"/>
    <cellStyle name="FIYAT 2" xfId="5368"/>
    <cellStyle name="FIYAT 3" xfId="5369"/>
    <cellStyle name="FIYAT 4" xfId="5370"/>
    <cellStyle name="FIYAT 5" xfId="5371"/>
    <cellStyle name="FIYAT 6" xfId="5372"/>
    <cellStyle name="FIYAT 7" xfId="5373"/>
    <cellStyle name="FIYAT 8" xfId="5374"/>
    <cellStyle name="FIYAT 9" xfId="5375"/>
    <cellStyle name="Fijo" xfId="5376"/>
    <cellStyle name="Fixed" xfId="5377"/>
    <cellStyle name="Fnplosion_Style" xfId="5378"/>
    <cellStyle name="FontanaPh#" xfId="5379"/>
    <cellStyle name="Future_Inactive" xfId="5380"/>
    <cellStyle name="Gekoppelde cel" xfId="5381"/>
    <cellStyle name="Gekoppelde cel 2" xfId="5382"/>
    <cellStyle name="GfK_CellValueC0Dec" xfId="5383"/>
    <cellStyle name="Giriş 2" xfId="5384"/>
    <cellStyle name="Giriş 2 2" xfId="5385"/>
    <cellStyle name="Goed" xfId="5386"/>
    <cellStyle name="Goed 2" xfId="5387"/>
    <cellStyle name="Good 10" xfId="5388"/>
    <cellStyle name="Good 11" xfId="5389"/>
    <cellStyle name="Good 2" xfId="5390"/>
    <cellStyle name="Good 2 2" xfId="5391"/>
    <cellStyle name="Good 3" xfId="5392"/>
    <cellStyle name="Good 3 2" xfId="5393"/>
    <cellStyle name="Good 4" xfId="5394"/>
    <cellStyle name="Good 4 2" xfId="5395"/>
    <cellStyle name="Good 5" xfId="5396"/>
    <cellStyle name="Good 5 2" xfId="5397"/>
    <cellStyle name="Good 6" xfId="5398"/>
    <cellStyle name="Good 6 2" xfId="5399"/>
    <cellStyle name="Good 7" xfId="5400"/>
    <cellStyle name="Good 7 2" xfId="5401"/>
    <cellStyle name="Good 8" xfId="5402"/>
    <cellStyle name="Good 8 2" xfId="5403"/>
    <cellStyle name="Good 9" xfId="5404"/>
    <cellStyle name="Good 9 2" xfId="5405"/>
    <cellStyle name="Grey" xfId="5406"/>
    <cellStyle name="Grey 2" xfId="5407"/>
    <cellStyle name="GRUP" xfId="5408"/>
    <cellStyle name="GRUP 2" xfId="5409"/>
    <cellStyle name="GRUP 2 2" xfId="5410"/>
    <cellStyle name="GRUP 3" xfId="5411"/>
    <cellStyle name="H_Bot" xfId="5412"/>
    <cellStyle name="H_Bot 2" xfId="5413"/>
    <cellStyle name="H_Bot 2 2" xfId="5414"/>
    <cellStyle name="H_Bot 3" xfId="5415"/>
    <cellStyle name="H_BotLC" xfId="5416"/>
    <cellStyle name="H_BotLC 2" xfId="5417"/>
    <cellStyle name="H_BotLC 2 2" xfId="5418"/>
    <cellStyle name="H_BotLC 3" xfId="5419"/>
    <cellStyle name="H_BotRC" xfId="5420"/>
    <cellStyle name="H_BotRC 2" xfId="5421"/>
    <cellStyle name="H_BotRC 2 2" xfId="5422"/>
    <cellStyle name="H_BotRC 3" xfId="5423"/>
    <cellStyle name="H_Left" xfId="5424"/>
    <cellStyle name="H_Left 2" xfId="5425"/>
    <cellStyle name="H_Mid" xfId="5426"/>
    <cellStyle name="H_Mid 2" xfId="5427"/>
    <cellStyle name="H_Right" xfId="5428"/>
    <cellStyle name="H_Right 2" xfId="5429"/>
    <cellStyle name="H_Top" xfId="5430"/>
    <cellStyle name="H_Top 2" xfId="5431"/>
    <cellStyle name="H_TopLC" xfId="5432"/>
    <cellStyle name="H_TopLC 2" xfId="5433"/>
    <cellStyle name="H_TopRC" xfId="5434"/>
    <cellStyle name="H_TopRC 2" xfId="5435"/>
    <cellStyle name="HEADER" xfId="5436"/>
    <cellStyle name="HEADER 2" xfId="5437"/>
    <cellStyle name="Header1" xfId="5438"/>
    <cellStyle name="Header1 2" xfId="5439"/>
    <cellStyle name="Header2" xfId="5440"/>
    <cellStyle name="Header2 10" xfId="5441"/>
    <cellStyle name="Header2 10 2" xfId="5442"/>
    <cellStyle name="Header2 11" xfId="5443"/>
    <cellStyle name="Header2 11 2" xfId="5444"/>
    <cellStyle name="Header2 12" xfId="5445"/>
    <cellStyle name="Header2 12 2" xfId="5446"/>
    <cellStyle name="Header2 13" xfId="5447"/>
    <cellStyle name="Header2 13 2" xfId="5448"/>
    <cellStyle name="Header2 14" xfId="5449"/>
    <cellStyle name="Header2 14 2" xfId="5450"/>
    <cellStyle name="Header2 15" xfId="5451"/>
    <cellStyle name="Header2 16" xfId="5452"/>
    <cellStyle name="Header2 17" xfId="5453"/>
    <cellStyle name="Header2 18" xfId="5454"/>
    <cellStyle name="Header2 2" xfId="5455"/>
    <cellStyle name="Header2 2 10" xfId="5456"/>
    <cellStyle name="Header2 2 11" xfId="5457"/>
    <cellStyle name="Header2 2 2" xfId="5458"/>
    <cellStyle name="Header2 2 2 2" xfId="5459"/>
    <cellStyle name="Header2 2 3" xfId="5460"/>
    <cellStyle name="Header2 2 3 2" xfId="5461"/>
    <cellStyle name="Header2 2 4" xfId="5462"/>
    <cellStyle name="Header2 2 4 2" xfId="5463"/>
    <cellStyle name="Header2 2 5" xfId="5464"/>
    <cellStyle name="Header2 2 5 2" xfId="5465"/>
    <cellStyle name="Header2 2 6" xfId="5466"/>
    <cellStyle name="Header2 2 6 2" xfId="5467"/>
    <cellStyle name="Header2 2 7" xfId="5468"/>
    <cellStyle name="Header2 2 7 2" xfId="5469"/>
    <cellStyle name="Header2 2 8" xfId="5470"/>
    <cellStyle name="Header2 2 9" xfId="5471"/>
    <cellStyle name="Header2 3" xfId="5472"/>
    <cellStyle name="Header2 3 2" xfId="5473"/>
    <cellStyle name="Header2 3 2 2" xfId="5474"/>
    <cellStyle name="Header2 3 3" xfId="5475"/>
    <cellStyle name="Header2 3 3 2" xfId="5476"/>
    <cellStyle name="Header2 3 4" xfId="5477"/>
    <cellStyle name="Header2 3 4 2" xfId="5478"/>
    <cellStyle name="Header2 3 5" xfId="5479"/>
    <cellStyle name="Header2 4" xfId="5480"/>
    <cellStyle name="Header2 4 2" xfId="5481"/>
    <cellStyle name="Header2 4 2 2" xfId="5482"/>
    <cellStyle name="Header2 4 3" xfId="5483"/>
    <cellStyle name="Header2 4 3 2" xfId="5484"/>
    <cellStyle name="Header2 4 4" xfId="5485"/>
    <cellStyle name="Header2 4 4 2" xfId="5486"/>
    <cellStyle name="Header2 4 5" xfId="5487"/>
    <cellStyle name="Header2 5" xfId="5488"/>
    <cellStyle name="Header2 5 2" xfId="5489"/>
    <cellStyle name="Header2 6" xfId="5490"/>
    <cellStyle name="Header2 6 2" xfId="5491"/>
    <cellStyle name="Header2 7" xfId="5492"/>
    <cellStyle name="Header2 7 2" xfId="5493"/>
    <cellStyle name="Header2 8" xfId="5494"/>
    <cellStyle name="Header2 8 2" xfId="5495"/>
    <cellStyle name="Header2 9" xfId="5496"/>
    <cellStyle name="Header2 9 2" xfId="5497"/>
    <cellStyle name="Header2_Debt Profile" xfId="5498"/>
    <cellStyle name="HEADING1" xfId="5499"/>
    <cellStyle name="HEADING2" xfId="5500"/>
    <cellStyle name="Heading" xfId="5501"/>
    <cellStyle name="Heading 1 2" xfId="5502"/>
    <cellStyle name="Heading 1 2 2" xfId="5503"/>
    <cellStyle name="Heading 1 2 2 2" xfId="5504"/>
    <cellStyle name="Heading 1 2 3" xfId="5505"/>
    <cellStyle name="Heading 1 3" xfId="5506"/>
    <cellStyle name="Heading 1 3 2" xfId="5507"/>
    <cellStyle name="Heading 1 3 2 2" xfId="5508"/>
    <cellStyle name="Heading 1 3 3" xfId="5509"/>
    <cellStyle name="Heading 1 4" xfId="5510"/>
    <cellStyle name="Heading 1 4 2" xfId="5511"/>
    <cellStyle name="Heading 1 4 2 2" xfId="5512"/>
    <cellStyle name="Heading 1 4 3" xfId="5513"/>
    <cellStyle name="Heading 1 5" xfId="5514"/>
    <cellStyle name="Heading 1 5 2" xfId="5515"/>
    <cellStyle name="Heading 1 5 2 2" xfId="5516"/>
    <cellStyle name="Heading 1 5 3" xfId="5517"/>
    <cellStyle name="Heading 1 6" xfId="5518"/>
    <cellStyle name="Heading 1 6 2" xfId="5519"/>
    <cellStyle name="Heading 1 6 2 2" xfId="5520"/>
    <cellStyle name="Heading 1 6 3" xfId="5521"/>
    <cellStyle name="Heading 1 7" xfId="5522"/>
    <cellStyle name="Heading 1 7 2" xfId="5523"/>
    <cellStyle name="Heading 1 7 2 2" xfId="5524"/>
    <cellStyle name="Heading 1 7 3" xfId="5525"/>
    <cellStyle name="Heading 1 8" xfId="5526"/>
    <cellStyle name="Heading 1 8 2" xfId="5527"/>
    <cellStyle name="Heading 1 8 2 2" xfId="5528"/>
    <cellStyle name="Heading 1 8 3" xfId="5529"/>
    <cellStyle name="Heading 2 2" xfId="5530"/>
    <cellStyle name="Heading 2 2 2" xfId="5531"/>
    <cellStyle name="Heading 2 2 2 2" xfId="5532"/>
    <cellStyle name="Heading 2 2 3" xfId="5533"/>
    <cellStyle name="Heading 2 3" xfId="5534"/>
    <cellStyle name="Heading 2 3 2" xfId="5535"/>
    <cellStyle name="Heading 2 3 2 2" xfId="5536"/>
    <cellStyle name="Heading 2 3 3" xfId="5537"/>
    <cellStyle name="Heading 2 4" xfId="5538"/>
    <cellStyle name="Heading 2 4 2" xfId="5539"/>
    <cellStyle name="Heading 2 4 2 2" xfId="5540"/>
    <cellStyle name="Heading 2 4 3" xfId="5541"/>
    <cellStyle name="Heading 2 5" xfId="5542"/>
    <cellStyle name="Heading 2 5 2" xfId="5543"/>
    <cellStyle name="Heading 2 5 2 2" xfId="5544"/>
    <cellStyle name="Heading 2 5 3" xfId="5545"/>
    <cellStyle name="Heading 2 6" xfId="5546"/>
    <cellStyle name="Heading 2 6 2" xfId="5547"/>
    <cellStyle name="Heading 2 6 2 2" xfId="5548"/>
    <cellStyle name="Heading 2 6 3" xfId="5549"/>
    <cellStyle name="Heading 2 7" xfId="5550"/>
    <cellStyle name="Heading 2 7 2" xfId="5551"/>
    <cellStyle name="Heading 2 7 2 2" xfId="5552"/>
    <cellStyle name="Heading 2 7 3" xfId="5553"/>
    <cellStyle name="Heading 2 8" xfId="5554"/>
    <cellStyle name="Heading 2 8 2" xfId="5555"/>
    <cellStyle name="Heading 2 8 2 2" xfId="5556"/>
    <cellStyle name="Heading 2 8 3" xfId="5557"/>
    <cellStyle name="Heading 3 2" xfId="5558"/>
    <cellStyle name="Heading 3 2 2" xfId="5559"/>
    <cellStyle name="Heading 3 2 2 2" xfId="5560"/>
    <cellStyle name="Heading 3 2 3" xfId="5561"/>
    <cellStyle name="Heading 3 3" xfId="5562"/>
    <cellStyle name="Heading 3 3 2" xfId="5563"/>
    <cellStyle name="Heading 3 3 2 2" xfId="5564"/>
    <cellStyle name="Heading 3 3 3" xfId="5565"/>
    <cellStyle name="Heading 3 4" xfId="5566"/>
    <cellStyle name="Heading 3 4 2" xfId="5567"/>
    <cellStyle name="Heading 3 4 2 2" xfId="5568"/>
    <cellStyle name="Heading 3 4 3" xfId="5569"/>
    <cellStyle name="Heading 3 5" xfId="5570"/>
    <cellStyle name="Heading 3 5 2" xfId="5571"/>
    <cellStyle name="Heading 3 5 2 2" xfId="5572"/>
    <cellStyle name="Heading 3 5 3" xfId="5573"/>
    <cellStyle name="Heading 3 6" xfId="5574"/>
    <cellStyle name="Heading 3 6 2" xfId="5575"/>
    <cellStyle name="Heading 3 6 2 2" xfId="5576"/>
    <cellStyle name="Heading 3 6 3" xfId="5577"/>
    <cellStyle name="Heading 3 7" xfId="5578"/>
    <cellStyle name="Heading 3 7 2" xfId="5579"/>
    <cellStyle name="Heading 3 7 2 2" xfId="5580"/>
    <cellStyle name="Heading 3 7 3" xfId="5581"/>
    <cellStyle name="Heading 3 8" xfId="5582"/>
    <cellStyle name="Heading 3 8 2" xfId="5583"/>
    <cellStyle name="Heading 3 8 2 2" xfId="5584"/>
    <cellStyle name="Heading 3 8 3" xfId="5585"/>
    <cellStyle name="Heading 4 2" xfId="5586"/>
    <cellStyle name="Heading 4 2 2" xfId="5587"/>
    <cellStyle name="Heading 4 3" xfId="5588"/>
    <cellStyle name="Heading 4 3 2" xfId="5589"/>
    <cellStyle name="Heading 4 4" xfId="5590"/>
    <cellStyle name="Heading 4 4 2" xfId="5591"/>
    <cellStyle name="Heading 4 5" xfId="5592"/>
    <cellStyle name="Heading 4 5 2" xfId="5593"/>
    <cellStyle name="Heading 4 6" xfId="5594"/>
    <cellStyle name="Heading 4 6 2" xfId="5595"/>
    <cellStyle name="Heading 4 7" xfId="5596"/>
    <cellStyle name="Heading 4 7 2" xfId="5597"/>
    <cellStyle name="Heading 4 8" xfId="5598"/>
    <cellStyle name="Heading 4 8 2" xfId="5599"/>
    <cellStyle name="Heading1" xfId="5600"/>
    <cellStyle name="Heading2" xfId="5601"/>
    <cellStyle name="Hesaplama 2" xfId="5602"/>
    <cellStyle name="Hesaplama 2 2" xfId="5603"/>
    <cellStyle name="Hyperlink 2" xfId="5604"/>
    <cellStyle name="Hyperlink 2 2" xfId="5605"/>
    <cellStyle name="Hyperlink 2 2 2" xfId="5606"/>
    <cellStyle name="Hyperlink 3" xfId="5607"/>
    <cellStyle name="Identisch" xfId="5608"/>
    <cellStyle name="IDG&quot;5&quot;" xfId="5609"/>
    <cellStyle name="IDG&quot;8&quot;" xfId="5610"/>
    <cellStyle name="Inact-Current" xfId="5611"/>
    <cellStyle name="Inact-Current 2" xfId="5612"/>
    <cellStyle name="Inact-Future" xfId="5613"/>
    <cellStyle name="Inact-Future 2" xfId="5614"/>
    <cellStyle name="Incorrecto" xfId="5615"/>
    <cellStyle name="ING Tables" xfId="5616"/>
    <cellStyle name="ING Tables 2" xfId="5617"/>
    <cellStyle name="Input [yellow]" xfId="5618"/>
    <cellStyle name="Input [yellow] 2" xfId="5619"/>
    <cellStyle name="Input [yellow] 2 2" xfId="5620"/>
    <cellStyle name="Input [yellow] 2 2 2" xfId="5621"/>
    <cellStyle name="Input [yellow] 2 3" xfId="5622"/>
    <cellStyle name="Input [yellow] 3" xfId="5623"/>
    <cellStyle name="Input [yellow] 3 2" xfId="5624"/>
    <cellStyle name="Input [yellow] 4" xfId="5625"/>
    <cellStyle name="Input 2" xfId="5626"/>
    <cellStyle name="Input 2 10" xfId="5627"/>
    <cellStyle name="Input 2 11" xfId="5628"/>
    <cellStyle name="Input 2 12" xfId="5629"/>
    <cellStyle name="Input 2 13" xfId="5630"/>
    <cellStyle name="Input 2 14" xfId="5631"/>
    <cellStyle name="Input 2 15" xfId="5632"/>
    <cellStyle name="Input 2 2" xfId="5633"/>
    <cellStyle name="Input 2 2 10" xfId="5634"/>
    <cellStyle name="Input 2 2 11" xfId="5635"/>
    <cellStyle name="Input 2 2 12" xfId="5636"/>
    <cellStyle name="Input 2 2 2" xfId="5637"/>
    <cellStyle name="Input 2 2 3" xfId="5638"/>
    <cellStyle name="Input 2 2 4" xfId="5639"/>
    <cellStyle name="Input 2 2 5" xfId="5640"/>
    <cellStyle name="Input 2 2 6" xfId="5641"/>
    <cellStyle name="Input 2 2 7" xfId="5642"/>
    <cellStyle name="Input 2 2 8" xfId="5643"/>
    <cellStyle name="Input 2 2 9" xfId="5644"/>
    <cellStyle name="Input 2 3" xfId="5645"/>
    <cellStyle name="Input 2 3 2" xfId="5646"/>
    <cellStyle name="Input 2 3 3" xfId="5647"/>
    <cellStyle name="Input 2 4" xfId="5648"/>
    <cellStyle name="Input 2 4 2" xfId="5649"/>
    <cellStyle name="Input 2 4 3" xfId="5650"/>
    <cellStyle name="Input 2 5" xfId="5651"/>
    <cellStyle name="Input 2 6" xfId="5652"/>
    <cellStyle name="Input 2 7" xfId="5653"/>
    <cellStyle name="Input 2 8" xfId="5654"/>
    <cellStyle name="Input 2 9" xfId="5655"/>
    <cellStyle name="Input 3" xfId="5656"/>
    <cellStyle name="Input 3 2" xfId="5657"/>
    <cellStyle name="Input 3 3" xfId="5658"/>
    <cellStyle name="Input 4" xfId="5659"/>
    <cellStyle name="Input 4 2" xfId="5660"/>
    <cellStyle name="Input 5" xfId="5661"/>
    <cellStyle name="Input 5 2" xfId="5662"/>
    <cellStyle name="Input 6" xfId="5663"/>
    <cellStyle name="Input 6 2" xfId="5664"/>
    <cellStyle name="Input 7" xfId="5665"/>
    <cellStyle name="Input 7 2" xfId="5666"/>
    <cellStyle name="Input 8" xfId="5667"/>
    <cellStyle name="Input 8 2" xfId="5668"/>
    <cellStyle name="Inputaccnumber" xfId="5669"/>
    <cellStyle name="Inputaccnumberlk" xfId="5670"/>
    <cellStyle name="Inputaccnumneg" xfId="5671"/>
    <cellStyle name="Inputaccnumneglck" xfId="5672"/>
    <cellStyle name="Inputaccnumneglk" xfId="5673"/>
    <cellStyle name="Inputaccnumpas" xfId="5674"/>
    <cellStyle name="Inputaccnumpaslk" xfId="5675"/>
    <cellStyle name="Inputaccnumpz" xfId="5676"/>
    <cellStyle name="Inputaccnumpzlk" xfId="5677"/>
    <cellStyle name="Inputadjentrycr" xfId="5678"/>
    <cellStyle name="Inputadjentrycrlk" xfId="5679"/>
    <cellStyle name="Inputadjentrydr" xfId="5680"/>
    <cellStyle name="Inputadjentrydrlk" xfId="5681"/>
    <cellStyle name="Inputdatelk" xfId="5682"/>
    <cellStyle name="Inputfigsc" xfId="5683"/>
    <cellStyle name="Inputnamelk" xfId="5684"/>
    <cellStyle name="Inputnamelk 2" xfId="5685"/>
    <cellStyle name="Inputpresentlk" xfId="5686"/>
    <cellStyle name="Inputrstddate" xfId="5687"/>
    <cellStyle name="Inputyearlk" xfId="5688"/>
    <cellStyle name="Inpyear" xfId="5689"/>
    <cellStyle name="Invoer" xfId="5690"/>
    <cellStyle name="Invoer 10" xfId="5691"/>
    <cellStyle name="Invoer 10 2" xfId="5692"/>
    <cellStyle name="Invoer 10 3" xfId="5693"/>
    <cellStyle name="Invoer 11" xfId="5694"/>
    <cellStyle name="Invoer 11 2" xfId="5695"/>
    <cellStyle name="Invoer 11 3" xfId="5696"/>
    <cellStyle name="Invoer 2" xfId="5697"/>
    <cellStyle name="Invoer 2 2" xfId="5698"/>
    <cellStyle name="Invoer 2 2 2" xfId="5699"/>
    <cellStyle name="Invoer 2 2 3" xfId="5700"/>
    <cellStyle name="Invoer 2 3" xfId="5701"/>
    <cellStyle name="Invoer 2 3 2" xfId="5702"/>
    <cellStyle name="Invoer 2 3 3" xfId="5703"/>
    <cellStyle name="Invoer 2 4" xfId="5704"/>
    <cellStyle name="Invoer 2 4 2" xfId="5705"/>
    <cellStyle name="Invoer 2 4 3" xfId="5706"/>
    <cellStyle name="Invoer 2 5" xfId="5707"/>
    <cellStyle name="Invoer 2 6" xfId="5708"/>
    <cellStyle name="Invoer 3" xfId="5709"/>
    <cellStyle name="Invoer 3 2" xfId="5710"/>
    <cellStyle name="Invoer 3 2 2" xfId="5711"/>
    <cellStyle name="Invoer 3 2 3" xfId="5712"/>
    <cellStyle name="Invoer 3 3" xfId="5713"/>
    <cellStyle name="Invoer 3 3 2" xfId="5714"/>
    <cellStyle name="Invoer 3 3 3" xfId="5715"/>
    <cellStyle name="Invoer 3 4" xfId="5716"/>
    <cellStyle name="Invoer 3 4 2" xfId="5717"/>
    <cellStyle name="Invoer 3 4 3" xfId="5718"/>
    <cellStyle name="Invoer 3 5" xfId="5719"/>
    <cellStyle name="Invoer 3 6" xfId="5720"/>
    <cellStyle name="Invoer 4" xfId="5721"/>
    <cellStyle name="Invoer 4 2" xfId="5722"/>
    <cellStyle name="Invoer 4 2 2" xfId="5723"/>
    <cellStyle name="Invoer 4 2 3" xfId="5724"/>
    <cellStyle name="Invoer 4 3" xfId="5725"/>
    <cellStyle name="Invoer 4 3 2" xfId="5726"/>
    <cellStyle name="Invoer 4 3 3" xfId="5727"/>
    <cellStyle name="Invoer 4 4" xfId="5728"/>
    <cellStyle name="Invoer 4 4 2" xfId="5729"/>
    <cellStyle name="Invoer 4 4 3" xfId="5730"/>
    <cellStyle name="Invoer 4 5" xfId="5731"/>
    <cellStyle name="Invoer 4 6" xfId="5732"/>
    <cellStyle name="Invoer 5" xfId="5733"/>
    <cellStyle name="Invoer 5 2" xfId="5734"/>
    <cellStyle name="Invoer 5 2 2" xfId="5735"/>
    <cellStyle name="Invoer 5 2 3" xfId="5736"/>
    <cellStyle name="Invoer 5 3" xfId="5737"/>
    <cellStyle name="Invoer 5 3 2" xfId="5738"/>
    <cellStyle name="Invoer 5 3 3" xfId="5739"/>
    <cellStyle name="Invoer 5 4" xfId="5740"/>
    <cellStyle name="Invoer 5 5" xfId="5741"/>
    <cellStyle name="Invoer 6" xfId="5742"/>
    <cellStyle name="Invoer 6 2" xfId="5743"/>
    <cellStyle name="Invoer 6 3" xfId="5744"/>
    <cellStyle name="Invoer 7" xfId="5745"/>
    <cellStyle name="Invoer 7 2" xfId="5746"/>
    <cellStyle name="Invoer 7 3" xfId="5747"/>
    <cellStyle name="Invoer 8" xfId="5748"/>
    <cellStyle name="Invoer 8 2" xfId="5749"/>
    <cellStyle name="Invoer 8 3" xfId="5750"/>
    <cellStyle name="Invoer 9" xfId="5751"/>
    <cellStyle name="Invoer 9 2" xfId="5752"/>
    <cellStyle name="Invoer 9 3" xfId="5753"/>
    <cellStyle name="Invoer_Debt Profile" xfId="5754"/>
    <cellStyle name="Îáû÷íûé_PERSONAL" xfId="5755"/>
    <cellStyle name="ii" xfId="5756"/>
    <cellStyle name="invoice" xfId="5757"/>
    <cellStyle name="is-atl" xfId="5758"/>
    <cellStyle name="is-den" xfId="5759"/>
    <cellStyle name="İşaretli Hücre 2" xfId="5760"/>
    <cellStyle name="İşaretli Hücre 2 2" xfId="5761"/>
    <cellStyle name="İyi 2" xfId="5762"/>
    <cellStyle name="İyi 2 2" xfId="5763"/>
    <cellStyle name="İyi 2 2 2" xfId="5764"/>
    <cellStyle name="İyi 2 2 2 2" xfId="5765"/>
    <cellStyle name="İyi 2 2 3" xfId="5766"/>
    <cellStyle name="İyi 2 3" xfId="5767"/>
    <cellStyle name="Klärung!?" xfId="5768"/>
    <cellStyle name="Komma 2" xfId="5769"/>
    <cellStyle name="Komma 2 2" xfId="5770"/>
    <cellStyle name="Komma 2 2 2" xfId="5771"/>
    <cellStyle name="Komma 2 3" xfId="5772"/>
    <cellStyle name="Komma 2 3 2" xfId="5773"/>
    <cellStyle name="Komma 3" xfId="5774"/>
    <cellStyle name="Komma 3 2" xfId="5775"/>
    <cellStyle name="Komma 3 2 2" xfId="5776"/>
    <cellStyle name="Komma 3 3" xfId="5777"/>
    <cellStyle name="Komma 4" xfId="5778"/>
    <cellStyle name="Komma 5" xfId="5779"/>
    <cellStyle name="Komma 6" xfId="5780"/>
    <cellStyle name="Komma 6 2" xfId="5781"/>
    <cellStyle name="Komma 6 3" xfId="5782"/>
    <cellStyle name="Komma 7" xfId="5783"/>
    <cellStyle name="Komma 7 2" xfId="5784"/>
    <cellStyle name="Komma 7 3" xfId="5785"/>
    <cellStyle name="Komma_Dummy maandrapport Feb - Nederland" xfId="5786"/>
    <cellStyle name="Kop 1" xfId="5787"/>
    <cellStyle name="Kop 1 2" xfId="5788"/>
    <cellStyle name="Kop 2" xfId="5789"/>
    <cellStyle name="Kop 2 2" xfId="5790"/>
    <cellStyle name="Kop 3" xfId="5791"/>
    <cellStyle name="Kop 3 2" xfId="5792"/>
    <cellStyle name="Kop 4" xfId="5793"/>
    <cellStyle name="Kop 4 2" xfId="5794"/>
    <cellStyle name="Kötü 2" xfId="5795"/>
    <cellStyle name="Kötü 2 2" xfId="5796"/>
    <cellStyle name="Kötü 2 2 2" xfId="5797"/>
    <cellStyle name="Kötü 2 2 2 2" xfId="5798"/>
    <cellStyle name="Kötü 2 2 3" xfId="5799"/>
    <cellStyle name="Kötü 2 3" xfId="5800"/>
    <cellStyle name="l]_x000d__x000a_Path=M:\RIOCEN01_x000d__x000a_Name=Carlos Emilio Brousse_x000d__x000a_DDEApps=nsf,nsg,nsh,ntf,ns2,ors,org_x000d__x000a_SmartIcons=Todos_x000d__x000a_" xfId="5801"/>
    <cellStyle name="l]_x000d__x000a_Path=M:\RIOCEN01_x000d__x000a_Name=Carlos Emilio Brousse_x000d__x000a_DDEApps=nsf,nsg,nsh,ntf,ns2,ors,org_x000d__x000a_SmartIcons=Todos_x000d__x000a_ 2" xfId="5802"/>
    <cellStyle name="Labels - Opmaakprofiel3" xfId="5803"/>
    <cellStyle name="Labels - Opmaakprofiel3 10" xfId="5804"/>
    <cellStyle name="Labels - Opmaakprofiel3 10 2" xfId="5805"/>
    <cellStyle name="Labels - Opmaakprofiel3 10 3" xfId="5806"/>
    <cellStyle name="Labels - Opmaakprofiel3 11" xfId="5807"/>
    <cellStyle name="Labels - Opmaakprofiel3 11 2" xfId="5808"/>
    <cellStyle name="Labels - Opmaakprofiel3 11 3" xfId="5809"/>
    <cellStyle name="Labels - Opmaakprofiel3 12" xfId="5810"/>
    <cellStyle name="Labels - Opmaakprofiel3 12 2" xfId="5811"/>
    <cellStyle name="Labels - Opmaakprofiel3 13" xfId="5812"/>
    <cellStyle name="Labels - Opmaakprofiel3 13 2" xfId="5813"/>
    <cellStyle name="Labels - Opmaakprofiel3 14" xfId="5814"/>
    <cellStyle name="Labels - Opmaakprofiel3 14 2" xfId="5815"/>
    <cellStyle name="Labels - Opmaakprofiel3 15" xfId="5816"/>
    <cellStyle name="Labels - Opmaakprofiel3 15 2" xfId="5817"/>
    <cellStyle name="Labels - Opmaakprofiel3 16" xfId="5818"/>
    <cellStyle name="Labels - Opmaakprofiel3 17" xfId="5819"/>
    <cellStyle name="Labels - Opmaakprofiel3 18" xfId="5820"/>
    <cellStyle name="Labels - Opmaakprofiel3 19" xfId="5821"/>
    <cellStyle name="Labels - Opmaakprofiel3 2" xfId="5822"/>
    <cellStyle name="Labels - Opmaakprofiel3 2 10" xfId="5823"/>
    <cellStyle name="Labels - Opmaakprofiel3 2 11" xfId="5824"/>
    <cellStyle name="Labels - Opmaakprofiel3 2 12" xfId="5825"/>
    <cellStyle name="Labels - Opmaakprofiel3 2 13" xfId="5826"/>
    <cellStyle name="Labels - Opmaakprofiel3 2 14" xfId="5827"/>
    <cellStyle name="Labels - Opmaakprofiel3 2 15" xfId="5828"/>
    <cellStyle name="Labels - Opmaakprofiel3 2 2" xfId="5829"/>
    <cellStyle name="Labels - Opmaakprofiel3 2 2 2" xfId="5830"/>
    <cellStyle name="Labels - Opmaakprofiel3 2 2 3" xfId="5831"/>
    <cellStyle name="Labels - Opmaakprofiel3 2 3" xfId="5832"/>
    <cellStyle name="Labels - Opmaakprofiel3 2 3 2" xfId="5833"/>
    <cellStyle name="Labels - Opmaakprofiel3 2 3 3" xfId="5834"/>
    <cellStyle name="Labels - Opmaakprofiel3 2 4" xfId="5835"/>
    <cellStyle name="Labels - Opmaakprofiel3 2 4 2" xfId="5836"/>
    <cellStyle name="Labels - Opmaakprofiel3 2 4 3" xfId="5837"/>
    <cellStyle name="Labels - Opmaakprofiel3 2 5" xfId="5838"/>
    <cellStyle name="Labels - Opmaakprofiel3 2 5 2" xfId="5839"/>
    <cellStyle name="Labels - Opmaakprofiel3 2 6" xfId="5840"/>
    <cellStyle name="Labels - Opmaakprofiel3 2 6 2" xfId="5841"/>
    <cellStyle name="Labels - Opmaakprofiel3 2 7" xfId="5842"/>
    <cellStyle name="Labels - Opmaakprofiel3 2 7 2" xfId="5843"/>
    <cellStyle name="Labels - Opmaakprofiel3 2 8" xfId="5844"/>
    <cellStyle name="Labels - Opmaakprofiel3 2 8 2" xfId="5845"/>
    <cellStyle name="Labels - Opmaakprofiel3 2 9" xfId="5846"/>
    <cellStyle name="Labels - Opmaakprofiel3 20" xfId="5847"/>
    <cellStyle name="Labels - Opmaakprofiel3 21" xfId="5848"/>
    <cellStyle name="Labels - Opmaakprofiel3 22" xfId="5849"/>
    <cellStyle name="Labels - Opmaakprofiel3 3" xfId="5850"/>
    <cellStyle name="Labels - Opmaakprofiel3 3 2" xfId="5851"/>
    <cellStyle name="Labels - Opmaakprofiel3 3 2 2" xfId="5852"/>
    <cellStyle name="Labels - Opmaakprofiel3 3 2 3" xfId="5853"/>
    <cellStyle name="Labels - Opmaakprofiel3 3 3" xfId="5854"/>
    <cellStyle name="Labels - Opmaakprofiel3 3 3 2" xfId="5855"/>
    <cellStyle name="Labels - Opmaakprofiel3 3 3 3" xfId="5856"/>
    <cellStyle name="Labels - Opmaakprofiel3 3 4" xfId="5857"/>
    <cellStyle name="Labels - Opmaakprofiel3 3 4 2" xfId="5858"/>
    <cellStyle name="Labels - Opmaakprofiel3 3 4 3" xfId="5859"/>
    <cellStyle name="Labels - Opmaakprofiel3 3 5" xfId="5860"/>
    <cellStyle name="Labels - Opmaakprofiel3 3 6" xfId="5861"/>
    <cellStyle name="Labels - Opmaakprofiel3 4" xfId="5862"/>
    <cellStyle name="Labels - Opmaakprofiel3 4 2" xfId="5863"/>
    <cellStyle name="Labels - Opmaakprofiel3 4 2 2" xfId="5864"/>
    <cellStyle name="Labels - Opmaakprofiel3 4 2 3" xfId="5865"/>
    <cellStyle name="Labels - Opmaakprofiel3 4 3" xfId="5866"/>
    <cellStyle name="Labels - Opmaakprofiel3 4 3 2" xfId="5867"/>
    <cellStyle name="Labels - Opmaakprofiel3 4 3 3" xfId="5868"/>
    <cellStyle name="Labels - Opmaakprofiel3 4 4" xfId="5869"/>
    <cellStyle name="Labels - Opmaakprofiel3 4 4 2" xfId="5870"/>
    <cellStyle name="Labels - Opmaakprofiel3 4 4 3" xfId="5871"/>
    <cellStyle name="Labels - Opmaakprofiel3 4 5" xfId="5872"/>
    <cellStyle name="Labels - Opmaakprofiel3 4 6" xfId="5873"/>
    <cellStyle name="Labels - Opmaakprofiel3 5" xfId="5874"/>
    <cellStyle name="Labels - Opmaakprofiel3 5 2" xfId="5875"/>
    <cellStyle name="Labels - Opmaakprofiel3 5 2 2" xfId="5876"/>
    <cellStyle name="Labels - Opmaakprofiel3 5 2 3" xfId="5877"/>
    <cellStyle name="Labels - Opmaakprofiel3 5 3" xfId="5878"/>
    <cellStyle name="Labels - Opmaakprofiel3 5 3 2" xfId="5879"/>
    <cellStyle name="Labels - Opmaakprofiel3 5 3 3" xfId="5880"/>
    <cellStyle name="Labels - Opmaakprofiel3 5 4" xfId="5881"/>
    <cellStyle name="Labels - Opmaakprofiel3 5 5" xfId="5882"/>
    <cellStyle name="Labels - Opmaakprofiel3 6" xfId="5883"/>
    <cellStyle name="Labels - Opmaakprofiel3 6 2" xfId="5884"/>
    <cellStyle name="Labels - Opmaakprofiel3 6 3" xfId="5885"/>
    <cellStyle name="Labels - Opmaakprofiel3 7" xfId="5886"/>
    <cellStyle name="Labels - Opmaakprofiel3 7 2" xfId="5887"/>
    <cellStyle name="Labels - Opmaakprofiel3 7 3" xfId="5888"/>
    <cellStyle name="Labels - Opmaakprofiel3 8" xfId="5889"/>
    <cellStyle name="Labels - Opmaakprofiel3 8 2" xfId="5890"/>
    <cellStyle name="Labels - Opmaakprofiel3 8 3" xfId="5891"/>
    <cellStyle name="Labels - Opmaakprofiel3 9" xfId="5892"/>
    <cellStyle name="Labels - Opmaakprofiel3 9 2" xfId="5893"/>
    <cellStyle name="Labels - Opmaakprofiel3 9 3" xfId="5894"/>
    <cellStyle name="Labels - Opmaakprofiel3_Debt Profile" xfId="5895"/>
    <cellStyle name="layout print" xfId="5896"/>
    <cellStyle name="layout print 2" xfId="5897"/>
    <cellStyle name="LDGRTB" xfId="5898"/>
    <cellStyle name="left" xfId="5899"/>
    <cellStyle name="Link Currency (0)" xfId="5900"/>
    <cellStyle name="Link Currency (2)" xfId="5901"/>
    <cellStyle name="Link Units (0)" xfId="5902"/>
    <cellStyle name="Link Units (1)" xfId="5903"/>
    <cellStyle name="Link Units (2)" xfId="5904"/>
    <cellStyle name="Linked Cell 2" xfId="5905"/>
    <cellStyle name="Linked Cell 2 2" xfId="5906"/>
    <cellStyle name="Linked Cell 3" xfId="5907"/>
    <cellStyle name="Linked Cell 3 2" xfId="5908"/>
    <cellStyle name="Linked Cell 4" xfId="5909"/>
    <cellStyle name="Linked Cell 4 2" xfId="5910"/>
    <cellStyle name="Linked Cell 5" xfId="5911"/>
    <cellStyle name="Linked Cell 5 2" xfId="5912"/>
    <cellStyle name="Linked Cell 6" xfId="5913"/>
    <cellStyle name="Linked Cell 6 2" xfId="5914"/>
    <cellStyle name="Linked Cell 7" xfId="5915"/>
    <cellStyle name="Linked Cell 7 2" xfId="5916"/>
    <cellStyle name="Linked Cell 8" xfId="5917"/>
    <cellStyle name="Linked Cell 8 2" xfId="5918"/>
    <cellStyle name="M/D" xfId="5919"/>
    <cellStyle name="M/D 10" xfId="5920"/>
    <cellStyle name="M/D 2" xfId="5921"/>
    <cellStyle name="M/D 3" xfId="5922"/>
    <cellStyle name="M/D 4" xfId="5923"/>
    <cellStyle name="M/D 5" xfId="5924"/>
    <cellStyle name="M/D 6" xfId="5925"/>
    <cellStyle name="M/D 7" xfId="5926"/>
    <cellStyle name="M/D 8" xfId="5927"/>
    <cellStyle name="M/D 9" xfId="5928"/>
    <cellStyle name="MAINHEADER" xfId="5929"/>
    <cellStyle name="MAINHEADER 2" xfId="5930"/>
    <cellStyle name="MARKA" xfId="5931"/>
    <cellStyle name="MARKA 2" xfId="5932"/>
    <cellStyle name="Millares 2" xfId="5933"/>
    <cellStyle name="Millares 2 2" xfId="5934"/>
    <cellStyle name="Millares Sangría" xfId="5935"/>
    <cellStyle name="Millares Sangría 1" xfId="5936"/>
    <cellStyle name="Millares_Flash Reporting-Mexico-July 05" xfId="5937"/>
    <cellStyle name="Milliers [0]_!!!GO" xfId="5938"/>
    <cellStyle name="Milliers_!!!GO" xfId="5939"/>
    <cellStyle name="MM/DD" xfId="5940"/>
    <cellStyle name="MM/DD 10" xfId="5941"/>
    <cellStyle name="MM/DD 2" xfId="5942"/>
    <cellStyle name="MM/DD 3" xfId="5943"/>
    <cellStyle name="MM/DD 4" xfId="5944"/>
    <cellStyle name="MM/DD 5" xfId="5945"/>
    <cellStyle name="MM/DD 6" xfId="5946"/>
    <cellStyle name="MM/DD 7" xfId="5947"/>
    <cellStyle name="MM/DD 8" xfId="5948"/>
    <cellStyle name="MM/DD 9" xfId="5949"/>
    <cellStyle name="MM/YY" xfId="5950"/>
    <cellStyle name="MM/YY 10" xfId="5951"/>
    <cellStyle name="MM/YY 2" xfId="5952"/>
    <cellStyle name="MM/YY 3" xfId="5953"/>
    <cellStyle name="MM/YY 4" xfId="5954"/>
    <cellStyle name="MM/YY 5" xfId="5955"/>
    <cellStyle name="MM/YY 6" xfId="5956"/>
    <cellStyle name="MM/YY 7" xfId="5957"/>
    <cellStyle name="MM/YY 8" xfId="5958"/>
    <cellStyle name="MM/YY 9" xfId="5959"/>
    <cellStyle name="MMM 'YY" xfId="5960"/>
    <cellStyle name="MMM 'YY 10" xfId="5961"/>
    <cellStyle name="MMM 'YY 2" xfId="5962"/>
    <cellStyle name="MMM 'YY 3" xfId="5963"/>
    <cellStyle name="MMM 'YY 4" xfId="5964"/>
    <cellStyle name="MMM 'YY 5" xfId="5965"/>
    <cellStyle name="MMM 'YY 6" xfId="5966"/>
    <cellStyle name="MMM 'YY 7" xfId="5967"/>
    <cellStyle name="MMM 'YY 8" xfId="5968"/>
    <cellStyle name="MMM 'YY 9" xfId="5969"/>
    <cellStyle name="MODEL" xfId="5970"/>
    <cellStyle name="MODEL 2" xfId="5971"/>
    <cellStyle name="Monétaire [0]_!!!GO" xfId="5972"/>
    <cellStyle name="Monétaire_!!!GO" xfId="5973"/>
    <cellStyle name="Monetario" xfId="5974"/>
    <cellStyle name="Monetario0" xfId="5975"/>
    <cellStyle name="M-W" xfId="5976"/>
    <cellStyle name="Nameenter" xfId="5977"/>
    <cellStyle name="Nameenter 2" xfId="5978"/>
    <cellStyle name="Neutraal" xfId="5979"/>
    <cellStyle name="Neutraal 2" xfId="5980"/>
    <cellStyle name="Neutral 10" xfId="5981"/>
    <cellStyle name="Neutral 11" xfId="5982"/>
    <cellStyle name="Neutral 2" xfId="5983"/>
    <cellStyle name="Neutral 2 2" xfId="5984"/>
    <cellStyle name="Neutral 3" xfId="5985"/>
    <cellStyle name="Neutral 3 2" xfId="5986"/>
    <cellStyle name="Neutral 4" xfId="5987"/>
    <cellStyle name="Neutral 4 2" xfId="5988"/>
    <cellStyle name="Neutral 5" xfId="5989"/>
    <cellStyle name="Neutral 5 2" xfId="5990"/>
    <cellStyle name="Neutral 6" xfId="5991"/>
    <cellStyle name="Neutral 6 2" xfId="5992"/>
    <cellStyle name="Neutral 7" xfId="5993"/>
    <cellStyle name="Neutral 7 2" xfId="5994"/>
    <cellStyle name="Neutral 8" xfId="5995"/>
    <cellStyle name="Neutral 8 2" xfId="5996"/>
    <cellStyle name="Neutral 9" xfId="5997"/>
    <cellStyle name="Neutral 9 2" xfId="5998"/>
    <cellStyle name="NIEUW" xfId="5999"/>
    <cellStyle name="no dec" xfId="6000"/>
    <cellStyle name="No-definido" xfId="6001"/>
    <cellStyle name="Nonstyle" xfId="6002"/>
    <cellStyle name="Normaal" xfId="6003"/>
    <cellStyle name="Normaal 1" xfId="6004"/>
    <cellStyle name="Normal" xfId="0" builtinId="0"/>
    <cellStyle name="Normal - Opmaakprofiel1" xfId="6005"/>
    <cellStyle name="Normal - Opmaakprofiel1 2" xfId="6006"/>
    <cellStyle name="Normal - Opmaakprofiel2" xfId="6007"/>
    <cellStyle name="Normal - Opmaakprofiel2 2" xfId="6008"/>
    <cellStyle name="Normal - Opmaakprofiel3" xfId="6009"/>
    <cellStyle name="Normal - Opmaakprofiel3 2" xfId="6010"/>
    <cellStyle name="Normal - Opmaakprofiel4" xfId="6011"/>
    <cellStyle name="Normal - Opmaakprofiel4 2" xfId="6012"/>
    <cellStyle name="Normal - Opmaakprofiel5" xfId="6013"/>
    <cellStyle name="Normal - Opmaakprofiel5 2" xfId="6014"/>
    <cellStyle name="Normal - Opmaakprofiel6" xfId="6015"/>
    <cellStyle name="Normal - Opmaakprofiel6 2" xfId="6016"/>
    <cellStyle name="Normal - Opmaakprofiel7" xfId="6017"/>
    <cellStyle name="Normal - Opmaakprofiel7 2" xfId="6018"/>
    <cellStyle name="Normal - Opmaakprofiel8" xfId="6019"/>
    <cellStyle name="Normal - Opmaakprofiel8 2" xfId="6020"/>
    <cellStyle name="Normal - Style1" xfId="6021"/>
    <cellStyle name="Normal 10" xfId="6022"/>
    <cellStyle name="Normal 10 2" xfId="6023"/>
    <cellStyle name="Normal 10 2 2" xfId="6024"/>
    <cellStyle name="Normal 10 2 2 2" xfId="6025"/>
    <cellStyle name="Normal 10 2 3" xfId="6026"/>
    <cellStyle name="Normal 10 3" xfId="6027"/>
    <cellStyle name="Normal 10 3 2" xfId="6028"/>
    <cellStyle name="Normal 10 4" xfId="6029"/>
    <cellStyle name="Normal 100" xfId="6030"/>
    <cellStyle name="Normal 101" xfId="6031"/>
    <cellStyle name="Normal 102" xfId="6032"/>
    <cellStyle name="Normal 103" xfId="6033"/>
    <cellStyle name="Normal 104" xfId="6034"/>
    <cellStyle name="Normal 105" xfId="6035"/>
    <cellStyle name="Normal 106" xfId="6036"/>
    <cellStyle name="Normal 107" xfId="6037"/>
    <cellStyle name="Normal 108" xfId="6038"/>
    <cellStyle name="Normal 109" xfId="6039"/>
    <cellStyle name="Normal 11" xfId="6040"/>
    <cellStyle name="Normal 11 2" xfId="6041"/>
    <cellStyle name="Normal 11 2 2" xfId="6042"/>
    <cellStyle name="Normal 11 2 2 2" xfId="6043"/>
    <cellStyle name="Normal 11 2 3" xfId="6044"/>
    <cellStyle name="Normal 11 3" xfId="6045"/>
    <cellStyle name="Normal 11 3 2" xfId="6046"/>
    <cellStyle name="Normal 11 4" xfId="6047"/>
    <cellStyle name="Normal 110" xfId="6048"/>
    <cellStyle name="Normal 111" xfId="6049"/>
    <cellStyle name="Normal 112" xfId="6050"/>
    <cellStyle name="Normal 113" xfId="6051"/>
    <cellStyle name="Normal 114" xfId="6052"/>
    <cellStyle name="Normal 115" xfId="6053"/>
    <cellStyle name="Normal 116" xfId="6054"/>
    <cellStyle name="Normal 117" xfId="6055"/>
    <cellStyle name="Normal 118" xfId="6056"/>
    <cellStyle name="Normal 119" xfId="6057"/>
    <cellStyle name="Normal 12" xfId="6058"/>
    <cellStyle name="Normal 12 2" xfId="6059"/>
    <cellStyle name="Normal 12 2 2" xfId="6060"/>
    <cellStyle name="Normal 12 2 2 2" xfId="6061"/>
    <cellStyle name="Normal 12 2 3" xfId="6062"/>
    <cellStyle name="Normal 12 3" xfId="6063"/>
    <cellStyle name="Normal 12 3 2" xfId="6064"/>
    <cellStyle name="Normal 12 4" xfId="6065"/>
    <cellStyle name="Normal 120" xfId="6066"/>
    <cellStyle name="Normal 121" xfId="6067"/>
    <cellStyle name="Normal 122" xfId="6068"/>
    <cellStyle name="Normal 123" xfId="6069"/>
    <cellStyle name="Normal 124" xfId="6070"/>
    <cellStyle name="Normal 125" xfId="6071"/>
    <cellStyle name="Normal 126" xfId="6072"/>
    <cellStyle name="Normal 127" xfId="6073"/>
    <cellStyle name="Normal 128" xfId="6074"/>
    <cellStyle name="Normal 129" xfId="6075"/>
    <cellStyle name="Normal 13" xfId="6076"/>
    <cellStyle name="Normal 13 2" xfId="6077"/>
    <cellStyle name="Normal 13 3" xfId="6078"/>
    <cellStyle name="Normal 13 4" xfId="6079"/>
    <cellStyle name="Normal 13 5" xfId="6080"/>
    <cellStyle name="Normal 130" xfId="6081"/>
    <cellStyle name="Normal 131" xfId="6082"/>
    <cellStyle name="Normal 132" xfId="6083"/>
    <cellStyle name="Normal 133" xfId="6084"/>
    <cellStyle name="Normal 134" xfId="6085"/>
    <cellStyle name="Normal 135" xfId="6086"/>
    <cellStyle name="Normal 136" xfId="6087"/>
    <cellStyle name="Normal 137" xfId="6088"/>
    <cellStyle name="Normal 138" xfId="6089"/>
    <cellStyle name="Normal 139" xfId="6090"/>
    <cellStyle name="Normal 14" xfId="6091"/>
    <cellStyle name="Normal 14 2" xfId="6092"/>
    <cellStyle name="Normal 14 2 2" xfId="6093"/>
    <cellStyle name="Normal 14 2 3" xfId="6094"/>
    <cellStyle name="Normal 14 3" xfId="6095"/>
    <cellStyle name="Normal 140" xfId="6096"/>
    <cellStyle name="Normal 141" xfId="6097"/>
    <cellStyle name="Normal 142" xfId="6098"/>
    <cellStyle name="Normal 143" xfId="6099"/>
    <cellStyle name="Normal 144" xfId="6100"/>
    <cellStyle name="Normal 145" xfId="6101"/>
    <cellStyle name="Normal 146" xfId="6102"/>
    <cellStyle name="Normal 147" xfId="6103"/>
    <cellStyle name="Normal 148" xfId="6104"/>
    <cellStyle name="Normal 149" xfId="6105"/>
    <cellStyle name="Normal 15" xfId="6106"/>
    <cellStyle name="Normal 15 2" xfId="6107"/>
    <cellStyle name="Normal 15 2 2" xfId="6108"/>
    <cellStyle name="Normal 15 2 3" xfId="6109"/>
    <cellStyle name="Normal 15 3" xfId="6110"/>
    <cellStyle name="Normal 150" xfId="6111"/>
    <cellStyle name="Normal 151" xfId="6112"/>
    <cellStyle name="Normal 152" xfId="6113"/>
    <cellStyle name="Normal 153" xfId="6114"/>
    <cellStyle name="Normal 154" xfId="6115"/>
    <cellStyle name="Normal 155" xfId="6116"/>
    <cellStyle name="Normal 156" xfId="6117"/>
    <cellStyle name="Normal 157" xfId="6118"/>
    <cellStyle name="Normal 158" xfId="6119"/>
    <cellStyle name="Normal 159" xfId="6120"/>
    <cellStyle name="Normal 16" xfId="6121"/>
    <cellStyle name="Normal 16 2" xfId="6122"/>
    <cellStyle name="Normal 160" xfId="6123"/>
    <cellStyle name="Normal 161" xfId="6124"/>
    <cellStyle name="Normal 162" xfId="6125"/>
    <cellStyle name="Normal 163" xfId="6126"/>
    <cellStyle name="Normal 164" xfId="6127"/>
    <cellStyle name="Normal 165" xfId="6128"/>
    <cellStyle name="Normal 166" xfId="6129"/>
    <cellStyle name="Normal 167" xfId="6130"/>
    <cellStyle name="Normal 168" xfId="6131"/>
    <cellStyle name="Normal 169" xfId="6132"/>
    <cellStyle name="Normal 17" xfId="6133"/>
    <cellStyle name="Normal 17 10" xfId="6134"/>
    <cellStyle name="Normal 17 2" xfId="6135"/>
    <cellStyle name="Normal 17 2 2" xfId="6136"/>
    <cellStyle name="Normal 17 2 2 2" xfId="6137"/>
    <cellStyle name="Normal 17 2 2 2 2" xfId="6138"/>
    <cellStyle name="Normal 17 2 2 3" xfId="6139"/>
    <cellStyle name="Normal 17 2 2 4" xfId="6140"/>
    <cellStyle name="Normal 17 2 2 5" xfId="6141"/>
    <cellStyle name="Normal 17 2 3" xfId="6142"/>
    <cellStyle name="Normal 17 2 3 2" xfId="6143"/>
    <cellStyle name="Normal 17 2 3 3" xfId="6144"/>
    <cellStyle name="Normal 17 2 4" xfId="6145"/>
    <cellStyle name="Normal 17 2 4 2" xfId="6146"/>
    <cellStyle name="Normal 17 2 5" xfId="6147"/>
    <cellStyle name="Normal 17 2 6" xfId="6148"/>
    <cellStyle name="Normal 17 2 7" xfId="6149"/>
    <cellStyle name="Normal 17 2 8" xfId="6150"/>
    <cellStyle name="Normal 17 3" xfId="6151"/>
    <cellStyle name="Normal 17 3 2" xfId="6152"/>
    <cellStyle name="Normal 17 3 2 2" xfId="6153"/>
    <cellStyle name="Normal 17 3 3" xfId="6154"/>
    <cellStyle name="Normal 17 3 4" xfId="6155"/>
    <cellStyle name="Normal 17 3 5" xfId="6156"/>
    <cellStyle name="Normal 17 4" xfId="6157"/>
    <cellStyle name="Normal 17 4 2" xfId="6158"/>
    <cellStyle name="Normal 17 4 2 2" xfId="6159"/>
    <cellStyle name="Normal 17 4 3" xfId="6160"/>
    <cellStyle name="Normal 17 4 4" xfId="6161"/>
    <cellStyle name="Normal 17 4 5" xfId="6162"/>
    <cellStyle name="Normal 17 5" xfId="6163"/>
    <cellStyle name="Normal 17 5 2" xfId="6164"/>
    <cellStyle name="Normal 17 5 3" xfId="6165"/>
    <cellStyle name="Normal 17 6" xfId="6166"/>
    <cellStyle name="Normal 17 6 2" xfId="6167"/>
    <cellStyle name="Normal 17 7" xfId="6168"/>
    <cellStyle name="Normal 17 8" xfId="6169"/>
    <cellStyle name="Normal 17 9" xfId="6170"/>
    <cellStyle name="Normal 170" xfId="6171"/>
    <cellStyle name="Normal 171" xfId="6172"/>
    <cellStyle name="Normal 172" xfId="6173"/>
    <cellStyle name="Normal 173" xfId="6174"/>
    <cellStyle name="Normal 174" xfId="6175"/>
    <cellStyle name="Normal 175" xfId="6176"/>
    <cellStyle name="Normal 176" xfId="6177"/>
    <cellStyle name="Normal 177" xfId="6178"/>
    <cellStyle name="Normal 178" xfId="6179"/>
    <cellStyle name="Normal 179" xfId="6180"/>
    <cellStyle name="Normal 18" xfId="6181"/>
    <cellStyle name="Normal 18 2" xfId="6182"/>
    <cellStyle name="Normal 180" xfId="6183"/>
    <cellStyle name="Normal 181" xfId="6184"/>
    <cellStyle name="Normal 182" xfId="6185"/>
    <cellStyle name="Normal 183" xfId="6186"/>
    <cellStyle name="Normal 184" xfId="6187"/>
    <cellStyle name="Normal 185" xfId="6188"/>
    <cellStyle name="Normal 186" xfId="6189"/>
    <cellStyle name="Normal 187" xfId="6190"/>
    <cellStyle name="Normal 188" xfId="6191"/>
    <cellStyle name="Normal 189" xfId="6192"/>
    <cellStyle name="Normal 19" xfId="6193"/>
    <cellStyle name="Normal 19 2" xfId="6194"/>
    <cellStyle name="Normal 19 2 2" xfId="6195"/>
    <cellStyle name="Normal 19 3" xfId="6196"/>
    <cellStyle name="Normal 190" xfId="6197"/>
    <cellStyle name="Normal 191" xfId="6198"/>
    <cellStyle name="Normal 192" xfId="6199"/>
    <cellStyle name="Normal 193" xfId="6200"/>
    <cellStyle name="Normal 194" xfId="6201"/>
    <cellStyle name="Normal 195" xfId="6202"/>
    <cellStyle name="Normal 196" xfId="6203"/>
    <cellStyle name="Normal 197" xfId="6204"/>
    <cellStyle name="Normal 198" xfId="6205"/>
    <cellStyle name="Normal 199" xfId="6206"/>
    <cellStyle name="Normal 2" xfId="6207"/>
    <cellStyle name="Normal 2 10" xfId="6208"/>
    <cellStyle name="Normal 2 11" xfId="6209"/>
    <cellStyle name="Normal 2 12" xfId="6210"/>
    <cellStyle name="Normal 2 13" xfId="6211"/>
    <cellStyle name="Normal 2 14" xfId="6212"/>
    <cellStyle name="Normal 2 15" xfId="6213"/>
    <cellStyle name="Normal 2 16" xfId="6214"/>
    <cellStyle name="Normal 2 17" xfId="6215"/>
    <cellStyle name="Normal 2 18" xfId="6216"/>
    <cellStyle name="Normal 2 19" xfId="6217"/>
    <cellStyle name="Normal 2 2" xfId="6218"/>
    <cellStyle name="Normal 2 2 10" xfId="6219"/>
    <cellStyle name="Normal 2 2 11" xfId="6220"/>
    <cellStyle name="Normal 2 2 12" xfId="6221"/>
    <cellStyle name="Normal 2 2 2" xfId="6222"/>
    <cellStyle name="Normal 2 2 2 2" xfId="6223"/>
    <cellStyle name="Normal 2 2 2 2 2" xfId="6224"/>
    <cellStyle name="Normal 2 2 2 3" xfId="6225"/>
    <cellStyle name="Normal 2 2 2 4" xfId="6226"/>
    <cellStyle name="Normal 2 2 2 5" xfId="6227"/>
    <cellStyle name="Normal 2 2 2 6" xfId="6228"/>
    <cellStyle name="Normal 2 2 2 7" xfId="6229"/>
    <cellStyle name="Normal 2 2 2 8" xfId="6230"/>
    <cellStyle name="Normal 2 2 2 9" xfId="6231"/>
    <cellStyle name="Normal 2 2 3" xfId="6232"/>
    <cellStyle name="Normal 2 2 3 2" xfId="6233"/>
    <cellStyle name="Normal 2 2 4" xfId="6234"/>
    <cellStyle name="Normal 2 2 5" xfId="6235"/>
    <cellStyle name="Normal 2 2 6" xfId="6236"/>
    <cellStyle name="Normal 2 2 7" xfId="6237"/>
    <cellStyle name="Normal 2 2 8" xfId="6238"/>
    <cellStyle name="Normal 2 2 9" xfId="6239"/>
    <cellStyle name="Normal 2 20" xfId="6240"/>
    <cellStyle name="Normal 2 21" xfId="6241"/>
    <cellStyle name="Normal 2 22" xfId="6242"/>
    <cellStyle name="Normal 2 23" xfId="6243"/>
    <cellStyle name="Normal 2 24" xfId="6244"/>
    <cellStyle name="Normal 2 25" xfId="6245"/>
    <cellStyle name="Normal 2 26" xfId="6246"/>
    <cellStyle name="Normal 2 3" xfId="6247"/>
    <cellStyle name="Normal 2 3 2" xfId="6248"/>
    <cellStyle name="Normal 2 3 3" xfId="6249"/>
    <cellStyle name="Normal 2 3 4" xfId="6250"/>
    <cellStyle name="Normal 2 3 5" xfId="6251"/>
    <cellStyle name="Normal 2 4" xfId="6252"/>
    <cellStyle name="Normal 2 4 2" xfId="6253"/>
    <cellStyle name="Normal 2 4 3" xfId="6254"/>
    <cellStyle name="Normal 2 5" xfId="6255"/>
    <cellStyle name="Normal 2 6" xfId="6256"/>
    <cellStyle name="Normal 2 7" xfId="6257"/>
    <cellStyle name="Normal 2 8" xfId="6258"/>
    <cellStyle name="Normal 2 9" xfId="6259"/>
    <cellStyle name="Normal 20" xfId="6260"/>
    <cellStyle name="Normal 20 2" xfId="6261"/>
    <cellStyle name="Normal 20 2 2" xfId="6262"/>
    <cellStyle name="Normal 20 2 7" xfId="6263"/>
    <cellStyle name="Normal 20 3" xfId="6264"/>
    <cellStyle name="Normal 20 3 2" xfId="6265"/>
    <cellStyle name="Normal 20 4" xfId="6266"/>
    <cellStyle name="Normal 200" xfId="6267"/>
    <cellStyle name="Normal 201" xfId="6268"/>
    <cellStyle name="Normal 202" xfId="6269"/>
    <cellStyle name="Normal 203" xfId="6270"/>
    <cellStyle name="Normal 204" xfId="6271"/>
    <cellStyle name="Normal 205" xfId="6272"/>
    <cellStyle name="Normal 206" xfId="6273"/>
    <cellStyle name="Normal 207" xfId="6274"/>
    <cellStyle name="Normal 208" xfId="6275"/>
    <cellStyle name="Normal 209" xfId="6276"/>
    <cellStyle name="Normal 21" xfId="6277"/>
    <cellStyle name="Normal 21 2" xfId="6278"/>
    <cellStyle name="Normal 210" xfId="6279"/>
    <cellStyle name="Normal 211" xfId="6280"/>
    <cellStyle name="Normal 212" xfId="6281"/>
    <cellStyle name="Normal 213" xfId="6282"/>
    <cellStyle name="Normal 214" xfId="6283"/>
    <cellStyle name="Normal 215" xfId="6284"/>
    <cellStyle name="Normal 216" xfId="6285"/>
    <cellStyle name="Normal 217" xfId="6286"/>
    <cellStyle name="Normal 218" xfId="6287"/>
    <cellStyle name="Normal 219" xfId="6288"/>
    <cellStyle name="Normal 22" xfId="6289"/>
    <cellStyle name="Normal 220" xfId="6290"/>
    <cellStyle name="Normal 221" xfId="6291"/>
    <cellStyle name="Normal 222" xfId="6292"/>
    <cellStyle name="Normal 223" xfId="6293"/>
    <cellStyle name="Normal 224" xfId="6294"/>
    <cellStyle name="Normal 225" xfId="6295"/>
    <cellStyle name="Normal 226" xfId="6296"/>
    <cellStyle name="Normal 227" xfId="6297"/>
    <cellStyle name="Normal 228" xfId="6298"/>
    <cellStyle name="Normal 229" xfId="6299"/>
    <cellStyle name="Normal 23" xfId="6300"/>
    <cellStyle name="Normal 230" xfId="6301"/>
    <cellStyle name="Normal 231" xfId="6302"/>
    <cellStyle name="Normal 232" xfId="6303"/>
    <cellStyle name="Normal 233" xfId="6304"/>
    <cellStyle name="Normal 234" xfId="6305"/>
    <cellStyle name="Normal 235" xfId="6306"/>
    <cellStyle name="Normal 236" xfId="6307"/>
    <cellStyle name="Normal 237" xfId="6308"/>
    <cellStyle name="Normal 238" xfId="6309"/>
    <cellStyle name="Normal 239" xfId="6310"/>
    <cellStyle name="Normal 24" xfId="6311"/>
    <cellStyle name="Normal 24 2" xfId="6312"/>
    <cellStyle name="Normal 240" xfId="6313"/>
    <cellStyle name="Normal 241" xfId="6314"/>
    <cellStyle name="Normal 242" xfId="6315"/>
    <cellStyle name="Normal 243" xfId="6316"/>
    <cellStyle name="Normal 244" xfId="6317"/>
    <cellStyle name="Normal 245" xfId="6318"/>
    <cellStyle name="Normal 246" xfId="6319"/>
    <cellStyle name="Normal 247" xfId="6320"/>
    <cellStyle name="Normal 248" xfId="6321"/>
    <cellStyle name="Normal 249" xfId="6322"/>
    <cellStyle name="Normal 25" xfId="6323"/>
    <cellStyle name="Normal 250" xfId="6324"/>
    <cellStyle name="Normal 251" xfId="6325"/>
    <cellStyle name="Normal 252" xfId="6326"/>
    <cellStyle name="Normal 253" xfId="6327"/>
    <cellStyle name="Normal 254" xfId="6328"/>
    <cellStyle name="Normal 255" xfId="6329"/>
    <cellStyle name="Normal 256" xfId="6330"/>
    <cellStyle name="Normal 257" xfId="6331"/>
    <cellStyle name="Normal 258" xfId="6332"/>
    <cellStyle name="Normal 259" xfId="6333"/>
    <cellStyle name="Normal 26" xfId="6334"/>
    <cellStyle name="Normal 260" xfId="6335"/>
    <cellStyle name="Normal 261" xfId="6336"/>
    <cellStyle name="Normal 262" xfId="6337"/>
    <cellStyle name="Normal 263" xfId="6338"/>
    <cellStyle name="Normal 264" xfId="6339"/>
    <cellStyle name="Normal 265" xfId="6340"/>
    <cellStyle name="Normal 266" xfId="6341"/>
    <cellStyle name="Normal 267" xfId="6342"/>
    <cellStyle name="Normal 268" xfId="6343"/>
    <cellStyle name="Normal 269" xfId="6344"/>
    <cellStyle name="Normal 27" xfId="6345"/>
    <cellStyle name="Normal 270" xfId="6346"/>
    <cellStyle name="Normal 271" xfId="6347"/>
    <cellStyle name="Normal 272" xfId="6348"/>
    <cellStyle name="Normal 273" xfId="6349"/>
    <cellStyle name="Normal 273 2" xfId="6350"/>
    <cellStyle name="Normal 274" xfId="6351"/>
    <cellStyle name="Normal 274 2" xfId="6352"/>
    <cellStyle name="Normal 275" xfId="6353"/>
    <cellStyle name="Normal 276" xfId="6354"/>
    <cellStyle name="Normal 277" xfId="6355"/>
    <cellStyle name="Normal 278" xfId="6356"/>
    <cellStyle name="Normal 279" xfId="6357"/>
    <cellStyle name="Normal 28" xfId="6358"/>
    <cellStyle name="Normal 28 2" xfId="6359"/>
    <cellStyle name="Normal 280" xfId="6360"/>
    <cellStyle name="Normal 281" xfId="6361"/>
    <cellStyle name="Normal 282" xfId="6362"/>
    <cellStyle name="Normal 282 2" xfId="6363"/>
    <cellStyle name="Normal 283" xfId="6364"/>
    <cellStyle name="Normal 284" xfId="6365"/>
    <cellStyle name="Normal 285" xfId="6366"/>
    <cellStyle name="Normal 285 2" xfId="6367"/>
    <cellStyle name="Normal 286" xfId="6368"/>
    <cellStyle name="Normal 287" xfId="6369"/>
    <cellStyle name="Normal 288" xfId="6370"/>
    <cellStyle name="Normal 289" xfId="6371"/>
    <cellStyle name="Normal 29" xfId="6372"/>
    <cellStyle name="Normal 29 2" xfId="6373"/>
    <cellStyle name="Normal 290" xfId="6374"/>
    <cellStyle name="Normal 291" xfId="6375"/>
    <cellStyle name="Normal 292" xfId="6376"/>
    <cellStyle name="Normal 293" xfId="6377"/>
    <cellStyle name="Normal 294" xfId="6378"/>
    <cellStyle name="Normal 295" xfId="6379"/>
    <cellStyle name="Normal 296" xfId="6380"/>
    <cellStyle name="Normal 297" xfId="6381"/>
    <cellStyle name="Normal 298" xfId="6382"/>
    <cellStyle name="Normal 299" xfId="6383"/>
    <cellStyle name="Normal 3" xfId="6384"/>
    <cellStyle name="Normal 3 10" xfId="6385"/>
    <cellStyle name="Normal 3 10 2" xfId="6386"/>
    <cellStyle name="Normal 3 11" xfId="6387"/>
    <cellStyle name="Normal 3 12" xfId="6388"/>
    <cellStyle name="Normal 3 13" xfId="6389"/>
    <cellStyle name="Normal 3 14" xfId="6390"/>
    <cellStyle name="Normal 3 2" xfId="6391"/>
    <cellStyle name="Normal 3 2 10" xfId="6392"/>
    <cellStyle name="Normal 3 2 10 2" xfId="6393"/>
    <cellStyle name="Normal 3 2 10 2 2" xfId="6394"/>
    <cellStyle name="Normal 3 2 10 3" xfId="6395"/>
    <cellStyle name="Normal 3 2 11" xfId="6396"/>
    <cellStyle name="Normal 3 2 11 2" xfId="6397"/>
    <cellStyle name="Normal 3 2 11 2 2" xfId="6398"/>
    <cellStyle name="Normal 3 2 11 3" xfId="6399"/>
    <cellStyle name="Normal 3 2 12" xfId="6400"/>
    <cellStyle name="Normal 3 2 12 2" xfId="6401"/>
    <cellStyle name="Normal 3 2 12 2 2" xfId="6402"/>
    <cellStyle name="Normal 3 2 12 3" xfId="6403"/>
    <cellStyle name="Normal 3 2 13" xfId="6404"/>
    <cellStyle name="Normal 3 2 13 2" xfId="6405"/>
    <cellStyle name="Normal 3 2 13 2 2" xfId="6406"/>
    <cellStyle name="Normal 3 2 13 3" xfId="6407"/>
    <cellStyle name="Normal 3 2 14" xfId="6408"/>
    <cellStyle name="Normal 3 2 14 2" xfId="6409"/>
    <cellStyle name="Normal 3 2 15" xfId="6410"/>
    <cellStyle name="Normal 3 2 15 2" xfId="6411"/>
    <cellStyle name="Normal 3 2 16" xfId="6412"/>
    <cellStyle name="Normal 3 2 17" xfId="6413"/>
    <cellStyle name="Normal 3 2 2" xfId="6414"/>
    <cellStyle name="Normal 3 2 2 2" xfId="6415"/>
    <cellStyle name="Normal 3 2 2 2 2" xfId="6416"/>
    <cellStyle name="Normal 3 2 2 2 2 2" xfId="6417"/>
    <cellStyle name="Normal 3 2 2 2 2 2 2" xfId="6418"/>
    <cellStyle name="Normal 3 2 2 2 2 2 2 2" xfId="6419"/>
    <cellStyle name="Normal 3 2 2 2 2 2 3" xfId="6420"/>
    <cellStyle name="Normal 3 2 2 2 2 3" xfId="6421"/>
    <cellStyle name="Normal 3 2 2 2 2 3 2" xfId="6422"/>
    <cellStyle name="Normal 3 2 2 2 2 4" xfId="6423"/>
    <cellStyle name="Normal 3 2 2 2 2 4 2" xfId="6424"/>
    <cellStyle name="Normal 3 2 2 2 3" xfId="6425"/>
    <cellStyle name="Normal 3 2 2 2 3 2" xfId="6426"/>
    <cellStyle name="Normal 3 2 2 2 4" xfId="6427"/>
    <cellStyle name="Normal 3 2 2 3" xfId="6428"/>
    <cellStyle name="Normal 3 2 2 3 2" xfId="6429"/>
    <cellStyle name="Normal 3 2 2 3 2 2" xfId="6430"/>
    <cellStyle name="Normal 3 2 2 3 3" xfId="6431"/>
    <cellStyle name="Normal 3 2 2 4" xfId="6432"/>
    <cellStyle name="Normal 3 2 2 4 2" xfId="6433"/>
    <cellStyle name="Normal 3 2 2 5" xfId="6434"/>
    <cellStyle name="Normal 3 2 3" xfId="6435"/>
    <cellStyle name="Normal 3 2 3 2" xfId="6436"/>
    <cellStyle name="Normal 3 2 3 2 2" xfId="6437"/>
    <cellStyle name="Normal 3 2 3 3" xfId="6438"/>
    <cellStyle name="Normal 3 2 4" xfId="6439"/>
    <cellStyle name="Normal 3 2 4 2" xfId="6440"/>
    <cellStyle name="Normal 3 2 4 2 2" xfId="6441"/>
    <cellStyle name="Normal 3 2 4 3" xfId="6442"/>
    <cellStyle name="Normal 3 2 5" xfId="6443"/>
    <cellStyle name="Normal 3 2 5 2" xfId="6444"/>
    <cellStyle name="Normal 3 2 5 2 2" xfId="6445"/>
    <cellStyle name="Normal 3 2 5 3" xfId="6446"/>
    <cellStyle name="Normal 3 2 6" xfId="6447"/>
    <cellStyle name="Normal 3 2 6 2" xfId="6448"/>
    <cellStyle name="Normal 3 2 6 2 2" xfId="6449"/>
    <cellStyle name="Normal 3 2 6 3" xfId="6450"/>
    <cellStyle name="Normal 3 2 7" xfId="6451"/>
    <cellStyle name="Normal 3 2 7 2" xfId="6452"/>
    <cellStyle name="Normal 3 2 7 2 2" xfId="6453"/>
    <cellStyle name="Normal 3 2 7 3" xfId="6454"/>
    <cellStyle name="Normal 3 2 8" xfId="6455"/>
    <cellStyle name="Normal 3 2 8 2" xfId="6456"/>
    <cellStyle name="Normal 3 2 8 2 2" xfId="6457"/>
    <cellStyle name="Normal 3 2 8 3" xfId="6458"/>
    <cellStyle name="Normal 3 2 9" xfId="6459"/>
    <cellStyle name="Normal 3 2 9 2" xfId="6460"/>
    <cellStyle name="Normal 3 2 9 2 2" xfId="6461"/>
    <cellStyle name="Normal 3 2 9 3" xfId="6462"/>
    <cellStyle name="Normal 3 3" xfId="6463"/>
    <cellStyle name="Normal 3 3 2" xfId="6464"/>
    <cellStyle name="Normal 3 4" xfId="6465"/>
    <cellStyle name="Normal 3 4 2" xfId="6466"/>
    <cellStyle name="Normal 3 5" xfId="6467"/>
    <cellStyle name="Normal 3 5 2" xfId="6468"/>
    <cellStyle name="Normal 3 6" xfId="6469"/>
    <cellStyle name="Normal 3 6 2" xfId="6470"/>
    <cellStyle name="Normal 3 7" xfId="6471"/>
    <cellStyle name="Normal 3 7 2" xfId="6472"/>
    <cellStyle name="Normal 3 8" xfId="6473"/>
    <cellStyle name="Normal 3 8 2" xfId="6474"/>
    <cellStyle name="Normal 3 9" xfId="6475"/>
    <cellStyle name="Normal 3 9 2" xfId="6476"/>
    <cellStyle name="Normal 30" xfId="6477"/>
    <cellStyle name="Normal 300" xfId="6478"/>
    <cellStyle name="Normal 301" xfId="6479"/>
    <cellStyle name="Normal 302" xfId="6480"/>
    <cellStyle name="Normal 303" xfId="6481"/>
    <cellStyle name="Normal 304" xfId="6482"/>
    <cellStyle name="Normal 305" xfId="6483"/>
    <cellStyle name="Normal 306" xfId="6484"/>
    <cellStyle name="Normal 307" xfId="6485"/>
    <cellStyle name="Normal 308" xfId="6486"/>
    <cellStyle name="Normal 309" xfId="6487"/>
    <cellStyle name="Normal 31" xfId="6488"/>
    <cellStyle name="Normal 310" xfId="6489"/>
    <cellStyle name="Normal 311" xfId="6490"/>
    <cellStyle name="Normal 312" xfId="6491"/>
    <cellStyle name="Normal 313" xfId="6492"/>
    <cellStyle name="Normal 314" xfId="6493"/>
    <cellStyle name="Normal 315" xfId="6494"/>
    <cellStyle name="Normal 316" xfId="6495"/>
    <cellStyle name="Normal 317" xfId="6496"/>
    <cellStyle name="Normal 318" xfId="6497"/>
    <cellStyle name="Normal 319" xfId="6498"/>
    <cellStyle name="Normal 32" xfId="6499"/>
    <cellStyle name="Normal 320" xfId="6500"/>
    <cellStyle name="Normal 321" xfId="6501"/>
    <cellStyle name="Normal 322" xfId="6502"/>
    <cellStyle name="Normal 323" xfId="6503"/>
    <cellStyle name="Normal 324" xfId="6504"/>
    <cellStyle name="Normal 325" xfId="6505"/>
    <cellStyle name="Normal 326" xfId="6506"/>
    <cellStyle name="Normal 327" xfId="6507"/>
    <cellStyle name="Normal 328" xfId="6508"/>
    <cellStyle name="Normal 329" xfId="6509"/>
    <cellStyle name="Normal 33" xfId="6510"/>
    <cellStyle name="Normal 330" xfId="6511"/>
    <cellStyle name="Normal 331" xfId="6512"/>
    <cellStyle name="Normal 332" xfId="6513"/>
    <cellStyle name="Normal 333" xfId="6514"/>
    <cellStyle name="Normal 334" xfId="6515"/>
    <cellStyle name="Normal 335" xfId="6516"/>
    <cellStyle name="Normal 336" xfId="6517"/>
    <cellStyle name="Normal 337" xfId="6518"/>
    <cellStyle name="Normal 338" xfId="6519"/>
    <cellStyle name="Normal 339" xfId="6520"/>
    <cellStyle name="Normal 34" xfId="6521"/>
    <cellStyle name="Normal 340" xfId="6522"/>
    <cellStyle name="Normal 341" xfId="6523"/>
    <cellStyle name="Normal 342" xfId="6524"/>
    <cellStyle name="Normal 343" xfId="6525"/>
    <cellStyle name="Normal 344" xfId="6526"/>
    <cellStyle name="Normal 345" xfId="6527"/>
    <cellStyle name="Normal 346" xfId="6528"/>
    <cellStyle name="Normal 347" xfId="6529"/>
    <cellStyle name="Normal 348" xfId="6530"/>
    <cellStyle name="Normal 349" xfId="6531"/>
    <cellStyle name="Normal 35" xfId="6532"/>
    <cellStyle name="Normal 350" xfId="6533"/>
    <cellStyle name="Normal 351" xfId="6534"/>
    <cellStyle name="Normal 352" xfId="6535"/>
    <cellStyle name="Normal 353" xfId="6536"/>
    <cellStyle name="Normal 354" xfId="6537"/>
    <cellStyle name="Normal 355" xfId="6538"/>
    <cellStyle name="Normal 356" xfId="6539"/>
    <cellStyle name="Normal 357" xfId="6540"/>
    <cellStyle name="Normal 358" xfId="6541"/>
    <cellStyle name="Normal 359" xfId="6542"/>
    <cellStyle name="Normal 36" xfId="6543"/>
    <cellStyle name="Normal 360" xfId="6544"/>
    <cellStyle name="Normal 361" xfId="6545"/>
    <cellStyle name="Normal 362" xfId="6546"/>
    <cellStyle name="Normal 363" xfId="6547"/>
    <cellStyle name="Normal 364" xfId="6548"/>
    <cellStyle name="Normal 365" xfId="6549"/>
    <cellStyle name="Normal 366" xfId="6550"/>
    <cellStyle name="Normal 367" xfId="6551"/>
    <cellStyle name="Normal 368" xfId="6552"/>
    <cellStyle name="Normal 369" xfId="6553"/>
    <cellStyle name="Normal 37" xfId="6554"/>
    <cellStyle name="Normal 370" xfId="6555"/>
    <cellStyle name="Normal 371" xfId="6556"/>
    <cellStyle name="Normal 372" xfId="6557"/>
    <cellStyle name="Normal 373" xfId="6558"/>
    <cellStyle name="Normal 374" xfId="6559"/>
    <cellStyle name="Normal 375" xfId="6560"/>
    <cellStyle name="Normal 376" xfId="6561"/>
    <cellStyle name="Normal 377" xfId="6562"/>
    <cellStyle name="Normal 378" xfId="6563"/>
    <cellStyle name="Normal 379" xfId="6564"/>
    <cellStyle name="Normal 38" xfId="6565"/>
    <cellStyle name="Normal 380" xfId="6566"/>
    <cellStyle name="Normal 381" xfId="6567"/>
    <cellStyle name="Normal 382" xfId="6568"/>
    <cellStyle name="Normal 383" xfId="6569"/>
    <cellStyle name="Normal 384" xfId="6570"/>
    <cellStyle name="Normal 385" xfId="6571"/>
    <cellStyle name="Normal 386" xfId="6572"/>
    <cellStyle name="Normal 387" xfId="6573"/>
    <cellStyle name="Normal 388" xfId="6574"/>
    <cellStyle name="Normal 389" xfId="6575"/>
    <cellStyle name="Normal 39" xfId="6576"/>
    <cellStyle name="Normal 390" xfId="6577"/>
    <cellStyle name="Normal 391" xfId="6578"/>
    <cellStyle name="Normal 392" xfId="6579"/>
    <cellStyle name="Normal 393" xfId="6580"/>
    <cellStyle name="Normal 394" xfId="6581"/>
    <cellStyle name="Normal 395" xfId="6582"/>
    <cellStyle name="Normal 396" xfId="6583"/>
    <cellStyle name="Normal 397" xfId="6584"/>
    <cellStyle name="Normal 398" xfId="6585"/>
    <cellStyle name="Normal 399" xfId="6586"/>
    <cellStyle name="Normal 4" xfId="6587"/>
    <cellStyle name="Normal 4 2" xfId="6588"/>
    <cellStyle name="Normal 4 2 2" xfId="6589"/>
    <cellStyle name="Normal 4 2 3" xfId="6590"/>
    <cellStyle name="Normal 4 3" xfId="6591"/>
    <cellStyle name="Normal 4 4" xfId="6592"/>
    <cellStyle name="Normal 4 5" xfId="6593"/>
    <cellStyle name="Normal 4 7" xfId="6594"/>
    <cellStyle name="Normal 4 7 2" xfId="6595"/>
    <cellStyle name="Normal 40" xfId="6596"/>
    <cellStyle name="Normal 400" xfId="6597"/>
    <cellStyle name="Normal 401" xfId="6598"/>
    <cellStyle name="Normal 402" xfId="6599"/>
    <cellStyle name="Normal 403" xfId="6600"/>
    <cellStyle name="Normal 404" xfId="6601"/>
    <cellStyle name="Normal 405" xfId="6602"/>
    <cellStyle name="Normal 406" xfId="6603"/>
    <cellStyle name="Normal 407" xfId="6604"/>
    <cellStyle name="Normal 408" xfId="6605"/>
    <cellStyle name="Normal 409" xfId="6606"/>
    <cellStyle name="Normal 41" xfId="6607"/>
    <cellStyle name="Normal 410" xfId="6608"/>
    <cellStyle name="Normal 411" xfId="6609"/>
    <cellStyle name="Normal 412" xfId="6610"/>
    <cellStyle name="Normal 413" xfId="6611"/>
    <cellStyle name="Normal 414" xfId="6612"/>
    <cellStyle name="Normal 415" xfId="6613"/>
    <cellStyle name="Normal 416" xfId="6614"/>
    <cellStyle name="Normal 417" xfId="6615"/>
    <cellStyle name="Normal 418" xfId="6616"/>
    <cellStyle name="Normal 419" xfId="6617"/>
    <cellStyle name="Normal 42" xfId="6618"/>
    <cellStyle name="Normal 420" xfId="6619"/>
    <cellStyle name="Normal 421" xfId="6620"/>
    <cellStyle name="Normal 422" xfId="6621"/>
    <cellStyle name="Normal 423" xfId="6622"/>
    <cellStyle name="Normal 424" xfId="6623"/>
    <cellStyle name="Normal 425" xfId="6624"/>
    <cellStyle name="Normal 426" xfId="6625"/>
    <cellStyle name="Normal 427" xfId="6626"/>
    <cellStyle name="Normal 428" xfId="6627"/>
    <cellStyle name="Normal 429" xfId="6628"/>
    <cellStyle name="Normal 43" xfId="6629"/>
    <cellStyle name="Normal 430" xfId="6630"/>
    <cellStyle name="Normal 431" xfId="6631"/>
    <cellStyle name="Normal 44" xfId="6632"/>
    <cellStyle name="Normal 45" xfId="6633"/>
    <cellStyle name="Normal 46" xfId="6634"/>
    <cellStyle name="Normal 47" xfId="6635"/>
    <cellStyle name="Normal 48" xfId="6636"/>
    <cellStyle name="Normal 49" xfId="6637"/>
    <cellStyle name="Normal 5" xfId="6638"/>
    <cellStyle name="Normal 5 10" xfId="6639"/>
    <cellStyle name="Normal 5 10 2" xfId="6640"/>
    <cellStyle name="Normal 5 10 3" xfId="6641"/>
    <cellStyle name="Normal 5 11" xfId="6642"/>
    <cellStyle name="Normal 5 11 2" xfId="6643"/>
    <cellStyle name="Normal 5 11 3" xfId="6644"/>
    <cellStyle name="Normal 5 12" xfId="6645"/>
    <cellStyle name="Normal 5 12 2" xfId="6646"/>
    <cellStyle name="Normal 5 12 3" xfId="6647"/>
    <cellStyle name="Normal 5 13" xfId="6648"/>
    <cellStyle name="Normal 5 13 2" xfId="6649"/>
    <cellStyle name="Normal 5 13 3" xfId="6650"/>
    <cellStyle name="Normal 5 14" xfId="6651"/>
    <cellStyle name="Normal 5 14 2" xfId="6652"/>
    <cellStyle name="Normal 5 14 3" xfId="6653"/>
    <cellStyle name="Normal 5 15" xfId="6654"/>
    <cellStyle name="Normal 5 15 2" xfId="6655"/>
    <cellStyle name="Normal 5 15 3" xfId="6656"/>
    <cellStyle name="Normal 5 16" xfId="6657"/>
    <cellStyle name="Normal 5 16 2" xfId="6658"/>
    <cellStyle name="Normal 5 16 3" xfId="6659"/>
    <cellStyle name="Normal 5 17" xfId="6660"/>
    <cellStyle name="Normal 5 17 2" xfId="6661"/>
    <cellStyle name="Normal 5 17 3" xfId="6662"/>
    <cellStyle name="Normal 5 18" xfId="6663"/>
    <cellStyle name="Normal 5 18 2" xfId="6664"/>
    <cellStyle name="Normal 5 18 3" xfId="6665"/>
    <cellStyle name="Normal 5 19" xfId="6666"/>
    <cellStyle name="Normal 5 19 2" xfId="6667"/>
    <cellStyle name="Normal 5 19 3" xfId="6668"/>
    <cellStyle name="Normal 5 2" xfId="6669"/>
    <cellStyle name="Normal 5 2 2" xfId="6670"/>
    <cellStyle name="Normal 5 2 3" xfId="6671"/>
    <cellStyle name="Normal 5 20" xfId="6672"/>
    <cellStyle name="Normal 5 20 2" xfId="6673"/>
    <cellStyle name="Normal 5 20 3" xfId="6674"/>
    <cellStyle name="Normal 5 21" xfId="6675"/>
    <cellStyle name="Normal 5 21 2" xfId="6676"/>
    <cellStyle name="Normal 5 21 3" xfId="6677"/>
    <cellStyle name="Normal 5 22" xfId="6678"/>
    <cellStyle name="Normal 5 22 2" xfId="6679"/>
    <cellStyle name="Normal 5 22 3" xfId="6680"/>
    <cellStyle name="Normal 5 23" xfId="6681"/>
    <cellStyle name="Normal 5 23 2" xfId="6682"/>
    <cellStyle name="Normal 5 23 3" xfId="6683"/>
    <cellStyle name="Normal 5 24" xfId="6684"/>
    <cellStyle name="Normal 5 24 2" xfId="6685"/>
    <cellStyle name="Normal 5 24 3" xfId="6686"/>
    <cellStyle name="Normal 5 25" xfId="6687"/>
    <cellStyle name="Normal 5 25 2" xfId="6688"/>
    <cellStyle name="Normal 5 25 3" xfId="6689"/>
    <cellStyle name="Normal 5 26" xfId="6690"/>
    <cellStyle name="Normal 5 27" xfId="6691"/>
    <cellStyle name="Normal 5 3" xfId="6692"/>
    <cellStyle name="Normal 5 3 2" xfId="6693"/>
    <cellStyle name="Normal 5 3 3" xfId="6694"/>
    <cellStyle name="Normal 5 4" xfId="6695"/>
    <cellStyle name="Normal 5 4 2" xfId="6696"/>
    <cellStyle name="Normal 5 4 3" xfId="6697"/>
    <cellStyle name="Normal 5 5" xfId="6698"/>
    <cellStyle name="Normal 5 5 2" xfId="6699"/>
    <cellStyle name="Normal 5 5 3" xfId="6700"/>
    <cellStyle name="Normal 5 6" xfId="6701"/>
    <cellStyle name="Normal 5 6 2" xfId="6702"/>
    <cellStyle name="Normal 5 6 3" xfId="6703"/>
    <cellStyle name="Normal 5 7" xfId="6704"/>
    <cellStyle name="Normal 5 7 2" xfId="6705"/>
    <cellStyle name="Normal 5 7 3" xfId="6706"/>
    <cellStyle name="Normal 5 8" xfId="6707"/>
    <cellStyle name="Normal 5 8 2" xfId="6708"/>
    <cellStyle name="Normal 5 8 3" xfId="6709"/>
    <cellStyle name="Normal 5 9" xfId="6710"/>
    <cellStyle name="Normal 5 9 2" xfId="6711"/>
    <cellStyle name="Normal 5 9 3" xfId="6712"/>
    <cellStyle name="Normal 50" xfId="6713"/>
    <cellStyle name="Normal 51" xfId="6714"/>
    <cellStyle name="Normal 52" xfId="6715"/>
    <cellStyle name="Normal 53" xfId="6716"/>
    <cellStyle name="Normal 54" xfId="6717"/>
    <cellStyle name="Normal 55" xfId="6718"/>
    <cellStyle name="Normal 56" xfId="6719"/>
    <cellStyle name="Normal 57" xfId="6720"/>
    <cellStyle name="Normal 58" xfId="6721"/>
    <cellStyle name="Normal 59" xfId="6722"/>
    <cellStyle name="Normal 59 2" xfId="6723"/>
    <cellStyle name="Normal 59 3" xfId="6724"/>
    <cellStyle name="Normal 6" xfId="6725"/>
    <cellStyle name="Normal 6 10" xfId="6726"/>
    <cellStyle name="Normal 6 10 2" xfId="6727"/>
    <cellStyle name="Normal 6 2" xfId="6728"/>
    <cellStyle name="Normal 6 2 2" xfId="6729"/>
    <cellStyle name="Normal 6 2 2 2" xfId="6730"/>
    <cellStyle name="Normal 6 2 3" xfId="6731"/>
    <cellStyle name="Normal 6 3" xfId="6732"/>
    <cellStyle name="Normal 6 3 2" xfId="6733"/>
    <cellStyle name="Normal 6 3 2 2" xfId="6734"/>
    <cellStyle name="Normal 6 3 3" xfId="6735"/>
    <cellStyle name="Normal 6 4" xfId="6736"/>
    <cellStyle name="Normal 6 4 2" xfId="6737"/>
    <cellStyle name="Normal 6 4 2 2" xfId="6738"/>
    <cellStyle name="Normal 6 4 3" xfId="6739"/>
    <cellStyle name="Normal 6 5" xfId="6740"/>
    <cellStyle name="Normal 6 5 2" xfId="6741"/>
    <cellStyle name="Normal 6 5 2 2" xfId="6742"/>
    <cellStyle name="Normal 6 5 3" xfId="6743"/>
    <cellStyle name="Normal 6 6" xfId="6744"/>
    <cellStyle name="Normal 6 6 2" xfId="6745"/>
    <cellStyle name="Normal 6 6 2 2" xfId="6746"/>
    <cellStyle name="Normal 6 6 3" xfId="6747"/>
    <cellStyle name="Normal 6 7" xfId="6748"/>
    <cellStyle name="Normal 6 7 2" xfId="6749"/>
    <cellStyle name="Normal 6 7 2 2" xfId="6750"/>
    <cellStyle name="Normal 6 7 3" xfId="6751"/>
    <cellStyle name="Normal 6 8" xfId="6752"/>
    <cellStyle name="Normal 6 8 2" xfId="6753"/>
    <cellStyle name="Normal 6 8 2 2" xfId="6754"/>
    <cellStyle name="Normal 6 8 3" xfId="6755"/>
    <cellStyle name="Normal 6 9" xfId="6756"/>
    <cellStyle name="Normal 6 9 2" xfId="6757"/>
    <cellStyle name="Normal 60" xfId="6758"/>
    <cellStyle name="Normal 60 2" xfId="6759"/>
    <cellStyle name="Normal 61" xfId="6760"/>
    <cellStyle name="Normal 61 2" xfId="6761"/>
    <cellStyle name="Normal 62" xfId="6762"/>
    <cellStyle name="Normal 62 2" xfId="6763"/>
    <cellStyle name="Normal 63" xfId="6764"/>
    <cellStyle name="Normal 64" xfId="6765"/>
    <cellStyle name="Normal 65" xfId="6766"/>
    <cellStyle name="Normal 66" xfId="6767"/>
    <cellStyle name="Normal 67" xfId="6768"/>
    <cellStyle name="Normal 68" xfId="6769"/>
    <cellStyle name="Normal 69" xfId="6770"/>
    <cellStyle name="Normal 7" xfId="6771"/>
    <cellStyle name="Normal 7 2" xfId="6772"/>
    <cellStyle name="Normal 7 2 2" xfId="6773"/>
    <cellStyle name="Normal 7 2 2 2" xfId="6774"/>
    <cellStyle name="Normal 7 2 3" xfId="6775"/>
    <cellStyle name="Normal 7 3" xfId="6776"/>
    <cellStyle name="Normal 7 3 2" xfId="6777"/>
    <cellStyle name="Normal 7 4" xfId="6778"/>
    <cellStyle name="Normal 7 5" xfId="6779"/>
    <cellStyle name="Normal 70" xfId="6780"/>
    <cellStyle name="Normal 71" xfId="6781"/>
    <cellStyle name="Normal 72" xfId="6782"/>
    <cellStyle name="Normal 73" xfId="6783"/>
    <cellStyle name="Normal 74" xfId="6784"/>
    <cellStyle name="Normal 75" xfId="6785"/>
    <cellStyle name="Normal 76" xfId="6786"/>
    <cellStyle name="Normal 77" xfId="6787"/>
    <cellStyle name="Normal 78" xfId="6788"/>
    <cellStyle name="Normal 79" xfId="6789"/>
    <cellStyle name="Normal 8" xfId="6790"/>
    <cellStyle name="Normal 8 2" xfId="6791"/>
    <cellStyle name="Normal 8 3" xfId="6792"/>
    <cellStyle name="Normal 80" xfId="6793"/>
    <cellStyle name="Normal 81" xfId="6794"/>
    <cellStyle name="Normal 82" xfId="6795"/>
    <cellStyle name="Normal 83" xfId="6796"/>
    <cellStyle name="Normal 84" xfId="6797"/>
    <cellStyle name="Normal 85" xfId="6798"/>
    <cellStyle name="Normal 86" xfId="6799"/>
    <cellStyle name="Normal 87" xfId="6800"/>
    <cellStyle name="Normal 88" xfId="6801"/>
    <cellStyle name="Normal 89" xfId="6802"/>
    <cellStyle name="Normal 9" xfId="6803"/>
    <cellStyle name="Normal 9 2" xfId="6804"/>
    <cellStyle name="Normal 9 2 2" xfId="6805"/>
    <cellStyle name="Normal 9 3" xfId="6806"/>
    <cellStyle name="Normal 90" xfId="6807"/>
    <cellStyle name="Normal 91" xfId="6808"/>
    <cellStyle name="Normal 91 10" xfId="6809"/>
    <cellStyle name="Normal 91 100" xfId="6810"/>
    <cellStyle name="Normal 91 101" xfId="6811"/>
    <cellStyle name="Normal 91 102" xfId="6812"/>
    <cellStyle name="Normal 91 103" xfId="6813"/>
    <cellStyle name="Normal 91 104" xfId="6814"/>
    <cellStyle name="Normal 91 105" xfId="6815"/>
    <cellStyle name="Normal 91 106" xfId="6816"/>
    <cellStyle name="Normal 91 107" xfId="6817"/>
    <cellStyle name="Normal 91 108" xfId="6818"/>
    <cellStyle name="Normal 91 109" xfId="6819"/>
    <cellStyle name="Normal 91 109 2" xfId="6820"/>
    <cellStyle name="Normal 91 11" xfId="6821"/>
    <cellStyle name="Normal 91 110" xfId="6822"/>
    <cellStyle name="Normal 91 111" xfId="6823"/>
    <cellStyle name="Normal 91 112" xfId="6824"/>
    <cellStyle name="Normal 91 113" xfId="6825"/>
    <cellStyle name="Normal 91 114" xfId="6826"/>
    <cellStyle name="Normal 91 115" xfId="6827"/>
    <cellStyle name="Normal 91 116" xfId="6828"/>
    <cellStyle name="Normal 91 116 2" xfId="6829"/>
    <cellStyle name="Normal 91 117" xfId="6830"/>
    <cellStyle name="Normal 91 118" xfId="6831"/>
    <cellStyle name="Normal 91 119" xfId="6832"/>
    <cellStyle name="Normal 91 12" xfId="6833"/>
    <cellStyle name="Normal 91 120" xfId="6834"/>
    <cellStyle name="Normal 91 121" xfId="6835"/>
    <cellStyle name="Normal 91 122" xfId="6836"/>
    <cellStyle name="Normal 91 123" xfId="6837"/>
    <cellStyle name="Normal 91 124" xfId="6838"/>
    <cellStyle name="Normal 91 125" xfId="6839"/>
    <cellStyle name="Normal 91 126" xfId="6840"/>
    <cellStyle name="Normal 91 127" xfId="6841"/>
    <cellStyle name="Normal 91 128" xfId="6842"/>
    <cellStyle name="Normal 91 129" xfId="6843"/>
    <cellStyle name="Normal 91 13" xfId="6844"/>
    <cellStyle name="Normal 91 130" xfId="6845"/>
    <cellStyle name="Normal 91 131" xfId="6846"/>
    <cellStyle name="Normal 91 132" xfId="6847"/>
    <cellStyle name="Normal 91 133" xfId="6848"/>
    <cellStyle name="Normal 91 134" xfId="6849"/>
    <cellStyle name="Normal 91 135" xfId="6850"/>
    <cellStyle name="Normal 91 136" xfId="6851"/>
    <cellStyle name="Normal 91 137" xfId="6852"/>
    <cellStyle name="Normal 91 138" xfId="6853"/>
    <cellStyle name="Normal 91 139" xfId="6854"/>
    <cellStyle name="Normal 91 14" xfId="6855"/>
    <cellStyle name="Normal 91 140" xfId="6856"/>
    <cellStyle name="Normal 91 141" xfId="6857"/>
    <cellStyle name="Normal 91 142" xfId="6858"/>
    <cellStyle name="Normal 91 143" xfId="6859"/>
    <cellStyle name="Normal 91 144" xfId="6860"/>
    <cellStyle name="Normal 91 145" xfId="6861"/>
    <cellStyle name="Normal 91 146" xfId="6862"/>
    <cellStyle name="Normal 91 147" xfId="6863"/>
    <cellStyle name="Normal 91 148" xfId="6864"/>
    <cellStyle name="Normal 91 149" xfId="6865"/>
    <cellStyle name="Normal 91 15" xfId="6866"/>
    <cellStyle name="Normal 91 150" xfId="6867"/>
    <cellStyle name="Normal 91 151" xfId="6868"/>
    <cellStyle name="Normal 91 152" xfId="6869"/>
    <cellStyle name="Normal 91 153" xfId="6870"/>
    <cellStyle name="Normal 91 154" xfId="6871"/>
    <cellStyle name="Normal 91 155" xfId="6872"/>
    <cellStyle name="Normal 91 156" xfId="6873"/>
    <cellStyle name="Normal 91 157" xfId="6874"/>
    <cellStyle name="Normal 91 158" xfId="6875"/>
    <cellStyle name="Normal 91 159" xfId="6876"/>
    <cellStyle name="Normal 91 16" xfId="6877"/>
    <cellStyle name="Normal 91 160" xfId="6878"/>
    <cellStyle name="Normal 91 161" xfId="6879"/>
    <cellStyle name="Normal 91 162" xfId="6880"/>
    <cellStyle name="Normal 91 163" xfId="6881"/>
    <cellStyle name="Normal 91 164" xfId="6882"/>
    <cellStyle name="Normal 91 165" xfId="6883"/>
    <cellStyle name="Normal 91 166" xfId="6884"/>
    <cellStyle name="Normal 91 167" xfId="6885"/>
    <cellStyle name="Normal 91 168" xfId="6886"/>
    <cellStyle name="Normal 91 169" xfId="6887"/>
    <cellStyle name="Normal 91 17" xfId="6888"/>
    <cellStyle name="Normal 91 170" xfId="6889"/>
    <cellStyle name="Normal 91 171" xfId="6890"/>
    <cellStyle name="Normal 91 172" xfId="6891"/>
    <cellStyle name="Normal 91 173" xfId="6892"/>
    <cellStyle name="Normal 91 174" xfId="6893"/>
    <cellStyle name="Normal 91 175" xfId="6894"/>
    <cellStyle name="Normal 91 176" xfId="6895"/>
    <cellStyle name="Normal 91 177" xfId="6896"/>
    <cellStyle name="Normal 91 178" xfId="6897"/>
    <cellStyle name="Normal 91 179" xfId="6898"/>
    <cellStyle name="Normal 91 18" xfId="6899"/>
    <cellStyle name="Normal 91 180" xfId="6900"/>
    <cellStyle name="Normal 91 181" xfId="6901"/>
    <cellStyle name="Normal 91 182" xfId="6902"/>
    <cellStyle name="Normal 91 183" xfId="6903"/>
    <cellStyle name="Normal 91 184" xfId="6904"/>
    <cellStyle name="Normal 91 185" xfId="6905"/>
    <cellStyle name="Normal 91 186" xfId="6906"/>
    <cellStyle name="Normal 91 187" xfId="6907"/>
    <cellStyle name="Normal 91 188" xfId="6908"/>
    <cellStyle name="Normal 91 189" xfId="6909"/>
    <cellStyle name="Normal 91 19" xfId="6910"/>
    <cellStyle name="Normal 91 190" xfId="6911"/>
    <cellStyle name="Normal 91 191" xfId="6912"/>
    <cellStyle name="Normal 91 192" xfId="6913"/>
    <cellStyle name="Normal 91 193" xfId="6914"/>
    <cellStyle name="Normal 91 194" xfId="6915"/>
    <cellStyle name="Normal 91 195" xfId="6916"/>
    <cellStyle name="Normal 91 196" xfId="6917"/>
    <cellStyle name="Normal 91 197" xfId="6918"/>
    <cellStyle name="Normal 91 198" xfId="6919"/>
    <cellStyle name="Normal 91 199" xfId="6920"/>
    <cellStyle name="Normal 91 2" xfId="6921"/>
    <cellStyle name="Normal 91 20" xfId="6922"/>
    <cellStyle name="Normal 91 21" xfId="6923"/>
    <cellStyle name="Normal 91 22" xfId="6924"/>
    <cellStyle name="Normal 91 23" xfId="6925"/>
    <cellStyle name="Normal 91 24" xfId="6926"/>
    <cellStyle name="Normal 91 25" xfId="6927"/>
    <cellStyle name="Normal 91 26" xfId="6928"/>
    <cellStyle name="Normal 91 27" xfId="6929"/>
    <cellStyle name="Normal 91 28" xfId="6930"/>
    <cellStyle name="Normal 91 29" xfId="6931"/>
    <cellStyle name="Normal 91 3" xfId="6932"/>
    <cellStyle name="Normal 91 30" xfId="6933"/>
    <cellStyle name="Normal 91 31" xfId="6934"/>
    <cellStyle name="Normal 91 32" xfId="6935"/>
    <cellStyle name="Normal 91 33" xfId="6936"/>
    <cellStyle name="Normal 91 34" xfId="6937"/>
    <cellStyle name="Normal 91 35" xfId="6938"/>
    <cellStyle name="Normal 91 36" xfId="6939"/>
    <cellStyle name="Normal 91 37" xfId="6940"/>
    <cellStyle name="Normal 91 38" xfId="6941"/>
    <cellStyle name="Normal 91 39" xfId="6942"/>
    <cellStyle name="Normal 91 4" xfId="6943"/>
    <cellStyle name="Normal 91 40" xfId="6944"/>
    <cellStyle name="Normal 91 41" xfId="6945"/>
    <cellStyle name="Normal 91 42" xfId="6946"/>
    <cellStyle name="Normal 91 43" xfId="6947"/>
    <cellStyle name="Normal 91 44" xfId="6948"/>
    <cellStyle name="Normal 91 45" xfId="6949"/>
    <cellStyle name="Normal 91 46" xfId="6950"/>
    <cellStyle name="Normal 91 47" xfId="6951"/>
    <cellStyle name="Normal 91 48" xfId="6952"/>
    <cellStyle name="Normal 91 49" xfId="6953"/>
    <cellStyle name="Normal 91 5" xfId="6954"/>
    <cellStyle name="Normal 91 50" xfId="6955"/>
    <cellStyle name="Normal 91 51" xfId="6956"/>
    <cellStyle name="Normal 91 52" xfId="6957"/>
    <cellStyle name="Normal 91 53" xfId="6958"/>
    <cellStyle name="Normal 91 54" xfId="6959"/>
    <cellStyle name="Normal 91 55" xfId="6960"/>
    <cellStyle name="Normal 91 56" xfId="6961"/>
    <cellStyle name="Normal 91 57" xfId="6962"/>
    <cellStyle name="Normal 91 58" xfId="6963"/>
    <cellStyle name="Normal 91 59" xfId="6964"/>
    <cellStyle name="Normal 91 6" xfId="6965"/>
    <cellStyle name="Normal 91 60" xfId="6966"/>
    <cellStyle name="Normal 91 61" xfId="6967"/>
    <cellStyle name="Normal 91 62" xfId="6968"/>
    <cellStyle name="Normal 91 63" xfId="6969"/>
    <cellStyle name="Normal 91 64" xfId="6970"/>
    <cellStyle name="Normal 91 65" xfId="6971"/>
    <cellStyle name="Normal 91 66" xfId="6972"/>
    <cellStyle name="Normal 91 67" xfId="6973"/>
    <cellStyle name="Normal 91 68" xfId="6974"/>
    <cellStyle name="Normal 91 69" xfId="6975"/>
    <cellStyle name="Normal 91 7" xfId="6976"/>
    <cellStyle name="Normal 91 70" xfId="6977"/>
    <cellStyle name="Normal 91 71" xfId="6978"/>
    <cellStyle name="Normal 91 72" xfId="6979"/>
    <cellStyle name="Normal 91 73" xfId="6980"/>
    <cellStyle name="Normal 91 74" xfId="6981"/>
    <cellStyle name="Normal 91 75" xfId="6982"/>
    <cellStyle name="Normal 91 76" xfId="6983"/>
    <cellStyle name="Normal 91 77" xfId="6984"/>
    <cellStyle name="Normal 91 78" xfId="6985"/>
    <cellStyle name="Normal 91 79" xfId="6986"/>
    <cellStyle name="Normal 91 8" xfId="6987"/>
    <cellStyle name="Normal 91 80" xfId="6988"/>
    <cellStyle name="Normal 91 81" xfId="6989"/>
    <cellStyle name="Normal 91 82" xfId="6990"/>
    <cellStyle name="Normal 91 83" xfId="6991"/>
    <cellStyle name="Normal 91 84" xfId="6992"/>
    <cellStyle name="Normal 91 85" xfId="6993"/>
    <cellStyle name="Normal 91 86" xfId="6994"/>
    <cellStyle name="Normal 91 87" xfId="6995"/>
    <cellStyle name="Normal 91 88" xfId="6996"/>
    <cellStyle name="Normal 91 89" xfId="6997"/>
    <cellStyle name="Normal 91 9" xfId="6998"/>
    <cellStyle name="Normal 91 90" xfId="6999"/>
    <cellStyle name="Normal 91 91" xfId="7000"/>
    <cellStyle name="Normal 91 92" xfId="7001"/>
    <cellStyle name="Normal 91 93" xfId="7002"/>
    <cellStyle name="Normal 91 94" xfId="7003"/>
    <cellStyle name="Normal 91 95" xfId="7004"/>
    <cellStyle name="Normal 91 96" xfId="7005"/>
    <cellStyle name="Normal 91 97" xfId="7006"/>
    <cellStyle name="Normal 91 98" xfId="7007"/>
    <cellStyle name="Normal 91 99" xfId="7008"/>
    <cellStyle name="Normal 92" xfId="7009"/>
    <cellStyle name="Normal 93" xfId="7010"/>
    <cellStyle name="Normal 94" xfId="7011"/>
    <cellStyle name="Normal 95" xfId="7012"/>
    <cellStyle name="Normal 96" xfId="7013"/>
    <cellStyle name="Normal 97" xfId="7014"/>
    <cellStyle name="Normal 98" xfId="7015"/>
    <cellStyle name="Normal 99" xfId="7016"/>
    <cellStyle name="Normal_2004_09_sigortacı gazetesisektör1" xfId="2"/>
    <cellStyle name="Normál_JELENTO" xfId="7017"/>
    <cellStyle name="Normale_INDIA_Allegato3" xfId="7018"/>
    <cellStyle name="normální_Pla" xfId="7019"/>
    <cellStyle name="Normalny_Arkusz1 (2)" xfId="7020"/>
    <cellStyle name="Normalshade" xfId="7021"/>
    <cellStyle name="Normalshade 2" xfId="7022"/>
    <cellStyle name="Not 2" xfId="7023"/>
    <cellStyle name="Not 2 2" xfId="7024"/>
    <cellStyle name="Notas" xfId="7025"/>
    <cellStyle name="Notas 10" xfId="7026"/>
    <cellStyle name="Notas 10 2" xfId="7027"/>
    <cellStyle name="Notas 11" xfId="7028"/>
    <cellStyle name="Notas 11 2" xfId="7029"/>
    <cellStyle name="Notas 12" xfId="7030"/>
    <cellStyle name="Notas 13" xfId="7031"/>
    <cellStyle name="Notas 14" xfId="7032"/>
    <cellStyle name="Notas 15" xfId="7033"/>
    <cellStyle name="Notas 16" xfId="7034"/>
    <cellStyle name="Notas 17" xfId="7035"/>
    <cellStyle name="Notas 18" xfId="7036"/>
    <cellStyle name="Notas 19" xfId="7037"/>
    <cellStyle name="Notas 2" xfId="7038"/>
    <cellStyle name="Notas 2 2" xfId="7039"/>
    <cellStyle name="Notas 2 2 2" xfId="7040"/>
    <cellStyle name="Notas 2 3" xfId="7041"/>
    <cellStyle name="Notas 2 3 2" xfId="7042"/>
    <cellStyle name="Notas 2 4" xfId="7043"/>
    <cellStyle name="Notas 2 4 2" xfId="7044"/>
    <cellStyle name="Notas 2 5" xfId="7045"/>
    <cellStyle name="Notas 2 6" xfId="7046"/>
    <cellStyle name="Notas 20" xfId="7047"/>
    <cellStyle name="Notas 21" xfId="7048"/>
    <cellStyle name="Notas 22" xfId="7049"/>
    <cellStyle name="Notas 3" xfId="7050"/>
    <cellStyle name="Notas 3 2" xfId="7051"/>
    <cellStyle name="Notas 3 2 2" xfId="7052"/>
    <cellStyle name="Notas 3 3" xfId="7053"/>
    <cellStyle name="Notas 3 3 2" xfId="7054"/>
    <cellStyle name="Notas 3 4" xfId="7055"/>
    <cellStyle name="Notas 3 4 2" xfId="7056"/>
    <cellStyle name="Notas 3 5" xfId="7057"/>
    <cellStyle name="Notas 4" xfId="7058"/>
    <cellStyle name="Notas 4 2" xfId="7059"/>
    <cellStyle name="Notas 4 2 2" xfId="7060"/>
    <cellStyle name="Notas 4 3" xfId="7061"/>
    <cellStyle name="Notas 4 3 2" xfId="7062"/>
    <cellStyle name="Notas 4 4" xfId="7063"/>
    <cellStyle name="Notas 4 4 2" xfId="7064"/>
    <cellStyle name="Notas 4 5" xfId="7065"/>
    <cellStyle name="Notas 5" xfId="7066"/>
    <cellStyle name="Notas 5 2" xfId="7067"/>
    <cellStyle name="Notas 5 2 2" xfId="7068"/>
    <cellStyle name="Notas 5 3" xfId="7069"/>
    <cellStyle name="Notas 5 3 2" xfId="7070"/>
    <cellStyle name="Notas 5 4" xfId="7071"/>
    <cellStyle name="Notas 6" xfId="7072"/>
    <cellStyle name="Notas 6 2" xfId="7073"/>
    <cellStyle name="Notas 7" xfId="7074"/>
    <cellStyle name="Notas 7 2" xfId="7075"/>
    <cellStyle name="Notas 8" xfId="7076"/>
    <cellStyle name="Notas 8 2" xfId="7077"/>
    <cellStyle name="Notas 9" xfId="7078"/>
    <cellStyle name="Notas 9 2" xfId="7079"/>
    <cellStyle name="Notas_Debt Profile" xfId="7080"/>
    <cellStyle name="Note 2" xfId="7081"/>
    <cellStyle name="Note 2 10" xfId="7082"/>
    <cellStyle name="Note 2 11" xfId="7083"/>
    <cellStyle name="Note 2 12" xfId="7084"/>
    <cellStyle name="Note 2 13" xfId="7085"/>
    <cellStyle name="Note 2 14" xfId="7086"/>
    <cellStyle name="Note 2 15" xfId="7087"/>
    <cellStyle name="Note 2 16" xfId="7088"/>
    <cellStyle name="Note 2 2" xfId="7089"/>
    <cellStyle name="Note 2 2 2" xfId="7090"/>
    <cellStyle name="Note 2 2 3" xfId="7091"/>
    <cellStyle name="Note 2 3" xfId="7092"/>
    <cellStyle name="Note 2 3 2" xfId="7093"/>
    <cellStyle name="Note 2 3 3" xfId="7094"/>
    <cellStyle name="Note 2 4" xfId="7095"/>
    <cellStyle name="Note 2 4 2" xfId="7096"/>
    <cellStyle name="Note 2 5" xfId="7097"/>
    <cellStyle name="Note 2 5 2" xfId="7098"/>
    <cellStyle name="Note 2 6" xfId="7099"/>
    <cellStyle name="Note 2 7" xfId="7100"/>
    <cellStyle name="Note 2 8" xfId="7101"/>
    <cellStyle name="Note 2 9" xfId="7102"/>
    <cellStyle name="Note 3" xfId="7103"/>
    <cellStyle name="Note 3 2" xfId="7104"/>
    <cellStyle name="Note 3 2 2" xfId="7105"/>
    <cellStyle name="Note 3 2 2 2" xfId="7106"/>
    <cellStyle name="Note 3 2 3" xfId="7107"/>
    <cellStyle name="Note 3 3" xfId="7108"/>
    <cellStyle name="Note 3 3 2" xfId="7109"/>
    <cellStyle name="Note 3 4" xfId="7110"/>
    <cellStyle name="Note 4" xfId="7111"/>
    <cellStyle name="Note 4 2" xfId="7112"/>
    <cellStyle name="Note 5" xfId="7113"/>
    <cellStyle name="Note 5 2" xfId="7114"/>
    <cellStyle name="Note 6" xfId="7115"/>
    <cellStyle name="Note 6 2" xfId="7116"/>
    <cellStyle name="Note 7" xfId="7117"/>
    <cellStyle name="Note 7 2" xfId="7118"/>
    <cellStyle name="Note 8" xfId="7119"/>
    <cellStyle name="Note 8 2" xfId="7120"/>
    <cellStyle name="Notes" xfId="7121"/>
    <cellStyle name="Notitie" xfId="7122"/>
    <cellStyle name="Notitie 10" xfId="7123"/>
    <cellStyle name="Notitie 10 2" xfId="7124"/>
    <cellStyle name="Notitie 11" xfId="7125"/>
    <cellStyle name="Notitie 11 2" xfId="7126"/>
    <cellStyle name="Notitie 2" xfId="7127"/>
    <cellStyle name="Notitie 2 2" xfId="7128"/>
    <cellStyle name="Notitie 2 2 2" xfId="7129"/>
    <cellStyle name="Notitie 2 2 3" xfId="7130"/>
    <cellStyle name="Notitie 2 3" xfId="7131"/>
    <cellStyle name="Notitie 2 3 2" xfId="7132"/>
    <cellStyle name="Notitie 2 4" xfId="7133"/>
    <cellStyle name="Notitie 2 4 2" xfId="7134"/>
    <cellStyle name="Notitie 2 5" xfId="7135"/>
    <cellStyle name="Notitie 2 5 2" xfId="7136"/>
    <cellStyle name="Notitie 2 6" xfId="7137"/>
    <cellStyle name="Notitie 3" xfId="7138"/>
    <cellStyle name="Notitie 3 2" xfId="7139"/>
    <cellStyle name="Notitie 3 2 2" xfId="7140"/>
    <cellStyle name="Notitie 3 2 3" xfId="7141"/>
    <cellStyle name="Notitie 3 3" xfId="7142"/>
    <cellStyle name="Notitie 3 3 2" xfId="7143"/>
    <cellStyle name="Notitie 3 4" xfId="7144"/>
    <cellStyle name="Notitie 3 4 2" xfId="7145"/>
    <cellStyle name="Notitie 3 5" xfId="7146"/>
    <cellStyle name="Notitie 3 5 2" xfId="7147"/>
    <cellStyle name="Notitie 3 6" xfId="7148"/>
    <cellStyle name="Notitie 4" xfId="7149"/>
    <cellStyle name="Notitie 4 2" xfId="7150"/>
    <cellStyle name="Notitie 4 2 2" xfId="7151"/>
    <cellStyle name="Notitie 4 3" xfId="7152"/>
    <cellStyle name="Notitie 4 3 2" xfId="7153"/>
    <cellStyle name="Notitie 4 4" xfId="7154"/>
    <cellStyle name="Notitie 4 4 2" xfId="7155"/>
    <cellStyle name="Notitie 4 5" xfId="7156"/>
    <cellStyle name="Notitie 5" xfId="7157"/>
    <cellStyle name="Notitie 5 2" xfId="7158"/>
    <cellStyle name="Notitie 5 2 2" xfId="7159"/>
    <cellStyle name="Notitie 5 3" xfId="7160"/>
    <cellStyle name="Notitie 5 3 2" xfId="7161"/>
    <cellStyle name="Notitie 5 4" xfId="7162"/>
    <cellStyle name="Notitie 6" xfId="7163"/>
    <cellStyle name="Notitie 6 2" xfId="7164"/>
    <cellStyle name="Notitie 7" xfId="7165"/>
    <cellStyle name="Notitie 7 2" xfId="7166"/>
    <cellStyle name="Notitie 8" xfId="7167"/>
    <cellStyle name="Notitie 8 2" xfId="7168"/>
    <cellStyle name="Notitie 9" xfId="7169"/>
    <cellStyle name="Notitie 9 2" xfId="7170"/>
    <cellStyle name="Notitie_Debt Profile" xfId="7171"/>
    <cellStyle name="Noyan" xfId="7172"/>
    <cellStyle name="Noyan 2" xfId="7173"/>
    <cellStyle name="Nötr 2" xfId="7174"/>
    <cellStyle name="Nötr 2 2" xfId="7175"/>
    <cellStyle name="Nötr 2 2 2" xfId="7176"/>
    <cellStyle name="Nötr 2 2 2 2" xfId="7177"/>
    <cellStyle name="Nötr 2 2 3" xfId="7178"/>
    <cellStyle name="Nötr 2 3" xfId="7179"/>
    <cellStyle name="nplosion" xfId="7180"/>
    <cellStyle name="OBI_ColHeader" xfId="7181"/>
    <cellStyle name="Œ…‹æØ‚è [0.00]_laroux" xfId="7182"/>
    <cellStyle name="Œ…‹æØ‚è_laroux" xfId="7183"/>
    <cellStyle name="Ôèíàíñîâûé [0]_PERSONAL" xfId="7184"/>
    <cellStyle name="Ôèíàíñîâûé_PERSONAL" xfId="7185"/>
    <cellStyle name="ok!" xfId="7186"/>
    <cellStyle name="ok!%" xfId="7187"/>
    <cellStyle name="Old_Inactive" xfId="7188"/>
    <cellStyle name="Ongedefinieerd" xfId="7189"/>
    <cellStyle name="Ongedefinieerd 2" xfId="7190"/>
    <cellStyle name="Ongedefinieerd 3" xfId="7191"/>
    <cellStyle name="Ongeldig" xfId="7192"/>
    <cellStyle name="Ongeldig 2" xfId="7193"/>
    <cellStyle name="Original" xfId="7194"/>
    <cellStyle name="Osborne" xfId="7195"/>
    <cellStyle name="Output 2" xfId="7196"/>
    <cellStyle name="Output 2 10" xfId="7197"/>
    <cellStyle name="Output 2 11" xfId="7198"/>
    <cellStyle name="Output 2 12" xfId="7199"/>
    <cellStyle name="Output 2 13" xfId="7200"/>
    <cellStyle name="Output 2 14" xfId="7201"/>
    <cellStyle name="Output 2 15" xfId="7202"/>
    <cellStyle name="Output 2 2" xfId="7203"/>
    <cellStyle name="Output 2 3" xfId="7204"/>
    <cellStyle name="Output 2 3 2" xfId="7205"/>
    <cellStyle name="Output 2 4" xfId="7206"/>
    <cellStyle name="Output 2 4 2" xfId="7207"/>
    <cellStyle name="Output 2 5" xfId="7208"/>
    <cellStyle name="Output 2 6" xfId="7209"/>
    <cellStyle name="Output 2 7" xfId="7210"/>
    <cellStyle name="Output 2 8" xfId="7211"/>
    <cellStyle name="Output 2 9" xfId="7212"/>
    <cellStyle name="Output 3" xfId="7213"/>
    <cellStyle name="Output 3 2" xfId="7214"/>
    <cellStyle name="Output 4" xfId="7215"/>
    <cellStyle name="Output 4 2" xfId="7216"/>
    <cellStyle name="Output 5" xfId="7217"/>
    <cellStyle name="Output 5 2" xfId="7218"/>
    <cellStyle name="Output 6" xfId="7219"/>
    <cellStyle name="Output 6 2" xfId="7220"/>
    <cellStyle name="Output 7" xfId="7221"/>
    <cellStyle name="Output 7 2" xfId="7222"/>
    <cellStyle name="Output 8" xfId="7223"/>
    <cellStyle name="Output 8 2" xfId="7224"/>
    <cellStyle name="ParaBirimi [0] 2" xfId="7225"/>
    <cellStyle name="ParaBirimi 2" xfId="7226"/>
    <cellStyle name="Percen - Biçem1" xfId="7227"/>
    <cellStyle name="Percen - Biçem1 2" xfId="7228"/>
    <cellStyle name="Percent [0]" xfId="7229"/>
    <cellStyle name="Percent [0] 10" xfId="7230"/>
    <cellStyle name="Percent [0] 2" xfId="7231"/>
    <cellStyle name="Percent [0] 3" xfId="7232"/>
    <cellStyle name="Percent [0] 4" xfId="7233"/>
    <cellStyle name="Percent [0] 5" xfId="7234"/>
    <cellStyle name="Percent [0] 6" xfId="7235"/>
    <cellStyle name="Percent [0] 7" xfId="7236"/>
    <cellStyle name="Percent [0] 8" xfId="7237"/>
    <cellStyle name="Percent [0] 9" xfId="7238"/>
    <cellStyle name="Percent [00]" xfId="7239"/>
    <cellStyle name="Percent [2]" xfId="7240"/>
    <cellStyle name="Percent [2] 10" xfId="7241"/>
    <cellStyle name="Percent [2] 2" xfId="7242"/>
    <cellStyle name="Percent [2] 2 2" xfId="7243"/>
    <cellStyle name="Percent [2] 2 2 2" xfId="7244"/>
    <cellStyle name="Percent [2] 2 3" xfId="7245"/>
    <cellStyle name="Percent [2] 2 3 2" xfId="7246"/>
    <cellStyle name="Percent [2] 3" xfId="7247"/>
    <cellStyle name="Percent [2] 3 2" xfId="7248"/>
    <cellStyle name="Percent [2] 3 2 2" xfId="7249"/>
    <cellStyle name="Percent [2] 3 3" xfId="7250"/>
    <cellStyle name="Percent [2] 4" xfId="7251"/>
    <cellStyle name="Percent [2] 4 2" xfId="7252"/>
    <cellStyle name="Percent [2] 5" xfId="7253"/>
    <cellStyle name="Percent [2] 5 2" xfId="7254"/>
    <cellStyle name="Percent [2] 6" xfId="7255"/>
    <cellStyle name="Percent [2] 7" xfId="7256"/>
    <cellStyle name="Percent [2] 8" xfId="7257"/>
    <cellStyle name="Percent [2] 9" xfId="7258"/>
    <cellStyle name="Percent 10" xfId="7259"/>
    <cellStyle name="Percent 11" xfId="7260"/>
    <cellStyle name="Percent 12" xfId="7261"/>
    <cellStyle name="Percent 13" xfId="7262"/>
    <cellStyle name="Percent 14" xfId="7263"/>
    <cellStyle name="Percent 15" xfId="7264"/>
    <cellStyle name="Percent 16" xfId="7265"/>
    <cellStyle name="Percent 17" xfId="7266"/>
    <cellStyle name="Percent 17 2" xfId="7267"/>
    <cellStyle name="Percent 18" xfId="7268"/>
    <cellStyle name="Percent 18 2" xfId="7269"/>
    <cellStyle name="Percent 19" xfId="7270"/>
    <cellStyle name="Percent 19 2" xfId="7271"/>
    <cellStyle name="Percent 19 2 2" xfId="7272"/>
    <cellStyle name="Percent 19 2 2 2" xfId="7273"/>
    <cellStyle name="Percent 19 2 3" xfId="7274"/>
    <cellStyle name="Percent 19 2 4" xfId="7275"/>
    <cellStyle name="Percent 19 2 5" xfId="7276"/>
    <cellStyle name="Percent 19 3" xfId="7277"/>
    <cellStyle name="Percent 19 3 2" xfId="7278"/>
    <cellStyle name="Percent 19 3 2 2" xfId="7279"/>
    <cellStyle name="Percent 19 3 3" xfId="7280"/>
    <cellStyle name="Percent 19 3 4" xfId="7281"/>
    <cellStyle name="Percent 19 3 5" xfId="7282"/>
    <cellStyle name="Percent 19 4" xfId="7283"/>
    <cellStyle name="Percent 19 4 2" xfId="7284"/>
    <cellStyle name="Percent 19 4 2 2" xfId="7285"/>
    <cellStyle name="Percent 19 4 3" xfId="7286"/>
    <cellStyle name="Percent 19 4 4" xfId="7287"/>
    <cellStyle name="Percent 19 4 5" xfId="7288"/>
    <cellStyle name="Percent 19 5" xfId="7289"/>
    <cellStyle name="Percent 19 5 2" xfId="7290"/>
    <cellStyle name="Percent 19 6" xfId="7291"/>
    <cellStyle name="Percent 19 7" xfId="7292"/>
    <cellStyle name="Percent 19 8" xfId="7293"/>
    <cellStyle name="Percent 2" xfId="7294"/>
    <cellStyle name="Percent 2 10" xfId="7295"/>
    <cellStyle name="Percent 2 2" xfId="7296"/>
    <cellStyle name="Percent 2 2 2" xfId="7297"/>
    <cellStyle name="Percent 2 2 3" xfId="7298"/>
    <cellStyle name="Percent 2 3" xfId="7299"/>
    <cellStyle name="Percent 2 4" xfId="7300"/>
    <cellStyle name="Percent 2 5" xfId="7301"/>
    <cellStyle name="Percent 2 6" xfId="7302"/>
    <cellStyle name="Percent 2 7" xfId="7303"/>
    <cellStyle name="Percent 2 8" xfId="7304"/>
    <cellStyle name="Percent 2 9" xfId="7305"/>
    <cellStyle name="Percent 20" xfId="7306"/>
    <cellStyle name="Percent 20 2" xfId="7307"/>
    <cellStyle name="Percent 20 3" xfId="7308"/>
    <cellStyle name="Percent 21" xfId="7309"/>
    <cellStyle name="Percent 22" xfId="7310"/>
    <cellStyle name="Percent 23" xfId="7311"/>
    <cellStyle name="Percent 3" xfId="7312"/>
    <cellStyle name="Percent 3 10" xfId="7313"/>
    <cellStyle name="Percent 3 2" xfId="7314"/>
    <cellStyle name="Percent 3 3" xfId="7315"/>
    <cellStyle name="Percent 3 4" xfId="7316"/>
    <cellStyle name="Percent 3 5" xfId="7317"/>
    <cellStyle name="Percent 3 6" xfId="7318"/>
    <cellStyle name="Percent 3 7" xfId="7319"/>
    <cellStyle name="Percent 3 8" xfId="7320"/>
    <cellStyle name="Percent 3 9" xfId="7321"/>
    <cellStyle name="Percent 4" xfId="7322"/>
    <cellStyle name="Percent 5" xfId="7323"/>
    <cellStyle name="Percent 6" xfId="7324"/>
    <cellStyle name="Percent 7" xfId="7325"/>
    <cellStyle name="Percent 7 2" xfId="7326"/>
    <cellStyle name="Percent 8" xfId="7327"/>
    <cellStyle name="Percent 9" xfId="7328"/>
    <cellStyle name="PERCENTAGE" xfId="7329"/>
    <cellStyle name="Percentpt" xfId="7330"/>
    <cellStyle name="Percentptlk" xfId="7331"/>
    <cellStyle name="PO BORDER" xfId="7332"/>
    <cellStyle name="Porcentaje" xfId="7333"/>
    <cellStyle name="Porcentual 2" xfId="7334"/>
    <cellStyle name="Porcentual 2 2" xfId="7335"/>
    <cellStyle name="PrePop Currency (0)" xfId="7336"/>
    <cellStyle name="PrePop Currency (2)" xfId="7337"/>
    <cellStyle name="PrePop Units (0)" xfId="7338"/>
    <cellStyle name="PrePop Units (1)" xfId="7339"/>
    <cellStyle name="PrePop Units (2)" xfId="7340"/>
    <cellStyle name="Procent 2" xfId="7341"/>
    <cellStyle name="Procent 2 2" xfId="7342"/>
    <cellStyle name="Procent 2 3" xfId="7343"/>
    <cellStyle name="Procent 2 4" xfId="7344"/>
    <cellStyle name="Procent 2 5" xfId="7345"/>
    <cellStyle name="Procent 3" xfId="7346"/>
    <cellStyle name="Procent 4" xfId="7347"/>
    <cellStyle name="PSChar" xfId="7348"/>
    <cellStyle name="PSChar 2" xfId="7349"/>
    <cellStyle name="PSChar 2 2" xfId="7350"/>
    <cellStyle name="PSDate" xfId="7351"/>
    <cellStyle name="PSDate 2" xfId="7352"/>
    <cellStyle name="PSDate 2 2" xfId="7353"/>
    <cellStyle name="PSDec" xfId="7354"/>
    <cellStyle name="PSDec 2" xfId="7355"/>
    <cellStyle name="PSDec 2 2" xfId="7356"/>
    <cellStyle name="PSHeading" xfId="7357"/>
    <cellStyle name="PSHeading 2" xfId="7358"/>
    <cellStyle name="PSHeading 2 2" xfId="7359"/>
    <cellStyle name="PSHeading 3" xfId="7360"/>
    <cellStyle name="PSHeading_2010 Segmentation of US business for Group Stat Supplement v03" xfId="7361"/>
    <cellStyle name="PSInt" xfId="7362"/>
    <cellStyle name="PSInt 2" xfId="7363"/>
    <cellStyle name="PSInt 2 2" xfId="7364"/>
    <cellStyle name="PSSpacer" xfId="7365"/>
    <cellStyle name="PSSpacer 2" xfId="7366"/>
    <cellStyle name="PSSpacer 2 2" xfId="7367"/>
    <cellStyle name="Punto" xfId="7368"/>
    <cellStyle name="Punto0" xfId="7369"/>
    <cellStyle name="PutnamPh#" xfId="7370"/>
    <cellStyle name="R03A" xfId="7371"/>
    <cellStyle name="R04L" xfId="7372"/>
    <cellStyle name="recycled" xfId="7373"/>
    <cellStyle name="recycled 2" xfId="7374"/>
    <cellStyle name="Red" xfId="7375"/>
    <cellStyle name="Red 2" xfId="7376"/>
    <cellStyle name="red date" xfId="7377"/>
    <cellStyle name="Reset  - Opmaakprofiel7" xfId="7378"/>
    <cellStyle name="RevList" xfId="7379"/>
    <cellStyle name="Salida" xfId="7380"/>
    <cellStyle name="Salida 10" xfId="7381"/>
    <cellStyle name="Salida 10 2" xfId="7382"/>
    <cellStyle name="Salida 11" xfId="7383"/>
    <cellStyle name="Salida 11 2" xfId="7384"/>
    <cellStyle name="Salida 12" xfId="7385"/>
    <cellStyle name="Salida 13" xfId="7386"/>
    <cellStyle name="Salida 14" xfId="7387"/>
    <cellStyle name="Salida 15" xfId="7388"/>
    <cellStyle name="Salida 16" xfId="7389"/>
    <cellStyle name="Salida 17" xfId="7390"/>
    <cellStyle name="Salida 18" xfId="7391"/>
    <cellStyle name="Salida 19" xfId="7392"/>
    <cellStyle name="Salida 2" xfId="7393"/>
    <cellStyle name="Salida 2 2" xfId="7394"/>
    <cellStyle name="Salida 2 2 2" xfId="7395"/>
    <cellStyle name="Salida 2 3" xfId="7396"/>
    <cellStyle name="Salida 2 3 2" xfId="7397"/>
    <cellStyle name="Salida 2 4" xfId="7398"/>
    <cellStyle name="Salida 2 4 2" xfId="7399"/>
    <cellStyle name="Salida 2 5" xfId="7400"/>
    <cellStyle name="Salida 20" xfId="7401"/>
    <cellStyle name="Salida 21" xfId="7402"/>
    <cellStyle name="Salida 22" xfId="7403"/>
    <cellStyle name="Salida 3" xfId="7404"/>
    <cellStyle name="Salida 3 2" xfId="7405"/>
    <cellStyle name="Salida 3 2 2" xfId="7406"/>
    <cellStyle name="Salida 3 3" xfId="7407"/>
    <cellStyle name="Salida 3 3 2" xfId="7408"/>
    <cellStyle name="Salida 3 4" xfId="7409"/>
    <cellStyle name="Salida 3 4 2" xfId="7410"/>
    <cellStyle name="Salida 3 5" xfId="7411"/>
    <cellStyle name="Salida 4" xfId="7412"/>
    <cellStyle name="Salida 4 2" xfId="7413"/>
    <cellStyle name="Salida 4 2 2" xfId="7414"/>
    <cellStyle name="Salida 4 3" xfId="7415"/>
    <cellStyle name="Salida 4 3 2" xfId="7416"/>
    <cellStyle name="Salida 4 4" xfId="7417"/>
    <cellStyle name="Salida 4 4 2" xfId="7418"/>
    <cellStyle name="Salida 4 5" xfId="7419"/>
    <cellStyle name="Salida 5" xfId="7420"/>
    <cellStyle name="Salida 5 2" xfId="7421"/>
    <cellStyle name="Salida 5 2 2" xfId="7422"/>
    <cellStyle name="Salida 5 3" xfId="7423"/>
    <cellStyle name="Salida 5 3 2" xfId="7424"/>
    <cellStyle name="Salida 5 4" xfId="7425"/>
    <cellStyle name="Salida 6" xfId="7426"/>
    <cellStyle name="Salida 6 2" xfId="7427"/>
    <cellStyle name="Salida 7" xfId="7428"/>
    <cellStyle name="Salida 7 2" xfId="7429"/>
    <cellStyle name="Salida 8" xfId="7430"/>
    <cellStyle name="Salida 8 2" xfId="7431"/>
    <cellStyle name="Salida 9" xfId="7432"/>
    <cellStyle name="Salida 9 2" xfId="7433"/>
    <cellStyle name="Salida_Debt Profile" xfId="7434"/>
    <cellStyle name="SAPError" xfId="7435"/>
    <cellStyle name="SAPError 10" xfId="7436"/>
    <cellStyle name="SAPError 2" xfId="7437"/>
    <cellStyle name="SAPError 2 2" xfId="7438"/>
    <cellStyle name="SAPError 3" xfId="7439"/>
    <cellStyle name="SAPError 3 2" xfId="7440"/>
    <cellStyle name="SAPError 4" xfId="7441"/>
    <cellStyle name="SAPError 4 2" xfId="7442"/>
    <cellStyle name="SAPError 5" xfId="7443"/>
    <cellStyle name="SAPError 5 2" xfId="7444"/>
    <cellStyle name="SAPError 6" xfId="7445"/>
    <cellStyle name="SAPError 6 2" xfId="7446"/>
    <cellStyle name="SAPError 7" xfId="7447"/>
    <cellStyle name="SAPError 7 2" xfId="7448"/>
    <cellStyle name="SAPError 8" xfId="7449"/>
    <cellStyle name="SAPError 8 2" xfId="7450"/>
    <cellStyle name="SAPError 9" xfId="7451"/>
    <cellStyle name="SAPError 9 2" xfId="7452"/>
    <cellStyle name="SAPKey" xfId="7453"/>
    <cellStyle name="SAPKey 10" xfId="7454"/>
    <cellStyle name="SAPKey 2" xfId="7455"/>
    <cellStyle name="SAPKey 2 2" xfId="7456"/>
    <cellStyle name="SAPKey 3" xfId="7457"/>
    <cellStyle name="SAPKey 3 2" xfId="7458"/>
    <cellStyle name="SAPKey 4" xfId="7459"/>
    <cellStyle name="SAPKey 4 2" xfId="7460"/>
    <cellStyle name="SAPKey 5" xfId="7461"/>
    <cellStyle name="SAPKey 5 2" xfId="7462"/>
    <cellStyle name="SAPKey 6" xfId="7463"/>
    <cellStyle name="SAPKey 6 2" xfId="7464"/>
    <cellStyle name="SAPKey 7" xfId="7465"/>
    <cellStyle name="SAPKey 7 2" xfId="7466"/>
    <cellStyle name="SAPKey 8" xfId="7467"/>
    <cellStyle name="SAPKey 8 2" xfId="7468"/>
    <cellStyle name="SAPKey 9" xfId="7469"/>
    <cellStyle name="SAPKey 9 2" xfId="7470"/>
    <cellStyle name="SAPLocked" xfId="7471"/>
    <cellStyle name="SAPLocked 10" xfId="7472"/>
    <cellStyle name="SAPLocked 2" xfId="7473"/>
    <cellStyle name="SAPLocked 2 2" xfId="7474"/>
    <cellStyle name="SAPLocked 3" xfId="7475"/>
    <cellStyle name="SAPLocked 3 2" xfId="7476"/>
    <cellStyle name="SAPLocked 4" xfId="7477"/>
    <cellStyle name="SAPLocked 4 2" xfId="7478"/>
    <cellStyle name="SAPLocked 5" xfId="7479"/>
    <cellStyle name="SAPLocked 5 2" xfId="7480"/>
    <cellStyle name="SAPLocked 6" xfId="7481"/>
    <cellStyle name="SAPLocked 6 2" xfId="7482"/>
    <cellStyle name="SAPLocked 7" xfId="7483"/>
    <cellStyle name="SAPLocked 7 2" xfId="7484"/>
    <cellStyle name="SAPLocked 8" xfId="7485"/>
    <cellStyle name="SAPLocked 8 2" xfId="7486"/>
    <cellStyle name="SAPLocked 9" xfId="7487"/>
    <cellStyle name="SAPLocked 9 2" xfId="7488"/>
    <cellStyle name="SAPOutput" xfId="7489"/>
    <cellStyle name="SAPOutput 10" xfId="7490"/>
    <cellStyle name="SAPOutput 2" xfId="7491"/>
    <cellStyle name="SAPOutput 2 2" xfId="7492"/>
    <cellStyle name="SAPOutput 3" xfId="7493"/>
    <cellStyle name="SAPOutput 3 2" xfId="7494"/>
    <cellStyle name="SAPOutput 4" xfId="7495"/>
    <cellStyle name="SAPOutput 4 2" xfId="7496"/>
    <cellStyle name="SAPOutput 5" xfId="7497"/>
    <cellStyle name="SAPOutput 5 2" xfId="7498"/>
    <cellStyle name="SAPOutput 6" xfId="7499"/>
    <cellStyle name="SAPOutput 6 2" xfId="7500"/>
    <cellStyle name="SAPOutput 7" xfId="7501"/>
    <cellStyle name="SAPOutput 7 2" xfId="7502"/>
    <cellStyle name="SAPOutput 8" xfId="7503"/>
    <cellStyle name="SAPOutput 8 2" xfId="7504"/>
    <cellStyle name="SAPOutput 9" xfId="7505"/>
    <cellStyle name="SAPOutput 9 2" xfId="7506"/>
    <cellStyle name="SAPSpace" xfId="7507"/>
    <cellStyle name="SAPSpace 10" xfId="7508"/>
    <cellStyle name="SAPSpace 2" xfId="7509"/>
    <cellStyle name="SAPSpace 2 2" xfId="7510"/>
    <cellStyle name="SAPSpace 3" xfId="7511"/>
    <cellStyle name="SAPSpace 3 2" xfId="7512"/>
    <cellStyle name="SAPSpace 4" xfId="7513"/>
    <cellStyle name="SAPSpace 4 2" xfId="7514"/>
    <cellStyle name="SAPSpace 5" xfId="7515"/>
    <cellStyle name="SAPSpace 5 2" xfId="7516"/>
    <cellStyle name="SAPSpace 6" xfId="7517"/>
    <cellStyle name="SAPSpace 6 2" xfId="7518"/>
    <cellStyle name="SAPSpace 7" xfId="7519"/>
    <cellStyle name="SAPSpace 7 2" xfId="7520"/>
    <cellStyle name="SAPSpace 8" xfId="7521"/>
    <cellStyle name="SAPSpace 8 2" xfId="7522"/>
    <cellStyle name="SAPSpace 9" xfId="7523"/>
    <cellStyle name="SAPSpace 9 2" xfId="7524"/>
    <cellStyle name="SAPText" xfId="7525"/>
    <cellStyle name="SAPText 10" xfId="7526"/>
    <cellStyle name="SAPText 2" xfId="7527"/>
    <cellStyle name="SAPText 2 2" xfId="7528"/>
    <cellStyle name="SAPText 3" xfId="7529"/>
    <cellStyle name="SAPText 3 2" xfId="7530"/>
    <cellStyle name="SAPText 4" xfId="7531"/>
    <cellStyle name="SAPText 4 2" xfId="7532"/>
    <cellStyle name="SAPText 5" xfId="7533"/>
    <cellStyle name="SAPText 5 2" xfId="7534"/>
    <cellStyle name="SAPText 6" xfId="7535"/>
    <cellStyle name="SAPText 6 2" xfId="7536"/>
    <cellStyle name="SAPText 7" xfId="7537"/>
    <cellStyle name="SAPText 7 2" xfId="7538"/>
    <cellStyle name="SAPText 8" xfId="7539"/>
    <cellStyle name="SAPText 8 2" xfId="7540"/>
    <cellStyle name="SAPText 9" xfId="7541"/>
    <cellStyle name="SAPText 9 2" xfId="7542"/>
    <cellStyle name="SAPUnLocked" xfId="7543"/>
    <cellStyle name="SAPUnLocked 10" xfId="7544"/>
    <cellStyle name="SAPUnLocked 2" xfId="7545"/>
    <cellStyle name="SAPUnLocked 2 2" xfId="7546"/>
    <cellStyle name="SAPUnLocked 3" xfId="7547"/>
    <cellStyle name="SAPUnLocked 3 2" xfId="7548"/>
    <cellStyle name="SAPUnLocked 4" xfId="7549"/>
    <cellStyle name="SAPUnLocked 4 2" xfId="7550"/>
    <cellStyle name="SAPUnLocked 5" xfId="7551"/>
    <cellStyle name="SAPUnLocked 5 2" xfId="7552"/>
    <cellStyle name="SAPUnLocked 6" xfId="7553"/>
    <cellStyle name="SAPUnLocked 6 2" xfId="7554"/>
    <cellStyle name="SAPUnLocked 7" xfId="7555"/>
    <cellStyle name="SAPUnLocked 7 2" xfId="7556"/>
    <cellStyle name="SAPUnLocked 8" xfId="7557"/>
    <cellStyle name="SAPUnLocked 8 2" xfId="7558"/>
    <cellStyle name="SAPUnLocked 9" xfId="7559"/>
    <cellStyle name="SAPUnLocked 9 2" xfId="7560"/>
    <cellStyle name="SPOl" xfId="7561"/>
    <cellStyle name="SPOl 10" xfId="7562"/>
    <cellStyle name="SPOl 2" xfId="7563"/>
    <cellStyle name="SPOl 3" xfId="7564"/>
    <cellStyle name="SPOl 4" xfId="7565"/>
    <cellStyle name="SPOl 5" xfId="7566"/>
    <cellStyle name="SPOl 6" xfId="7567"/>
    <cellStyle name="SPOl 7" xfId="7568"/>
    <cellStyle name="SPOl 8" xfId="7569"/>
    <cellStyle name="SPOl 9" xfId="7570"/>
    <cellStyle name="Standa - Opmaakprofiel1" xfId="7571"/>
    <cellStyle name="Standa - Opmaakprofiel2" xfId="7572"/>
    <cellStyle name="Standaard 2" xfId="7573"/>
    <cellStyle name="Standaard 2 2" xfId="7574"/>
    <cellStyle name="Standaard 2 3" xfId="7575"/>
    <cellStyle name="Standaard 2 4" xfId="7576"/>
    <cellStyle name="Standaard 2 5" xfId="7577"/>
    <cellStyle name="Standaard 22" xfId="7578"/>
    <cellStyle name="Standaard 22 2" xfId="7579"/>
    <cellStyle name="Standaard 22 3" xfId="7580"/>
    <cellStyle name="Standaard 3" xfId="7581"/>
    <cellStyle name="Standaard 3 2" xfId="7582"/>
    <cellStyle name="Standaard 4" xfId="7583"/>
    <cellStyle name="Standaard 4 2" xfId="7584"/>
    <cellStyle name="Standaard 5" xfId="7585"/>
    <cellStyle name="Standaard 5 2" xfId="7586"/>
    <cellStyle name="Standaard 5 3" xfId="7587"/>
    <cellStyle name="Standaard 6" xfId="7588"/>
    <cellStyle name="Standaard_Dummy maandrapport Feb - Nederland" xfId="7589"/>
    <cellStyle name="STANDARD" xfId="7590"/>
    <cellStyle name="Standard 2" xfId="7591"/>
    <cellStyle name="Standard_Hyperion_Masterdatei_V3" xfId="7592"/>
    <cellStyle name="Stijl 1" xfId="7593"/>
    <cellStyle name="Stijl 1 2" xfId="7594"/>
    <cellStyle name="Stil 1" xfId="7595"/>
    <cellStyle name="Stil 1 10" xfId="7596"/>
    <cellStyle name="Stil 1 2" xfId="7597"/>
    <cellStyle name="Stil 1 3" xfId="7598"/>
    <cellStyle name="Stil 1 4" xfId="7599"/>
    <cellStyle name="Stil 1 5" xfId="7600"/>
    <cellStyle name="Stil 1 6" xfId="7601"/>
    <cellStyle name="Stil 1 7" xfId="7602"/>
    <cellStyle name="Stil 1 8" xfId="7603"/>
    <cellStyle name="Stil 1 9" xfId="7604"/>
    <cellStyle name="STYL0 - Opmaakprofiel1" xfId="7605"/>
    <cellStyle name="STYL1 - Opmaakprofiel2" xfId="7606"/>
    <cellStyle name="STYL2 - Opmaakprofiel3" xfId="7607"/>
    <cellStyle name="STYL3 - Opmaakprofiel4" xfId="7608"/>
    <cellStyle name="STYL4 - Opmaakprofiel5" xfId="7609"/>
    <cellStyle name="STYL5 - Opmaakprofiel6" xfId="7610"/>
    <cellStyle name="STYL6 - Opmaakprofiel7" xfId="7611"/>
    <cellStyle name="STYL7 - Opmaakprofiel8" xfId="7612"/>
    <cellStyle name="Style 1" xfId="7613"/>
    <cellStyle name="Style 1 2" xfId="7614"/>
    <cellStyle name="Style 1 2 2" xfId="7615"/>
    <cellStyle name="Style 1_May'12_Margin_Analysis_Gaudi" xfId="7616"/>
    <cellStyle name="Style 2" xfId="7617"/>
    <cellStyle name="Style 2 2" xfId="7618"/>
    <cellStyle name="Style 3" xfId="7619"/>
    <cellStyle name="Style 3 2" xfId="7620"/>
    <cellStyle name="Style 4" xfId="7621"/>
    <cellStyle name="Style 4 2" xfId="7622"/>
    <cellStyle name="Style 5" xfId="7623"/>
    <cellStyle name="Style 5 2" xfId="7624"/>
    <cellStyle name="Style 6" xfId="7625"/>
    <cellStyle name="Style 6 2" xfId="7626"/>
    <cellStyle name="Style 7" xfId="7627"/>
    <cellStyle name="Style 7 2" xfId="7628"/>
    <cellStyle name="SubTotaal" xfId="7629"/>
    <cellStyle name="SubTotaal 2" xfId="7630"/>
    <cellStyle name="SubTotaal 3" xfId="7631"/>
    <cellStyle name="Subtotal" xfId="7632"/>
    <cellStyle name="surplus" xfId="7633"/>
    <cellStyle name="symbol" xfId="7634"/>
    <cellStyle name="symbol 2" xfId="7635"/>
    <cellStyle name="T_BOLDC" xfId="7636"/>
    <cellStyle name="T_BOLDC 2" xfId="7637"/>
    <cellStyle name="T_BoldLI" xfId="7638"/>
    <cellStyle name="T_BoldLI 2" xfId="7639"/>
    <cellStyle name="T_TextLI" xfId="7640"/>
    <cellStyle name="T_TextLI 2" xfId="7641"/>
    <cellStyle name="Table  - Opmaakprofiel6" xfId="7642"/>
    <cellStyle name="Table  - Opmaakprofiel6 10" xfId="7643"/>
    <cellStyle name="Table  - Opmaakprofiel6 10 2" xfId="7644"/>
    <cellStyle name="Table  - Opmaakprofiel6 10 3" xfId="7645"/>
    <cellStyle name="Table  - Opmaakprofiel6 11" xfId="7646"/>
    <cellStyle name="Table  - Opmaakprofiel6 11 2" xfId="7647"/>
    <cellStyle name="Table  - Opmaakprofiel6 11 3" xfId="7648"/>
    <cellStyle name="Table  - Opmaakprofiel6 12" xfId="7649"/>
    <cellStyle name="Table  - Opmaakprofiel6 12 2" xfId="7650"/>
    <cellStyle name="Table  - Opmaakprofiel6 13" xfId="7651"/>
    <cellStyle name="Table  - Opmaakprofiel6 13 2" xfId="7652"/>
    <cellStyle name="Table  - Opmaakprofiel6 14" xfId="7653"/>
    <cellStyle name="Table  - Opmaakprofiel6 14 2" xfId="7654"/>
    <cellStyle name="Table  - Opmaakprofiel6 15" xfId="7655"/>
    <cellStyle name="Table  - Opmaakprofiel6 15 2" xfId="7656"/>
    <cellStyle name="Table  - Opmaakprofiel6 16" xfId="7657"/>
    <cellStyle name="Table  - Opmaakprofiel6 17" xfId="7658"/>
    <cellStyle name="Table  - Opmaakprofiel6 18" xfId="7659"/>
    <cellStyle name="Table  - Opmaakprofiel6 19" xfId="7660"/>
    <cellStyle name="Table  - Opmaakprofiel6 2" xfId="7661"/>
    <cellStyle name="Table  - Opmaakprofiel6 2 10" xfId="7662"/>
    <cellStyle name="Table  - Opmaakprofiel6 2 11" xfId="7663"/>
    <cellStyle name="Table  - Opmaakprofiel6 2 12" xfId="7664"/>
    <cellStyle name="Table  - Opmaakprofiel6 2 13" xfId="7665"/>
    <cellStyle name="Table  - Opmaakprofiel6 2 14" xfId="7666"/>
    <cellStyle name="Table  - Opmaakprofiel6 2 15" xfId="7667"/>
    <cellStyle name="Table  - Opmaakprofiel6 2 2" xfId="7668"/>
    <cellStyle name="Table  - Opmaakprofiel6 2 2 2" xfId="7669"/>
    <cellStyle name="Table  - Opmaakprofiel6 2 2 3" xfId="7670"/>
    <cellStyle name="Table  - Opmaakprofiel6 2 3" xfId="7671"/>
    <cellStyle name="Table  - Opmaakprofiel6 2 3 2" xfId="7672"/>
    <cellStyle name="Table  - Opmaakprofiel6 2 3 3" xfId="7673"/>
    <cellStyle name="Table  - Opmaakprofiel6 2 4" xfId="7674"/>
    <cellStyle name="Table  - Opmaakprofiel6 2 4 2" xfId="7675"/>
    <cellStyle name="Table  - Opmaakprofiel6 2 4 3" xfId="7676"/>
    <cellStyle name="Table  - Opmaakprofiel6 2 5" xfId="7677"/>
    <cellStyle name="Table  - Opmaakprofiel6 2 5 2" xfId="7678"/>
    <cellStyle name="Table  - Opmaakprofiel6 2 6" xfId="7679"/>
    <cellStyle name="Table  - Opmaakprofiel6 2 6 2" xfId="7680"/>
    <cellStyle name="Table  - Opmaakprofiel6 2 7" xfId="7681"/>
    <cellStyle name="Table  - Opmaakprofiel6 2 7 2" xfId="7682"/>
    <cellStyle name="Table  - Opmaakprofiel6 2 8" xfId="7683"/>
    <cellStyle name="Table  - Opmaakprofiel6 2 8 2" xfId="7684"/>
    <cellStyle name="Table  - Opmaakprofiel6 2 9" xfId="7685"/>
    <cellStyle name="Table  - Opmaakprofiel6 20" xfId="7686"/>
    <cellStyle name="Table  - Opmaakprofiel6 21" xfId="7687"/>
    <cellStyle name="Table  - Opmaakprofiel6 22" xfId="7688"/>
    <cellStyle name="Table  - Opmaakprofiel6 3" xfId="7689"/>
    <cellStyle name="Table  - Opmaakprofiel6 3 2" xfId="7690"/>
    <cellStyle name="Table  - Opmaakprofiel6 3 2 2" xfId="7691"/>
    <cellStyle name="Table  - Opmaakprofiel6 3 2 3" xfId="7692"/>
    <cellStyle name="Table  - Opmaakprofiel6 3 3" xfId="7693"/>
    <cellStyle name="Table  - Opmaakprofiel6 3 3 2" xfId="7694"/>
    <cellStyle name="Table  - Opmaakprofiel6 3 3 3" xfId="7695"/>
    <cellStyle name="Table  - Opmaakprofiel6 3 4" xfId="7696"/>
    <cellStyle name="Table  - Opmaakprofiel6 3 4 2" xfId="7697"/>
    <cellStyle name="Table  - Opmaakprofiel6 3 4 3" xfId="7698"/>
    <cellStyle name="Table  - Opmaakprofiel6 3 5" xfId="7699"/>
    <cellStyle name="Table  - Opmaakprofiel6 3 6" xfId="7700"/>
    <cellStyle name="Table  - Opmaakprofiel6 4" xfId="7701"/>
    <cellStyle name="Table  - Opmaakprofiel6 4 2" xfId="7702"/>
    <cellStyle name="Table  - Opmaakprofiel6 4 2 2" xfId="7703"/>
    <cellStyle name="Table  - Opmaakprofiel6 4 2 3" xfId="7704"/>
    <cellStyle name="Table  - Opmaakprofiel6 4 3" xfId="7705"/>
    <cellStyle name="Table  - Opmaakprofiel6 4 3 2" xfId="7706"/>
    <cellStyle name="Table  - Opmaakprofiel6 4 3 3" xfId="7707"/>
    <cellStyle name="Table  - Opmaakprofiel6 4 4" xfId="7708"/>
    <cellStyle name="Table  - Opmaakprofiel6 4 4 2" xfId="7709"/>
    <cellStyle name="Table  - Opmaakprofiel6 4 4 3" xfId="7710"/>
    <cellStyle name="Table  - Opmaakprofiel6 4 5" xfId="7711"/>
    <cellStyle name="Table  - Opmaakprofiel6 4 6" xfId="7712"/>
    <cellStyle name="Table  - Opmaakprofiel6 5" xfId="7713"/>
    <cellStyle name="Table  - Opmaakprofiel6 5 2" xfId="7714"/>
    <cellStyle name="Table  - Opmaakprofiel6 5 2 2" xfId="7715"/>
    <cellStyle name="Table  - Opmaakprofiel6 5 2 3" xfId="7716"/>
    <cellStyle name="Table  - Opmaakprofiel6 5 3" xfId="7717"/>
    <cellStyle name="Table  - Opmaakprofiel6 5 3 2" xfId="7718"/>
    <cellStyle name="Table  - Opmaakprofiel6 5 3 3" xfId="7719"/>
    <cellStyle name="Table  - Opmaakprofiel6 5 4" xfId="7720"/>
    <cellStyle name="Table  - Opmaakprofiel6 5 5" xfId="7721"/>
    <cellStyle name="Table  - Opmaakprofiel6 6" xfId="7722"/>
    <cellStyle name="Table  - Opmaakprofiel6 6 2" xfId="7723"/>
    <cellStyle name="Table  - Opmaakprofiel6 6 3" xfId="7724"/>
    <cellStyle name="Table  - Opmaakprofiel6 7" xfId="7725"/>
    <cellStyle name="Table  - Opmaakprofiel6 7 2" xfId="7726"/>
    <cellStyle name="Table  - Opmaakprofiel6 7 3" xfId="7727"/>
    <cellStyle name="Table  - Opmaakprofiel6 8" xfId="7728"/>
    <cellStyle name="Table  - Opmaakprofiel6 8 2" xfId="7729"/>
    <cellStyle name="Table  - Opmaakprofiel6 8 3" xfId="7730"/>
    <cellStyle name="Table  - Opmaakprofiel6 9" xfId="7731"/>
    <cellStyle name="Table  - Opmaakprofiel6 9 2" xfId="7732"/>
    <cellStyle name="Table  - Opmaakprofiel6 9 3" xfId="7733"/>
    <cellStyle name="Table  - Opmaakprofiel6_Debt Profile" xfId="7734"/>
    <cellStyle name="tablo" xfId="7735"/>
    <cellStyle name="tablo 10" xfId="7736"/>
    <cellStyle name="tablo 2" xfId="7737"/>
    <cellStyle name="tablo 3" xfId="7738"/>
    <cellStyle name="tablo 4" xfId="7739"/>
    <cellStyle name="tablo 5" xfId="7740"/>
    <cellStyle name="tablo 6" xfId="7741"/>
    <cellStyle name="tablo 7" xfId="7742"/>
    <cellStyle name="tablo 8" xfId="7743"/>
    <cellStyle name="tablo 9" xfId="7744"/>
    <cellStyle name="takvim" xfId="7745"/>
    <cellStyle name="TEXT" xfId="7746"/>
    <cellStyle name="Text Indent A" xfId="7747"/>
    <cellStyle name="Text Indent B" xfId="7748"/>
    <cellStyle name="Text Indent C" xfId="7749"/>
    <cellStyle name="TEXT_akgrt ozet mali tablo" xfId="7750"/>
    <cellStyle name="Texto de advertencia" xfId="7751"/>
    <cellStyle name="Texto explicativo" xfId="7752"/>
    <cellStyle name="Titel" xfId="7753"/>
    <cellStyle name="Titel 2" xfId="7754"/>
    <cellStyle name="Title  - Opmaakprofiel1" xfId="7755"/>
    <cellStyle name="Title 2" xfId="7756"/>
    <cellStyle name="Title 2 2" xfId="7757"/>
    <cellStyle name="Título" xfId="7758"/>
    <cellStyle name="Título 1" xfId="7759"/>
    <cellStyle name="Título 2" xfId="7760"/>
    <cellStyle name="Título 3" xfId="7761"/>
    <cellStyle name="Título_May'12_Margin_Analysis_Gaudi" xfId="7762"/>
    <cellStyle name="tnic" xfId="7763"/>
    <cellStyle name="tnic 2" xfId="7764"/>
    <cellStyle name="Toplam 2" xfId="7765"/>
    <cellStyle name="Toplam 2 2" xfId="7766"/>
    <cellStyle name="Toplam 3" xfId="7767"/>
    <cellStyle name="Totaal" xfId="7768"/>
    <cellStyle name="Totaal 10" xfId="7769"/>
    <cellStyle name="Totaal 11" xfId="7770"/>
    <cellStyle name="Totaal 12" xfId="7771"/>
    <cellStyle name="Totaal 13" xfId="7772"/>
    <cellStyle name="Totaal 14" xfId="7773"/>
    <cellStyle name="Totaal 15" xfId="7774"/>
    <cellStyle name="Totaal 16" xfId="7775"/>
    <cellStyle name="Totaal 17" xfId="7776"/>
    <cellStyle name="Totaal 18" xfId="7777"/>
    <cellStyle name="Totaal 19" xfId="7778"/>
    <cellStyle name="Totaal 2" xfId="7779"/>
    <cellStyle name="Totaal 2 2" xfId="7780"/>
    <cellStyle name="Totaal 2 3" xfId="7781"/>
    <cellStyle name="Totaal 2 4" xfId="7782"/>
    <cellStyle name="Totaal 20" xfId="7783"/>
    <cellStyle name="Totaal 21" xfId="7784"/>
    <cellStyle name="Totaal 22" xfId="7785"/>
    <cellStyle name="Totaal 3" xfId="7786"/>
    <cellStyle name="Totaal 3 2" xfId="7787"/>
    <cellStyle name="Totaal 3 3" xfId="7788"/>
    <cellStyle name="Totaal 3 4" xfId="7789"/>
    <cellStyle name="Totaal 4" xfId="7790"/>
    <cellStyle name="Totaal 4 2" xfId="7791"/>
    <cellStyle name="Totaal 4 3" xfId="7792"/>
    <cellStyle name="Totaal 4 4" xfId="7793"/>
    <cellStyle name="Totaal 5" xfId="7794"/>
    <cellStyle name="Totaal 5 2" xfId="7795"/>
    <cellStyle name="Totaal 5 3" xfId="7796"/>
    <cellStyle name="Totaal 6" xfId="7797"/>
    <cellStyle name="Totaal 7" xfId="7798"/>
    <cellStyle name="Totaal 8" xfId="7799"/>
    <cellStyle name="Totaal 9" xfId="7800"/>
    <cellStyle name="Totaal_Debt Profile" xfId="7801"/>
    <cellStyle name="Total 2" xfId="7802"/>
    <cellStyle name="Total 2 2" xfId="7803"/>
    <cellStyle name="Total 2 3" xfId="7804"/>
    <cellStyle name="Total 2 4" xfId="7805"/>
    <cellStyle name="Totals" xfId="7806"/>
    <cellStyle name="Totals 2" xfId="7807"/>
    <cellStyle name="Totals 3" xfId="7808"/>
    <cellStyle name="TotCol - Opmaakprofiel5" xfId="7809"/>
    <cellStyle name="TotRow - Opmaakprofiel4" xfId="7810"/>
    <cellStyle name="TotRow - Opmaakprofiel4 10" xfId="7811"/>
    <cellStyle name="TotRow - Opmaakprofiel4 10 2" xfId="7812"/>
    <cellStyle name="TotRow - Opmaakprofiel4 10 3" xfId="7813"/>
    <cellStyle name="TotRow - Opmaakprofiel4 11" xfId="7814"/>
    <cellStyle name="TotRow - Opmaakprofiel4 11 2" xfId="7815"/>
    <cellStyle name="TotRow - Opmaakprofiel4 11 3" xfId="7816"/>
    <cellStyle name="TotRow - Opmaakprofiel4 12" xfId="7817"/>
    <cellStyle name="TotRow - Opmaakprofiel4 12 2" xfId="7818"/>
    <cellStyle name="TotRow - Opmaakprofiel4 13" xfId="7819"/>
    <cellStyle name="TotRow - Opmaakprofiel4 13 2" xfId="7820"/>
    <cellStyle name="TotRow - Opmaakprofiel4 14" xfId="7821"/>
    <cellStyle name="TotRow - Opmaakprofiel4 14 2" xfId="7822"/>
    <cellStyle name="TotRow - Opmaakprofiel4 15" xfId="7823"/>
    <cellStyle name="TotRow - Opmaakprofiel4 15 2" xfId="7824"/>
    <cellStyle name="TotRow - Opmaakprofiel4 16" xfId="7825"/>
    <cellStyle name="TotRow - Opmaakprofiel4 17" xfId="7826"/>
    <cellStyle name="TotRow - Opmaakprofiel4 18" xfId="7827"/>
    <cellStyle name="TotRow - Opmaakprofiel4 19" xfId="7828"/>
    <cellStyle name="TotRow - Opmaakprofiel4 2" xfId="7829"/>
    <cellStyle name="TotRow - Opmaakprofiel4 2 10" xfId="7830"/>
    <cellStyle name="TotRow - Opmaakprofiel4 2 11" xfId="7831"/>
    <cellStyle name="TotRow - Opmaakprofiel4 2 12" xfId="7832"/>
    <cellStyle name="TotRow - Opmaakprofiel4 2 13" xfId="7833"/>
    <cellStyle name="TotRow - Opmaakprofiel4 2 14" xfId="7834"/>
    <cellStyle name="TotRow - Opmaakprofiel4 2 15" xfId="7835"/>
    <cellStyle name="TotRow - Opmaakprofiel4 2 2" xfId="7836"/>
    <cellStyle name="TotRow - Opmaakprofiel4 2 2 2" xfId="7837"/>
    <cellStyle name="TotRow - Opmaakprofiel4 2 2 3" xfId="7838"/>
    <cellStyle name="TotRow - Opmaakprofiel4 2 3" xfId="7839"/>
    <cellStyle name="TotRow - Opmaakprofiel4 2 3 2" xfId="7840"/>
    <cellStyle name="TotRow - Opmaakprofiel4 2 3 3" xfId="7841"/>
    <cellStyle name="TotRow - Opmaakprofiel4 2 4" xfId="7842"/>
    <cellStyle name="TotRow - Opmaakprofiel4 2 4 2" xfId="7843"/>
    <cellStyle name="TotRow - Opmaakprofiel4 2 4 3" xfId="7844"/>
    <cellStyle name="TotRow - Opmaakprofiel4 2 5" xfId="7845"/>
    <cellStyle name="TotRow - Opmaakprofiel4 2 5 2" xfId="7846"/>
    <cellStyle name="TotRow - Opmaakprofiel4 2 6" xfId="7847"/>
    <cellStyle name="TotRow - Opmaakprofiel4 2 6 2" xfId="7848"/>
    <cellStyle name="TotRow - Opmaakprofiel4 2 7" xfId="7849"/>
    <cellStyle name="TotRow - Opmaakprofiel4 2 7 2" xfId="7850"/>
    <cellStyle name="TotRow - Opmaakprofiel4 2 8" xfId="7851"/>
    <cellStyle name="TotRow - Opmaakprofiel4 2 8 2" xfId="7852"/>
    <cellStyle name="TotRow - Opmaakprofiel4 2 9" xfId="7853"/>
    <cellStyle name="TotRow - Opmaakprofiel4 20" xfId="7854"/>
    <cellStyle name="TotRow - Opmaakprofiel4 21" xfId="7855"/>
    <cellStyle name="TotRow - Opmaakprofiel4 22" xfId="7856"/>
    <cellStyle name="TotRow - Opmaakprofiel4 3" xfId="7857"/>
    <cellStyle name="TotRow - Opmaakprofiel4 3 2" xfId="7858"/>
    <cellStyle name="TotRow - Opmaakprofiel4 3 2 2" xfId="7859"/>
    <cellStyle name="TotRow - Opmaakprofiel4 3 2 3" xfId="7860"/>
    <cellStyle name="TotRow - Opmaakprofiel4 3 3" xfId="7861"/>
    <cellStyle name="TotRow - Opmaakprofiel4 3 3 2" xfId="7862"/>
    <cellStyle name="TotRow - Opmaakprofiel4 3 3 3" xfId="7863"/>
    <cellStyle name="TotRow - Opmaakprofiel4 3 4" xfId="7864"/>
    <cellStyle name="TotRow - Opmaakprofiel4 3 4 2" xfId="7865"/>
    <cellStyle name="TotRow - Opmaakprofiel4 3 4 3" xfId="7866"/>
    <cellStyle name="TotRow - Opmaakprofiel4 3 5" xfId="7867"/>
    <cellStyle name="TotRow - Opmaakprofiel4 3 6" xfId="7868"/>
    <cellStyle name="TotRow - Opmaakprofiel4 4" xfId="7869"/>
    <cellStyle name="TotRow - Opmaakprofiel4 4 2" xfId="7870"/>
    <cellStyle name="TotRow - Opmaakprofiel4 4 2 2" xfId="7871"/>
    <cellStyle name="TotRow - Opmaakprofiel4 4 2 3" xfId="7872"/>
    <cellStyle name="TotRow - Opmaakprofiel4 4 3" xfId="7873"/>
    <cellStyle name="TotRow - Opmaakprofiel4 4 3 2" xfId="7874"/>
    <cellStyle name="TotRow - Opmaakprofiel4 4 3 3" xfId="7875"/>
    <cellStyle name="TotRow - Opmaakprofiel4 4 4" xfId="7876"/>
    <cellStyle name="TotRow - Opmaakprofiel4 4 4 2" xfId="7877"/>
    <cellStyle name="TotRow - Opmaakprofiel4 4 4 3" xfId="7878"/>
    <cellStyle name="TotRow - Opmaakprofiel4 4 5" xfId="7879"/>
    <cellStyle name="TotRow - Opmaakprofiel4 4 6" xfId="7880"/>
    <cellStyle name="TotRow - Opmaakprofiel4 5" xfId="7881"/>
    <cellStyle name="TotRow - Opmaakprofiel4 5 2" xfId="7882"/>
    <cellStyle name="TotRow - Opmaakprofiel4 5 2 2" xfId="7883"/>
    <cellStyle name="TotRow - Opmaakprofiel4 5 2 3" xfId="7884"/>
    <cellStyle name="TotRow - Opmaakprofiel4 5 3" xfId="7885"/>
    <cellStyle name="TotRow - Opmaakprofiel4 5 3 2" xfId="7886"/>
    <cellStyle name="TotRow - Opmaakprofiel4 5 3 3" xfId="7887"/>
    <cellStyle name="TotRow - Opmaakprofiel4 5 4" xfId="7888"/>
    <cellStyle name="TotRow - Opmaakprofiel4 5 5" xfId="7889"/>
    <cellStyle name="TotRow - Opmaakprofiel4 6" xfId="7890"/>
    <cellStyle name="TotRow - Opmaakprofiel4 6 2" xfId="7891"/>
    <cellStyle name="TotRow - Opmaakprofiel4 6 3" xfId="7892"/>
    <cellStyle name="TotRow - Opmaakprofiel4 7" xfId="7893"/>
    <cellStyle name="TotRow - Opmaakprofiel4 7 2" xfId="7894"/>
    <cellStyle name="TotRow - Opmaakprofiel4 7 3" xfId="7895"/>
    <cellStyle name="TotRow - Opmaakprofiel4 8" xfId="7896"/>
    <cellStyle name="TotRow - Opmaakprofiel4 8 2" xfId="7897"/>
    <cellStyle name="TotRow - Opmaakprofiel4 8 3" xfId="7898"/>
    <cellStyle name="TotRow - Opmaakprofiel4 9" xfId="7899"/>
    <cellStyle name="TotRow - Opmaakprofiel4 9 2" xfId="7900"/>
    <cellStyle name="TotRow - Opmaakprofiel4 9 3" xfId="7901"/>
    <cellStyle name="TotRow - Opmaakprofiel4_Debt Profile" xfId="7902"/>
    <cellStyle name="trad" xfId="7903"/>
    <cellStyle name="Tusental (0)_pldt" xfId="7904"/>
    <cellStyle name="Tusental_pldt" xfId="7905"/>
    <cellStyle name="ú" xfId="7906"/>
    <cellStyle name="ú?³" xfId="7907"/>
    <cellStyle name="ú?ú" xfId="7908"/>
    <cellStyle name="Uitvoer" xfId="7909"/>
    <cellStyle name="Uitvoer 10" xfId="7910"/>
    <cellStyle name="Uitvoer 10 2" xfId="7911"/>
    <cellStyle name="Uitvoer 11" xfId="7912"/>
    <cellStyle name="Uitvoer 11 2" xfId="7913"/>
    <cellStyle name="Uitvoer 2" xfId="7914"/>
    <cellStyle name="Uitvoer 2 2" xfId="7915"/>
    <cellStyle name="Uitvoer 2 2 2" xfId="7916"/>
    <cellStyle name="Uitvoer 2 3" xfId="7917"/>
    <cellStyle name="Uitvoer 2 3 2" xfId="7918"/>
    <cellStyle name="Uitvoer 2 4" xfId="7919"/>
    <cellStyle name="Uitvoer 2 4 2" xfId="7920"/>
    <cellStyle name="Uitvoer 2 5" xfId="7921"/>
    <cellStyle name="Uitvoer 3" xfId="7922"/>
    <cellStyle name="Uitvoer 3 2" xfId="7923"/>
    <cellStyle name="Uitvoer 3 2 2" xfId="7924"/>
    <cellStyle name="Uitvoer 3 3" xfId="7925"/>
    <cellStyle name="Uitvoer 3 3 2" xfId="7926"/>
    <cellStyle name="Uitvoer 3 4" xfId="7927"/>
    <cellStyle name="Uitvoer 3 4 2" xfId="7928"/>
    <cellStyle name="Uitvoer 3 5" xfId="7929"/>
    <cellStyle name="Uitvoer 4" xfId="7930"/>
    <cellStyle name="Uitvoer 4 2" xfId="7931"/>
    <cellStyle name="Uitvoer 4 2 2" xfId="7932"/>
    <cellStyle name="Uitvoer 4 3" xfId="7933"/>
    <cellStyle name="Uitvoer 4 3 2" xfId="7934"/>
    <cellStyle name="Uitvoer 4 4" xfId="7935"/>
    <cellStyle name="Uitvoer 4 4 2" xfId="7936"/>
    <cellStyle name="Uitvoer 4 5" xfId="7937"/>
    <cellStyle name="Uitvoer 5" xfId="7938"/>
    <cellStyle name="Uitvoer 5 2" xfId="7939"/>
    <cellStyle name="Uitvoer 5 2 2" xfId="7940"/>
    <cellStyle name="Uitvoer 5 3" xfId="7941"/>
    <cellStyle name="Uitvoer 5 3 2" xfId="7942"/>
    <cellStyle name="Uitvoer 5 4" xfId="7943"/>
    <cellStyle name="Uitvoer 6" xfId="7944"/>
    <cellStyle name="Uitvoer 6 2" xfId="7945"/>
    <cellStyle name="Uitvoer 7" xfId="7946"/>
    <cellStyle name="Uitvoer 7 2" xfId="7947"/>
    <cellStyle name="Uitvoer 8" xfId="7948"/>
    <cellStyle name="Uitvoer 8 2" xfId="7949"/>
    <cellStyle name="Uitvoer 9" xfId="7950"/>
    <cellStyle name="Uitvoer 9 2" xfId="7951"/>
    <cellStyle name="Uitvoer_Debt Profile" xfId="7952"/>
    <cellStyle name="Update" xfId="7953"/>
    <cellStyle name="Update 2" xfId="7954"/>
    <cellStyle name="URUNKODU" xfId="7955"/>
    <cellStyle name="URUNKODU 10" xfId="7956"/>
    <cellStyle name="URUNKODU 2" xfId="7957"/>
    <cellStyle name="URUNKODU 2 2" xfId="7958"/>
    <cellStyle name="URUNKODU 3" xfId="7959"/>
    <cellStyle name="URUNKODU 3 2" xfId="7960"/>
    <cellStyle name="URUNKODU 4" xfId="7961"/>
    <cellStyle name="URUNKODU 4 2" xfId="7962"/>
    <cellStyle name="URUNKODU 5" xfId="7963"/>
    <cellStyle name="URUNKODU 5 2" xfId="7964"/>
    <cellStyle name="URUNKODU 6" xfId="7965"/>
    <cellStyle name="URUNKODU 6 2" xfId="7966"/>
    <cellStyle name="URUNKODU 7" xfId="7967"/>
    <cellStyle name="URUNKODU 7 2" xfId="7968"/>
    <cellStyle name="URUNKODU 8" xfId="7969"/>
    <cellStyle name="URUNKODU 8 2" xfId="7970"/>
    <cellStyle name="URUNKODU 9" xfId="7971"/>
    <cellStyle name="URUNKODU 9 2" xfId="7972"/>
    <cellStyle name="us" xfId="7973"/>
    <cellStyle name="us 2" xfId="7974"/>
    <cellStyle name="úßú" xfId="7975"/>
    <cellStyle name="Uyarı Metni 2" xfId="7976"/>
    <cellStyle name="Uyarı Metni 2 2" xfId="7977"/>
    <cellStyle name="v" xfId="7978"/>
    <cellStyle name="Valuta (0)_pldt" xfId="7979"/>
    <cellStyle name="Valuta_pldt" xfId="7980"/>
    <cellStyle name="Verklarende tekst" xfId="7981"/>
    <cellStyle name="Verklarende tekst 2" xfId="7982"/>
    <cellStyle name="Virgül [0]" xfId="7983"/>
    <cellStyle name="Virgül 10" xfId="7984"/>
    <cellStyle name="Virgül 11" xfId="7985"/>
    <cellStyle name="Virgül 12" xfId="7986"/>
    <cellStyle name="Virgül 13" xfId="7987"/>
    <cellStyle name="Virgül 14" xfId="7988"/>
    <cellStyle name="Virgül 15" xfId="7989"/>
    <cellStyle name="Virgül 16" xfId="7990"/>
    <cellStyle name="Virgül 17" xfId="7991"/>
    <cellStyle name="Virgül 18" xfId="7992"/>
    <cellStyle name="Virgül 18 2" xfId="7993"/>
    <cellStyle name="Virgül 19" xfId="7994"/>
    <cellStyle name="Virgül 2" xfId="7995"/>
    <cellStyle name="Virgül 2 2" xfId="7996"/>
    <cellStyle name="Virgül 2 3" xfId="7997"/>
    <cellStyle name="Virgül 2 4" xfId="7998"/>
    <cellStyle name="Virgül 2 5" xfId="7999"/>
    <cellStyle name="Virgül 2 6" xfId="8000"/>
    <cellStyle name="Virgül 20" xfId="8001"/>
    <cellStyle name="Virgül 21" xfId="8002"/>
    <cellStyle name="Virgül 22" xfId="8003"/>
    <cellStyle name="Virgül 23" xfId="8004"/>
    <cellStyle name="Virgül 24" xfId="8005"/>
    <cellStyle name="Virgül 25" xfId="8006"/>
    <cellStyle name="Virgül 26" xfId="8007"/>
    <cellStyle name="Virgül 27" xfId="8008"/>
    <cellStyle name="Virgül 28" xfId="8009"/>
    <cellStyle name="Virgül 29" xfId="8010"/>
    <cellStyle name="Virgül 3" xfId="8011"/>
    <cellStyle name="Virgül 30" xfId="8012"/>
    <cellStyle name="Virgül 31" xfId="8013"/>
    <cellStyle name="Virgül 32" xfId="8014"/>
    <cellStyle name="Virgül 33" xfId="8015"/>
    <cellStyle name="Virgül 34" xfId="8016"/>
    <cellStyle name="Virgül 35" xfId="8017"/>
    <cellStyle name="Virgül 36" xfId="8018"/>
    <cellStyle name="Virgül 37" xfId="8019"/>
    <cellStyle name="Virgül 38" xfId="8020"/>
    <cellStyle name="Virgül 39" xfId="8021"/>
    <cellStyle name="Virgül 4" xfId="8022"/>
    <cellStyle name="Virgül 40" xfId="8023"/>
    <cellStyle name="Virgül 41" xfId="8024"/>
    <cellStyle name="Virgül 42" xfId="8025"/>
    <cellStyle name="Virgül 43" xfId="8026"/>
    <cellStyle name="Virgül 44" xfId="8027"/>
    <cellStyle name="Virgül 45" xfId="8028"/>
    <cellStyle name="Virgül 46" xfId="8029"/>
    <cellStyle name="Virgül 47" xfId="8030"/>
    <cellStyle name="Virgül 48" xfId="8031"/>
    <cellStyle name="Virgül 49" xfId="8032"/>
    <cellStyle name="Virgül 5" xfId="8033"/>
    <cellStyle name="Virgül 50" xfId="8034"/>
    <cellStyle name="Virgül 51" xfId="8035"/>
    <cellStyle name="Virgül 52" xfId="8036"/>
    <cellStyle name="Virgül 53" xfId="8037"/>
    <cellStyle name="Virgül 54" xfId="8038"/>
    <cellStyle name="Virgül 55" xfId="8039"/>
    <cellStyle name="Virgül 56" xfId="8040"/>
    <cellStyle name="Virgül 57" xfId="8041"/>
    <cellStyle name="Virgül 58" xfId="8042"/>
    <cellStyle name="Virgül 59" xfId="8043"/>
    <cellStyle name="Virgül 6" xfId="8044"/>
    <cellStyle name="Virgül 60" xfId="8045"/>
    <cellStyle name="Virgül 61" xfId="8046"/>
    <cellStyle name="Virgül 62" xfId="8047"/>
    <cellStyle name="Virgül 63" xfId="8048"/>
    <cellStyle name="Virgül 7" xfId="8049"/>
    <cellStyle name="Virgül 8" xfId="8050"/>
    <cellStyle name="Virgül 9" xfId="8051"/>
    <cellStyle name="Vurgu1 2" xfId="8052"/>
    <cellStyle name="Vurgu1 2 2" xfId="8053"/>
    <cellStyle name="Vurgu2 2" xfId="8054"/>
    <cellStyle name="Vurgu2 2 2" xfId="8055"/>
    <cellStyle name="Vurgu2 2 2 2" xfId="8056"/>
    <cellStyle name="Vurgu2 2 2 2 2" xfId="8057"/>
    <cellStyle name="Vurgu2 2 2 3" xfId="8058"/>
    <cellStyle name="Vurgu2 2 3" xfId="8059"/>
    <cellStyle name="Vurgu3 2" xfId="8060"/>
    <cellStyle name="Vurgu3 2 2" xfId="8061"/>
    <cellStyle name="Vurgu4 2" xfId="8062"/>
    <cellStyle name="Vurgu4 2 2" xfId="8063"/>
    <cellStyle name="Vurgu5 2" xfId="8064"/>
    <cellStyle name="Vurgu5 2 2" xfId="8065"/>
    <cellStyle name="Vurgu6 2" xfId="8066"/>
    <cellStyle name="Vurgu6 2 2" xfId="8067"/>
    <cellStyle name="Waarschuwingstekst" xfId="8068"/>
    <cellStyle name="Waarschuwingstekst 2" xfId="8069"/>
    <cellStyle name="Währung [0]_Data_input_2-0" xfId="8070"/>
    <cellStyle name="Währung_Data_input_2-0" xfId="8071"/>
    <cellStyle name="warning" xfId="8072"/>
    <cellStyle name="Warning Text 2" xfId="8073"/>
    <cellStyle name="Warning Text 2 2" xfId="8074"/>
    <cellStyle name="Warning Text 3" xfId="8075"/>
    <cellStyle name="Warning Text 3 2" xfId="8076"/>
    <cellStyle name="Warning Text 4" xfId="8077"/>
    <cellStyle name="Warning Text 4 2" xfId="8078"/>
    <cellStyle name="Warning Text 5" xfId="8079"/>
    <cellStyle name="Warning Text 5 2" xfId="8080"/>
    <cellStyle name="Warning Text 6" xfId="8081"/>
    <cellStyle name="Warning Text 6 2" xfId="8082"/>
    <cellStyle name="Warning Text 7" xfId="8083"/>
    <cellStyle name="Warning Text 7 2" xfId="8084"/>
    <cellStyle name="Warning Text 8" xfId="8085"/>
    <cellStyle name="Warning Text 8 2" xfId="8086"/>
    <cellStyle name="wrap" xfId="8087"/>
    <cellStyle name="WrapCenter" xfId="8088"/>
    <cellStyle name="WrapCenter 2" xfId="8089"/>
    <cellStyle name="WrapLeft" xfId="8090"/>
    <cellStyle name="xContent" xfId="8091"/>
    <cellStyle name="xIndexContent" xfId="8092"/>
    <cellStyle name="xMiddleHead" xfId="8093"/>
    <cellStyle name="xMiddleHeadAlert" xfId="8094"/>
    <cellStyle name="xTopHead" xfId="8095"/>
    <cellStyle name="xTopHeadAlert" xfId="8096"/>
    <cellStyle name="Yüzde" xfId="1" builtinId="5"/>
    <cellStyle name="Yüzde 10" xfId="8097"/>
    <cellStyle name="Yüzde 10 2" xfId="8098"/>
    <cellStyle name="Yüzde 10 2 2" xfId="8099"/>
    <cellStyle name="Yüzde 10 2 2 2" xfId="8100"/>
    <cellStyle name="Yüzde 10 2 3" xfId="8101"/>
    <cellStyle name="Yüzde 10 3" xfId="8102"/>
    <cellStyle name="Yüzde 10 3 2" xfId="8103"/>
    <cellStyle name="Yüzde 10 4" xfId="8104"/>
    <cellStyle name="Yüzde 11" xfId="8105"/>
    <cellStyle name="Yüzde 11 2" xfId="8106"/>
    <cellStyle name="Yüzde 11 2 2" xfId="8107"/>
    <cellStyle name="Yüzde 11 2 2 2" xfId="8108"/>
    <cellStyle name="Yüzde 11 2 3" xfId="8109"/>
    <cellStyle name="Yüzde 11 3" xfId="8110"/>
    <cellStyle name="Yüzde 11 3 2" xfId="8111"/>
    <cellStyle name="Yüzde 11 4" xfId="8112"/>
    <cellStyle name="Yüzde 12" xfId="8113"/>
    <cellStyle name="Yüzde 13" xfId="8114"/>
    <cellStyle name="Yüzde 13 2" xfId="8115"/>
    <cellStyle name="Yüzde 13 2 2" xfId="8116"/>
    <cellStyle name="Yüzde 13 3" xfId="8117"/>
    <cellStyle name="Yüzde 14" xfId="8118"/>
    <cellStyle name="Yüzde 14 2" xfId="8119"/>
    <cellStyle name="Yüzde 14 2 2" xfId="8120"/>
    <cellStyle name="Yüzde 14 3" xfId="8121"/>
    <cellStyle name="Yüzde 15" xfId="8122"/>
    <cellStyle name="Yüzde 15 2" xfId="8123"/>
    <cellStyle name="Yüzde 15 2 2" xfId="8124"/>
    <cellStyle name="Yüzde 15 3" xfId="8125"/>
    <cellStyle name="Yüzde 16" xfId="8126"/>
    <cellStyle name="Yüzde 16 2" xfId="8127"/>
    <cellStyle name="Yüzde 16 2 2" xfId="8128"/>
    <cellStyle name="Yüzde 16 3" xfId="8129"/>
    <cellStyle name="Yüzde 17" xfId="8130"/>
    <cellStyle name="Yüzde 18" xfId="8131"/>
    <cellStyle name="Yüzde 19" xfId="8132"/>
    <cellStyle name="Yüzde 19 2" xfId="8133"/>
    <cellStyle name="Yüzde 2" xfId="8134"/>
    <cellStyle name="Yüzde 2 2" xfId="8135"/>
    <cellStyle name="Yüzde 20" xfId="8136"/>
    <cellStyle name="Yüzde 3" xfId="8137"/>
    <cellStyle name="Yüzde 4" xfId="8138"/>
    <cellStyle name="Yüzde 4 10" xfId="8139"/>
    <cellStyle name="Yüzde 4 2" xfId="8140"/>
    <cellStyle name="Yüzde 4 2 2" xfId="8141"/>
    <cellStyle name="Yüzde 4 2 2 2" xfId="8142"/>
    <cellStyle name="Yüzde 4 2 3" xfId="8143"/>
    <cellStyle name="Yüzde 4 3" xfId="8144"/>
    <cellStyle name="Yüzde 4 3 2" xfId="8145"/>
    <cellStyle name="Yüzde 4 3 2 2" xfId="8146"/>
    <cellStyle name="Yüzde 4 3 3" xfId="8147"/>
    <cellStyle name="Yüzde 4 4" xfId="8148"/>
    <cellStyle name="Yüzde 4 4 2" xfId="8149"/>
    <cellStyle name="Yüzde 4 4 2 2" xfId="8150"/>
    <cellStyle name="Yüzde 4 4 3" xfId="8151"/>
    <cellStyle name="Yüzde 4 5" xfId="8152"/>
    <cellStyle name="Yüzde 4 5 2" xfId="8153"/>
    <cellStyle name="Yüzde 4 5 2 2" xfId="8154"/>
    <cellStyle name="Yüzde 4 5 3" xfId="8155"/>
    <cellStyle name="Yüzde 4 6" xfId="8156"/>
    <cellStyle name="Yüzde 4 6 2" xfId="8157"/>
    <cellStyle name="Yüzde 4 6 2 2" xfId="8158"/>
    <cellStyle name="Yüzde 4 6 3" xfId="8159"/>
    <cellStyle name="Yüzde 4 7" xfId="8160"/>
    <cellStyle name="Yüzde 4 7 2" xfId="8161"/>
    <cellStyle name="Yüzde 4 7 2 2" xfId="8162"/>
    <cellStyle name="Yüzde 4 7 3" xfId="8163"/>
    <cellStyle name="Yüzde 4 8" xfId="8164"/>
    <cellStyle name="Yüzde 4 8 2" xfId="8165"/>
    <cellStyle name="Yüzde 4 8 2 2" xfId="8166"/>
    <cellStyle name="Yüzde 4 8 3" xfId="8167"/>
    <cellStyle name="Yüzde 4 9" xfId="8168"/>
    <cellStyle name="Yüzde 4 9 2" xfId="8169"/>
    <cellStyle name="Yüzde 5" xfId="8170"/>
    <cellStyle name="Yüzde 5 2" xfId="8171"/>
    <cellStyle name="Yüzde 5 3" xfId="8172"/>
    <cellStyle name="Yüzde 5 4" xfId="8173"/>
    <cellStyle name="Yüzde 5 5" xfId="8174"/>
    <cellStyle name="Yüzde 5 6" xfId="8175"/>
    <cellStyle name="Yüzde 5 7" xfId="8176"/>
    <cellStyle name="Yüzde 5 8" xfId="8177"/>
    <cellStyle name="Yüzde 6" xfId="8178"/>
    <cellStyle name="Yüzde 6 2" xfId="8179"/>
    <cellStyle name="Yüzde 6 2 2" xfId="8180"/>
    <cellStyle name="Yüzde 6 3" xfId="8181"/>
    <cellStyle name="Yüzde 7" xfId="8182"/>
    <cellStyle name="Yüzde 8" xfId="8183"/>
    <cellStyle name="Yüzde 9" xfId="8184"/>
    <cellStyle name="강조색1" xfId="8185"/>
    <cellStyle name="강조색2" xfId="8186"/>
    <cellStyle name="강조색3" xfId="8187"/>
    <cellStyle name="강조색4" xfId="8188"/>
    <cellStyle name="강조색5" xfId="8189"/>
    <cellStyle name="강조색6" xfId="8190"/>
    <cellStyle name="경고문" xfId="8191"/>
    <cellStyle name="계산" xfId="8192"/>
    <cellStyle name="계산 2" xfId="8193"/>
    <cellStyle name="계산 3" xfId="8194"/>
    <cellStyle name="나쁨" xfId="8195"/>
    <cellStyle name="메모" xfId="8196"/>
    <cellStyle name="메모 2" xfId="8197"/>
    <cellStyle name="메모 2 2" xfId="8198"/>
    <cellStyle name="메모 2 3" xfId="8199"/>
    <cellStyle name="메모 3" xfId="8200"/>
    <cellStyle name="메모 4" xfId="8201"/>
    <cellStyle name="보통" xfId="8202"/>
    <cellStyle name="설명 텍스트" xfId="8203"/>
    <cellStyle name="셀 확인" xfId="8204"/>
    <cellStyle name="연결된 셀" xfId="8205"/>
    <cellStyle name="요약" xfId="8206"/>
    <cellStyle name="요약 2" xfId="8207"/>
    <cellStyle name="입력" xfId="8208"/>
    <cellStyle name="입력 2" xfId="8209"/>
    <cellStyle name="입력 3" xfId="8210"/>
    <cellStyle name="제목" xfId="8211"/>
    <cellStyle name="제목 1" xfId="8212"/>
    <cellStyle name="제목 2" xfId="8213"/>
    <cellStyle name="제목 3" xfId="8214"/>
    <cellStyle name="제목 4" xfId="8215"/>
    <cellStyle name="좋음" xfId="8216"/>
    <cellStyle name="출력" xfId="8217"/>
    <cellStyle name="출력 2" xfId="8218"/>
    <cellStyle name="출력 3" xfId="8219"/>
    <cellStyle name="千位分隔 2" xfId="8220"/>
    <cellStyle name="千位分隔 2 2" xfId="8221"/>
    <cellStyle name="표준 2" xfId="8222"/>
    <cellStyle name="표준 2 2" xfId="8223"/>
    <cellStyle name="常规_PALIC" xfId="8224"/>
    <cellStyle name="標準_Quarterly Risk Disclosures - Q3_2009_US" xfId="8225"/>
  </cellStyles>
  <dxfs count="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226219</xdr:colOff>
      <xdr:row>2</xdr:row>
      <xdr:rowOff>83345</xdr:rowOff>
    </xdr:from>
    <xdr:to>
      <xdr:col>8</xdr:col>
      <xdr:colOff>501915</xdr:colOff>
      <xdr:row>4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/>
      </xdr:nvSpPr>
      <xdr:spPr bwMode="auto">
        <a:xfrm rot="16200000">
          <a:off x="11359092" y="580497"/>
          <a:ext cx="50800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242114</xdr:colOff>
      <xdr:row>0</xdr:row>
      <xdr:rowOff>177138</xdr:rowOff>
    </xdr:from>
    <xdr:to>
      <xdr:col>3</xdr:col>
      <xdr:colOff>981408</xdr:colOff>
      <xdr:row>3</xdr:row>
      <xdr:rowOff>18388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/>
      </xdr:nvSpPr>
      <xdr:spPr bwMode="auto">
        <a:xfrm rot="17632075">
          <a:off x="6415661" y="1386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23812</xdr:colOff>
      <xdr:row>5</xdr:row>
      <xdr:rowOff>35718</xdr:rowOff>
    </xdr:from>
    <xdr:to>
      <xdr:col>4</xdr:col>
      <xdr:colOff>763106</xdr:colOff>
      <xdr:row>5</xdr:row>
      <xdr:rowOff>448468</xdr:rowOff>
    </xdr:to>
    <xdr:sp macro="" textlink="">
      <xdr:nvSpPr>
        <xdr:cNvPr id="3" name="Yukarı Ok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SpPr/>
      </xdr:nvSpPr>
      <xdr:spPr bwMode="auto">
        <a:xfrm rot="14094951">
          <a:off x="7245109" y="101544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3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4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5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6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7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:a16="http://schemas.microsoft.com/office/drawing/2014/main" xmlns="" id="{00000000-0008-0000-1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1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:a16="http://schemas.microsoft.com/office/drawing/2014/main" xmlns="" id="{00000000-0008-0000-2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AKT&#220;ERYA%20GRUBU\Reporting\Prim%20Adet\2020\05\Local_GWP_05_2020_for_Prim_Ad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e"/>
      <sheetName val="Life_Inforce"/>
      <sheetName val="GWP_Life"/>
      <sheetName val="PA_Inforce"/>
      <sheetName val="GWP_PA"/>
      <sheetName val="Prim_Adet_Tablosu"/>
    </sheetNames>
    <sheetDataSet>
      <sheetData sheetId="0">
        <row r="1">
          <cell r="G1">
            <v>2020</v>
          </cell>
        </row>
      </sheetData>
      <sheetData sheetId="1"/>
      <sheetData sheetId="2"/>
      <sheetData sheetId="3"/>
      <sheetData sheetId="4">
        <row r="1">
          <cell r="T1" t="str">
            <v>Last Year Premium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">
    <tabColor theme="2" tint="-0.499984740745262"/>
  </sheetPr>
  <dimension ref="A1:N179"/>
  <sheetViews>
    <sheetView showGridLines="0" tabSelected="1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4" sqref="C4:H4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9.85546875" style="3" bestFit="1" customWidth="1"/>
    <col min="10" max="10" width="9.140625" style="3"/>
    <col min="11" max="11" width="14.42578125" style="3" customWidth="1"/>
    <col min="12" max="16384" width="9.140625" style="3"/>
  </cols>
  <sheetData>
    <row r="1" spans="1:14" ht="15" customHeight="1">
      <c r="A1" s="1" t="s">
        <v>0</v>
      </c>
      <c r="B1" s="2"/>
    </row>
    <row r="2" spans="1:14" ht="15" customHeight="1">
      <c r="A2" s="1" t="s">
        <v>1</v>
      </c>
      <c r="B2" s="4"/>
    </row>
    <row r="3" spans="1:14" ht="15" customHeight="1">
      <c r="A3" s="5" t="s">
        <v>361</v>
      </c>
      <c r="B3" s="2"/>
    </row>
    <row r="4" spans="1:14" ht="22.5" customHeight="1">
      <c r="C4" s="87" t="s">
        <v>2</v>
      </c>
      <c r="D4" s="88"/>
      <c r="E4" s="88"/>
      <c r="F4" s="88"/>
      <c r="G4" s="88"/>
      <c r="H4" s="89"/>
      <c r="J4" s="90" t="s">
        <v>3</v>
      </c>
      <c r="K4" s="91"/>
      <c r="L4" s="92"/>
      <c r="M4" s="6"/>
      <c r="N4" s="6"/>
    </row>
    <row r="5" spans="1:14" ht="22.5" customHeight="1">
      <c r="C5" s="93" t="s">
        <v>4</v>
      </c>
      <c r="D5" s="94"/>
      <c r="E5" s="93" t="s">
        <v>5</v>
      </c>
      <c r="F5" s="94"/>
      <c r="G5" s="93" t="s">
        <v>6</v>
      </c>
      <c r="H5" s="94"/>
      <c r="J5" s="7"/>
      <c r="N5" s="6"/>
    </row>
    <row r="6" spans="1:14" ht="79.5" customHeight="1" thickBot="1">
      <c r="A6" s="8" t="s">
        <v>7</v>
      </c>
      <c r="B6" s="8" t="s">
        <v>8</v>
      </c>
      <c r="C6" s="9" t="s">
        <v>9</v>
      </c>
      <c r="D6" s="9" t="s">
        <v>10</v>
      </c>
      <c r="E6" s="9" t="s">
        <v>9</v>
      </c>
      <c r="F6" s="9" t="s">
        <v>10</v>
      </c>
      <c r="G6" s="9" t="s">
        <v>9</v>
      </c>
      <c r="H6" s="9" t="s">
        <v>10</v>
      </c>
      <c r="J6" s="7"/>
      <c r="K6" s="10"/>
      <c r="L6" s="6"/>
      <c r="M6" s="6"/>
      <c r="N6" s="6"/>
    </row>
    <row r="7" spans="1:14" ht="12.75" customHeight="1">
      <c r="A7" s="11" t="s">
        <v>11</v>
      </c>
      <c r="B7" s="12">
        <v>704</v>
      </c>
      <c r="C7" s="13">
        <f ca="1">IFERROR(INDIRECT("'"&amp;C$5&amp;"'!"&amp;ADDRESS(MATCH(IF($C$4="Tüm Şirketler",9003,IF($C$4="Hayatdışı Sigorta Şirketleri",9000,9001)),INDIRECT("'"&amp;C$5&amp;"'!$B$1:$B$1095"),0),MATCH($B7,INDIRECT("'"&amp;C$5&amp;"'!5:5"),0))),0)</f>
        <v>13115128.339999987</v>
      </c>
      <c r="D7" s="13">
        <f ca="1">IFERROR(INDIRECT("'"&amp;C$5&amp;"'!"&amp;ADDRESS(MATCH(IF($C$4="Tüm Şirketler",9003,IF($C$4="Hayatdışı Sigorta Şirketleri",9000,9001)),INDIRECT("'"&amp;C$5&amp;"'!$B$1:$B$1095"),0),MATCH($B7,INDIRECT("'"&amp;C$5&amp;"'!5:5"),0)+1)),0)</f>
        <v>0</v>
      </c>
      <c r="E7" s="13">
        <f ca="1">IFERROR(INDIRECT("'"&amp;E$5&amp;"'!"&amp;ADDRESS(MATCH(IF($C$4="Tüm Şirketler",9003,IF($C$4="Hayatdışı Sigorta Şirketleri",9000,9001)),INDIRECT("'"&amp;E$5&amp;"'!$B$1:$B$1095"),0),MATCH($B7,INDIRECT("'"&amp;E$5&amp;"'!5:5"),0))),0)</f>
        <v>0</v>
      </c>
      <c r="F7" s="13">
        <f ca="1">IFERROR(INDIRECT("'"&amp;E$5&amp;"'!"&amp;ADDRESS(MATCH(IF($C$4="Tüm Şirketler",9003,IF($C$4="Hayatdışı Sigorta Şirketleri",9000,9001)),INDIRECT("'"&amp;E$5&amp;"'!$B$1:$B$1095"),0),MATCH($B7,INDIRECT("'"&amp;E$5&amp;"'!5:5"),0)+1)),0)</f>
        <v>0</v>
      </c>
      <c r="G7" s="14">
        <f ca="1">+C7+E7</f>
        <v>13115128.339999987</v>
      </c>
      <c r="H7" s="14">
        <f ca="1">+D7+F7</f>
        <v>0</v>
      </c>
      <c r="J7" s="7"/>
      <c r="K7" s="15"/>
      <c r="L7" s="15"/>
      <c r="M7" s="15"/>
      <c r="N7" s="6"/>
    </row>
    <row r="8" spans="1:14" ht="12.75" customHeight="1">
      <c r="A8" s="16" t="s">
        <v>12</v>
      </c>
      <c r="B8" s="17">
        <v>718</v>
      </c>
      <c r="C8" s="18">
        <f ca="1">IFERROR(INDIRECT("'"&amp;C$5&amp;"'!"&amp;ADDRESS(MATCH(IF($C$4="Tüm Şirketler",9003,IF($C$4="Hayatdışı Sigorta Şirketleri",9000,9001)),INDIRECT("'"&amp;C$5&amp;"'!$B$1:$B$1095"),0),MATCH($B8,INDIRECT("'"&amp;C$5&amp;"'!5:5"),0))),0)</f>
        <v>31344789.419999987</v>
      </c>
      <c r="D8" s="18">
        <f ca="1">IFERROR(INDIRECT("'"&amp;C$5&amp;"'!"&amp;ADDRESS(MATCH(IF($C$4="Tüm Şirketler",9003,IF($C$4="Hayatdışı Sigorta Şirketleri",9000,9001)),INDIRECT("'"&amp;C$5&amp;"'!$B$1:$B$1095"),0),MATCH($B8,INDIRECT("'"&amp;C$5&amp;"'!5:5"),0)+1)),0)</f>
        <v>0</v>
      </c>
      <c r="E8" s="18">
        <f ca="1">IFERROR(INDIRECT("'"&amp;E$5&amp;"'!"&amp;ADDRESS(MATCH(IF($C$4="Tüm Şirketler",9003,IF($C$4="Hayatdışı Sigorta Şirketleri",9000,9001)),INDIRECT("'"&amp;E$5&amp;"'!$B$1:$B$1095"),0),MATCH($B8,INDIRECT("'"&amp;E$5&amp;"'!5:5"),0))),0)</f>
        <v>0</v>
      </c>
      <c r="F8" s="18">
        <f ca="1">IFERROR(INDIRECT("'"&amp;E$5&amp;"'!"&amp;ADDRESS(MATCH(IF($C$4="Tüm Şirketler",9003,IF($C$4="Hayatdışı Sigorta Şirketleri",9000,9001)),INDIRECT("'"&amp;E$5&amp;"'!$B$1:$B$1095"),0),MATCH($B8,INDIRECT("'"&amp;E$5&amp;"'!5:5"),0)+1)),0)</f>
        <v>0</v>
      </c>
      <c r="G8" s="19">
        <f ca="1">+C8+E8</f>
        <v>31344789.419999987</v>
      </c>
      <c r="H8" s="19">
        <f ca="1">+D8+F8</f>
        <v>0</v>
      </c>
      <c r="J8" s="7"/>
      <c r="K8" s="6"/>
      <c r="L8" s="6"/>
      <c r="M8" s="6"/>
      <c r="N8" s="6"/>
    </row>
    <row r="9" spans="1:14" ht="12.75" customHeight="1">
      <c r="A9" s="16" t="s">
        <v>13</v>
      </c>
      <c r="B9" s="17">
        <v>729</v>
      </c>
      <c r="C9" s="18">
        <f ca="1">IFERROR(INDIRECT("'"&amp;C$5&amp;"'!"&amp;ADDRESS(MATCH(IF($C$4="Tüm Şirketler",9003,IF($C$4="Hayatdışı Sigorta Şirketleri",9000,9001)),INDIRECT("'"&amp;C$5&amp;"'!$B$1:$B$1095"),0),MATCH($B9,INDIRECT("'"&amp;C$5&amp;"'!5:5"),0))),0)</f>
        <v>35781045.230000004</v>
      </c>
      <c r="D9" s="18">
        <f ca="1">IFERROR(INDIRECT("'"&amp;C$5&amp;"'!"&amp;ADDRESS(MATCH(IF($C$4="Tüm Şirketler",9003,IF($C$4="Hayatdışı Sigorta Şirketleri",9000,9001)),INDIRECT("'"&amp;C$5&amp;"'!$B$1:$B$1095"),0),MATCH($B9,INDIRECT("'"&amp;C$5&amp;"'!5:5"),0)+1)),0)</f>
        <v>0</v>
      </c>
      <c r="E9" s="18">
        <f ca="1">IFERROR(INDIRECT("'"&amp;E$5&amp;"'!"&amp;ADDRESS(MATCH(IF($C$4="Tüm Şirketler",9003,IF($C$4="Hayatdışı Sigorta Şirketleri",9000,9001)),INDIRECT("'"&amp;E$5&amp;"'!$B$1:$B$1095"),0),MATCH($B9,INDIRECT("'"&amp;E$5&amp;"'!5:5"),0))),0)</f>
        <v>0</v>
      </c>
      <c r="F9" s="18">
        <f ca="1">IFERROR(INDIRECT("'"&amp;E$5&amp;"'!"&amp;ADDRESS(MATCH(IF($C$4="Tüm Şirketler",9003,IF($C$4="Hayatdışı Sigorta Şirketleri",9000,9001)),INDIRECT("'"&amp;E$5&amp;"'!$B$1:$B$1095"),0),MATCH($B9,INDIRECT("'"&amp;E$5&amp;"'!5:5"),0)+1)),0)</f>
        <v>0</v>
      </c>
      <c r="G9" s="19">
        <f t="shared" ref="G9:H72" ca="1" si="0">+C9+E9</f>
        <v>35781045.230000004</v>
      </c>
      <c r="H9" s="19">
        <f t="shared" ca="1" si="0"/>
        <v>0</v>
      </c>
      <c r="J9" s="7"/>
      <c r="K9" s="6"/>
      <c r="L9" s="6"/>
      <c r="M9" s="6"/>
      <c r="N9" s="6"/>
    </row>
    <row r="10" spans="1:14" ht="12.75" customHeight="1">
      <c r="A10" s="16" t="s">
        <v>14</v>
      </c>
      <c r="B10" s="17">
        <v>750</v>
      </c>
      <c r="C10" s="18">
        <f ca="1">IFERROR(INDIRECT("'"&amp;C$5&amp;"'!"&amp;ADDRESS(MATCH(IF($C$4="Tüm Şirketler",9003,IF($C$4="Hayatdışı Sigorta Şirketleri",9000,9001)),INDIRECT("'"&amp;C$5&amp;"'!$B$1:$B$1095"),0),MATCH($B10,INDIRECT("'"&amp;C$5&amp;"'!5:5"),0))),0)</f>
        <v>2653462413.8141007</v>
      </c>
      <c r="D10" s="18">
        <f ca="1">IFERROR(INDIRECT("'"&amp;C$5&amp;"'!"&amp;ADDRESS(MATCH(IF($C$4="Tüm Şirketler",9003,IF($C$4="Hayatdışı Sigorta Şirketleri",9000,9001)),INDIRECT("'"&amp;C$5&amp;"'!$B$1:$B$1095"),0),MATCH($B10,INDIRECT("'"&amp;C$5&amp;"'!5:5"),0)+1)),0)</f>
        <v>3378724.69</v>
      </c>
      <c r="E10" s="18">
        <f ca="1">IFERROR(INDIRECT("'"&amp;E$5&amp;"'!"&amp;ADDRESS(MATCH(IF($C$4="Tüm Şirketler",9003,IF($C$4="Hayatdışı Sigorta Şirketleri",9000,9001)),INDIRECT("'"&amp;E$5&amp;"'!$B$1:$B$1095"),0),MATCH($B10,INDIRECT("'"&amp;E$5&amp;"'!5:5"),0))),0)</f>
        <v>6137156.7699999996</v>
      </c>
      <c r="F10" s="18">
        <f ca="1">IFERROR(INDIRECT("'"&amp;E$5&amp;"'!"&amp;ADDRESS(MATCH(IF($C$4="Tüm Şirketler",9003,IF($C$4="Hayatdışı Sigorta Şirketleri",9000,9001)),INDIRECT("'"&amp;E$5&amp;"'!$B$1:$B$1095"),0),MATCH($B10,INDIRECT("'"&amp;E$5&amp;"'!5:5"),0)+1)),0)</f>
        <v>18566287.689999998</v>
      </c>
      <c r="G10" s="19">
        <f t="shared" ca="1" si="0"/>
        <v>2659599570.5841007</v>
      </c>
      <c r="H10" s="19">
        <f t="shared" ca="1" si="0"/>
        <v>21945012.379999999</v>
      </c>
      <c r="J10" s="7"/>
    </row>
    <row r="11" spans="1:14" ht="12.75" customHeight="1">
      <c r="A11" s="16" t="s">
        <v>15</v>
      </c>
      <c r="B11" s="17">
        <v>751</v>
      </c>
      <c r="C11" s="18">
        <f ca="1">IFERROR(INDIRECT("'"&amp;C$5&amp;"'!"&amp;ADDRESS(MATCH(IF($C$4="Tüm Şirketler",9003,IF($C$4="Hayatdışı Sigorta Şirketleri",9000,9001)),INDIRECT("'"&amp;C$5&amp;"'!$B$1:$B$1095"),0),MATCH($B11,INDIRECT("'"&amp;C$5&amp;"'!5:5"),0))),0)</f>
        <v>155968063.53999993</v>
      </c>
      <c r="D11" s="18">
        <f ca="1">IFERROR(INDIRECT("'"&amp;C$5&amp;"'!"&amp;ADDRESS(MATCH(IF($C$4="Tüm Şirketler",9003,IF($C$4="Hayatdışı Sigorta Şirketleri",9000,9001)),INDIRECT("'"&amp;C$5&amp;"'!$B$1:$B$1095"),0),MATCH($B11,INDIRECT("'"&amp;C$5&amp;"'!5:5"),0)+1)),0)</f>
        <v>0</v>
      </c>
      <c r="E11" s="18">
        <f ca="1">IFERROR(INDIRECT("'"&amp;E$5&amp;"'!"&amp;ADDRESS(MATCH(IF($C$4="Tüm Şirketler",9003,IF($C$4="Hayatdışı Sigorta Şirketleri",9000,9001)),INDIRECT("'"&amp;E$5&amp;"'!$B$1:$B$1095"),0),MATCH($B11,INDIRECT("'"&amp;E$5&amp;"'!5:5"),0))),0)</f>
        <v>0</v>
      </c>
      <c r="F11" s="18">
        <f ca="1">IFERROR(INDIRECT("'"&amp;E$5&amp;"'!"&amp;ADDRESS(MATCH(IF($C$4="Tüm Şirketler",9003,IF($C$4="Hayatdışı Sigorta Şirketleri",9000,9001)),INDIRECT("'"&amp;E$5&amp;"'!$B$1:$B$1095"),0),MATCH($B11,INDIRECT("'"&amp;E$5&amp;"'!5:5"),0)+1)),0)</f>
        <v>0</v>
      </c>
      <c r="G11" s="19">
        <f t="shared" ca="1" si="0"/>
        <v>155968063.53999993</v>
      </c>
      <c r="H11" s="19">
        <f t="shared" ca="1" si="0"/>
        <v>0</v>
      </c>
      <c r="J11" s="7"/>
    </row>
    <row r="12" spans="1:14" ht="12.75" customHeight="1" thickBot="1">
      <c r="A12" s="81" t="s">
        <v>16</v>
      </c>
      <c r="B12" s="82"/>
      <c r="C12" s="20">
        <f t="shared" ref="C12:H12" ca="1" si="1">SUM(C7:C11)</f>
        <v>2889671440.3441005</v>
      </c>
      <c r="D12" s="20">
        <f t="shared" ca="1" si="1"/>
        <v>3378724.69</v>
      </c>
      <c r="E12" s="20">
        <f t="shared" ca="1" si="1"/>
        <v>6137156.7699999996</v>
      </c>
      <c r="F12" s="20">
        <f t="shared" ca="1" si="1"/>
        <v>18566287.689999998</v>
      </c>
      <c r="G12" s="20">
        <f t="shared" ca="1" si="1"/>
        <v>2895808597.1141005</v>
      </c>
      <c r="H12" s="20">
        <f t="shared" ca="1" si="1"/>
        <v>21945012.379999999</v>
      </c>
      <c r="J12" s="7"/>
    </row>
    <row r="13" spans="1:14" ht="12.75" customHeight="1">
      <c r="A13" s="21" t="s">
        <v>17</v>
      </c>
      <c r="B13" s="22">
        <v>784</v>
      </c>
      <c r="C13" s="23">
        <f ca="1">IFERROR(INDIRECT("'"&amp;C$5&amp;"'!"&amp;ADDRESS(MATCH(IF($C$4="Tüm Şirketler",9003,IF($C$4="Hayatdışı Sigorta Şirketleri",9000,9001)),INDIRECT("'"&amp;C$5&amp;"'!$B$1:$B$1095"),0),MATCH($B13,INDIRECT("'"&amp;C$5&amp;"'!5:5"),0))),0)</f>
        <v>65554680.376190618</v>
      </c>
      <c r="D13" s="23">
        <f ca="1">IFERROR(INDIRECT("'"&amp;C$5&amp;"'!"&amp;ADDRESS(MATCH(IF($C$4="Tüm Şirketler",9003,IF($C$4="Hayatdışı Sigorta Şirketleri",9000,9001)),INDIRECT("'"&amp;C$5&amp;"'!$B$1:$B$1095"),0),MATCH($B13,INDIRECT("'"&amp;C$5&amp;"'!5:5"),0)+1)),0)</f>
        <v>0</v>
      </c>
      <c r="E13" s="23">
        <f ca="1">IFERROR(INDIRECT("'"&amp;E$5&amp;"'!"&amp;ADDRESS(MATCH(IF($C$4="Tüm Şirketler",9003,IF($C$4="Hayatdışı Sigorta Şirketleri",9000,9001)),INDIRECT("'"&amp;E$5&amp;"'!$B$1:$B$1095"),0),MATCH($B13,INDIRECT("'"&amp;E$5&amp;"'!5:5"),0))),0)</f>
        <v>0</v>
      </c>
      <c r="F13" s="23">
        <f ca="1">IFERROR(INDIRECT("'"&amp;E$5&amp;"'!"&amp;ADDRESS(MATCH(IF($C$4="Tüm Şirketler",9003,IF($C$4="Hayatdışı Sigorta Şirketleri",9000,9001)),INDIRECT("'"&amp;E$5&amp;"'!$B$1:$B$1095"),0),MATCH($B13,INDIRECT("'"&amp;E$5&amp;"'!5:5"),0)+1)),0)</f>
        <v>0</v>
      </c>
      <c r="G13" s="24">
        <f t="shared" ca="1" si="0"/>
        <v>65554680.376190618</v>
      </c>
      <c r="H13" s="24">
        <f t="shared" ca="1" si="0"/>
        <v>0</v>
      </c>
      <c r="J13" s="7"/>
    </row>
    <row r="14" spans="1:14" ht="12.75" customHeight="1">
      <c r="A14" s="25" t="s">
        <v>18</v>
      </c>
      <c r="B14" s="17">
        <v>785</v>
      </c>
      <c r="C14" s="19">
        <f ca="1">+C15+C16+C17+C20</f>
        <v>20864794974.271515</v>
      </c>
      <c r="D14" s="19">
        <f ca="1">+D15+D16+D17+D20</f>
        <v>4039299.9799999995</v>
      </c>
      <c r="E14" s="19">
        <f ca="1">+E15+E16+E17+E20</f>
        <v>1563091275.5689433</v>
      </c>
      <c r="F14" s="19">
        <f ca="1">+F15+F16+F17+F20</f>
        <v>17875817.559999991</v>
      </c>
      <c r="G14" s="19">
        <f t="shared" ca="1" si="0"/>
        <v>22427886249.840458</v>
      </c>
      <c r="H14" s="19">
        <f t="shared" ca="1" si="0"/>
        <v>21915117.539999992</v>
      </c>
      <c r="J14" s="7"/>
    </row>
    <row r="15" spans="1:14" ht="12.75" customHeight="1">
      <c r="A15" s="26" t="s">
        <v>19</v>
      </c>
      <c r="B15" s="27">
        <v>904</v>
      </c>
      <c r="C15" s="18">
        <f ca="1">IFERROR(INDIRECT("'"&amp;C$5&amp;"'!"&amp;ADDRESS(MATCH(IF($C$4="Tüm Şirketler",9003,IF($C$4="Hayatdışı Sigorta Şirketleri",9000,9001)),INDIRECT("'"&amp;C$5&amp;"'!$B$1:$B$1095"),0),MATCH($B15,INDIRECT("'"&amp;C$5&amp;"'!5:5"),0))),0)</f>
        <v>134919517.0980002</v>
      </c>
      <c r="D15" s="18">
        <f ca="1">IFERROR(INDIRECT("'"&amp;C$5&amp;"'!"&amp;ADDRESS(MATCH(IF($C$4="Tüm Şirketler",9003,IF($C$4="Hayatdışı Sigorta Şirketleri",9000,9001)),INDIRECT("'"&amp;C$5&amp;"'!$B$1:$B$1095"),0),MATCH($B15,INDIRECT("'"&amp;C$5&amp;"'!5:5"),0)+1)),0)</f>
        <v>600</v>
      </c>
      <c r="E15" s="18">
        <f ca="1">IFERROR(INDIRECT("'"&amp;E$5&amp;"'!"&amp;ADDRESS(MATCH(IF($C$4="Tüm Şirketler",9003,IF($C$4="Hayatdışı Sigorta Şirketleri",9000,9001)),INDIRECT("'"&amp;E$5&amp;"'!$B$1:$B$1095"),0),MATCH($B15,INDIRECT("'"&amp;E$5&amp;"'!5:5"),0))),0)</f>
        <v>0</v>
      </c>
      <c r="F15" s="18">
        <f ca="1">IFERROR(INDIRECT("'"&amp;E$5&amp;"'!"&amp;ADDRESS(MATCH(IF($C$4="Tüm Şirketler",9003,IF($C$4="Hayatdışı Sigorta Şirketleri",9000,9001)),INDIRECT("'"&amp;E$5&amp;"'!$B$1:$B$1095"),0),MATCH($B15,INDIRECT("'"&amp;E$5&amp;"'!5:5"),0)+1)),0)</f>
        <v>390.48</v>
      </c>
      <c r="G15" s="19">
        <f t="shared" ca="1" si="0"/>
        <v>134919517.0980002</v>
      </c>
      <c r="H15" s="19">
        <f t="shared" ca="1" si="0"/>
        <v>990.48</v>
      </c>
      <c r="J15" s="7"/>
    </row>
    <row r="16" spans="1:14" ht="12.75" customHeight="1">
      <c r="A16" s="26" t="s">
        <v>20</v>
      </c>
      <c r="B16" s="27">
        <v>905</v>
      </c>
      <c r="C16" s="18">
        <f ca="1">IFERROR(INDIRECT("'"&amp;C$5&amp;"'!"&amp;ADDRESS(MATCH(IF($C$4="Tüm Şirketler",9003,IF($C$4="Hayatdışı Sigorta Şirketleri",9000,9001)),INDIRECT("'"&amp;C$5&amp;"'!$B$1:$B$1095"),0),MATCH($B16,INDIRECT("'"&amp;C$5&amp;"'!5:5"),0))),0)</f>
        <v>343308149.51090693</v>
      </c>
      <c r="D16" s="18">
        <f ca="1">IFERROR(INDIRECT("'"&amp;C$5&amp;"'!"&amp;ADDRESS(MATCH(IF($C$4="Tüm Şirketler",9003,IF($C$4="Hayatdışı Sigorta Şirketleri",9000,9001)),INDIRECT("'"&amp;C$5&amp;"'!$B$1:$B$1095"),0),MATCH($B16,INDIRECT("'"&amp;C$5&amp;"'!5:5"),0)+1)),0)</f>
        <v>0</v>
      </c>
      <c r="E16" s="18">
        <f ca="1">IFERROR(INDIRECT("'"&amp;E$5&amp;"'!"&amp;ADDRESS(MATCH(IF($C$4="Tüm Şirketler",9003,IF($C$4="Hayatdışı Sigorta Şirketleri",9000,9001)),INDIRECT("'"&amp;E$5&amp;"'!$B$1:$B$1095"),0),MATCH($B16,INDIRECT("'"&amp;E$5&amp;"'!5:5"),0))),0)</f>
        <v>0</v>
      </c>
      <c r="F16" s="18">
        <f ca="1">IFERROR(INDIRECT("'"&amp;E$5&amp;"'!"&amp;ADDRESS(MATCH(IF($C$4="Tüm Şirketler",9003,IF($C$4="Hayatdışı Sigorta Şirketleri",9000,9001)),INDIRECT("'"&amp;E$5&amp;"'!$B$1:$B$1095"),0),MATCH($B16,INDIRECT("'"&amp;E$5&amp;"'!5:5"),0)+1)),0)</f>
        <v>0</v>
      </c>
      <c r="G16" s="19">
        <f t="shared" ca="1" si="0"/>
        <v>343308149.51090693</v>
      </c>
      <c r="H16" s="19">
        <f t="shared" ca="1" si="0"/>
        <v>0</v>
      </c>
      <c r="J16" s="7"/>
    </row>
    <row r="17" spans="1:10" ht="12.75" customHeight="1">
      <c r="A17" s="26" t="s">
        <v>21</v>
      </c>
      <c r="B17" s="27">
        <v>906</v>
      </c>
      <c r="C17" s="19">
        <f ca="1">+C18+C19</f>
        <v>5690710497.5871868</v>
      </c>
      <c r="D17" s="19">
        <f ca="1">+D18+D19</f>
        <v>0</v>
      </c>
      <c r="E17" s="19">
        <f ca="1">+E18+E19</f>
        <v>181958209.2049982</v>
      </c>
      <c r="F17" s="19">
        <f ca="1">+F18+F19</f>
        <v>0</v>
      </c>
      <c r="G17" s="19">
        <f t="shared" ca="1" si="0"/>
        <v>5872668706.7921848</v>
      </c>
      <c r="H17" s="19">
        <f t="shared" ca="1" si="0"/>
        <v>0</v>
      </c>
      <c r="J17" s="7"/>
    </row>
    <row r="18" spans="1:10" ht="12.75" customHeight="1">
      <c r="A18" s="28" t="s">
        <v>22</v>
      </c>
      <c r="B18" s="29">
        <v>90601</v>
      </c>
      <c r="C18" s="18">
        <f ca="1">IFERROR(INDIRECT("'"&amp;C$5&amp;"'!"&amp;ADDRESS(MATCH(IF($C$4="Tüm Şirketler",9003,IF($C$4="Hayatdışı Sigorta Şirketleri",9000,9001)),INDIRECT("'"&amp;C$5&amp;"'!$B$1:$B$1095"),0),MATCH($B18,INDIRECT("'"&amp;C$5&amp;"'!5:5"),0))),0)</f>
        <v>388435769.22153479</v>
      </c>
      <c r="D18" s="18">
        <f ca="1">IFERROR(INDIRECT("'"&amp;C$5&amp;"'!"&amp;ADDRESS(MATCH(IF($C$4="Tüm Şirketler",9003,IF($C$4="Hayatdışı Sigorta Şirketleri",9000,9001)),INDIRECT("'"&amp;C$5&amp;"'!$B$1:$B$1095"),0),MATCH($B18,INDIRECT("'"&amp;C$5&amp;"'!5:5"),0)+1)),0)</f>
        <v>0</v>
      </c>
      <c r="E18" s="18">
        <f ca="1">IFERROR(INDIRECT("'"&amp;E$5&amp;"'!"&amp;ADDRESS(MATCH(IF($C$4="Tüm Şirketler",9003,IF($C$4="Hayatdışı Sigorta Şirketleri",9000,9001)),INDIRECT("'"&amp;E$5&amp;"'!$B$1:$B$1095"),0),MATCH($B18,INDIRECT("'"&amp;E$5&amp;"'!5:5"),0))),0)</f>
        <v>11217713.155998545</v>
      </c>
      <c r="F18" s="18">
        <f ca="1">IFERROR(INDIRECT("'"&amp;E$5&amp;"'!"&amp;ADDRESS(MATCH(IF($C$4="Tüm Şirketler",9003,IF($C$4="Hayatdışı Sigorta Şirketleri",9000,9001)),INDIRECT("'"&amp;E$5&amp;"'!$B$1:$B$1095"),0),MATCH($B18,INDIRECT("'"&amp;E$5&amp;"'!5:5"),0)+1)),0)</f>
        <v>0</v>
      </c>
      <c r="G18" s="19">
        <f t="shared" ca="1" si="0"/>
        <v>399653482.37753332</v>
      </c>
      <c r="H18" s="19">
        <f t="shared" ca="1" si="0"/>
        <v>0</v>
      </c>
      <c r="J18" s="7"/>
    </row>
    <row r="19" spans="1:10" ht="12.75" customHeight="1">
      <c r="A19" s="28" t="s">
        <v>23</v>
      </c>
      <c r="B19" s="29">
        <v>90602</v>
      </c>
      <c r="C19" s="18">
        <f ca="1">IFERROR(INDIRECT("'"&amp;C$5&amp;"'!"&amp;ADDRESS(MATCH(IF($C$4="Tüm Şirketler",9003,IF($C$4="Hayatdışı Sigorta Şirketleri",9000,9001)),INDIRECT("'"&amp;C$5&amp;"'!$B$1:$B$1095"),0),MATCH($B19,INDIRECT("'"&amp;C$5&amp;"'!5:5"),0))),0)</f>
        <v>5302274728.3656521</v>
      </c>
      <c r="D19" s="18">
        <f ca="1">IFERROR(INDIRECT("'"&amp;C$5&amp;"'!"&amp;ADDRESS(MATCH(IF($C$4="Tüm Şirketler",9003,IF($C$4="Hayatdışı Sigorta Şirketleri",9000,9001)),INDIRECT("'"&amp;C$5&amp;"'!$B$1:$B$1095"),0),MATCH($B19,INDIRECT("'"&amp;C$5&amp;"'!5:5"),0)+1)),0)</f>
        <v>0</v>
      </c>
      <c r="E19" s="18">
        <f ca="1">IFERROR(INDIRECT("'"&amp;E$5&amp;"'!"&amp;ADDRESS(MATCH(IF($C$4="Tüm Şirketler",9003,IF($C$4="Hayatdışı Sigorta Şirketleri",9000,9001)),INDIRECT("'"&amp;E$5&amp;"'!$B$1:$B$1095"),0),MATCH($B19,INDIRECT("'"&amp;E$5&amp;"'!5:5"),0))),0)</f>
        <v>170740496.04899964</v>
      </c>
      <c r="F19" s="18">
        <f ca="1">IFERROR(INDIRECT("'"&amp;E$5&amp;"'!"&amp;ADDRESS(MATCH(IF($C$4="Tüm Şirketler",9003,IF($C$4="Hayatdışı Sigorta Şirketleri",9000,9001)),INDIRECT("'"&amp;E$5&amp;"'!$B$1:$B$1095"),0),MATCH($B19,INDIRECT("'"&amp;E$5&amp;"'!5:5"),0)+1)),0)</f>
        <v>0</v>
      </c>
      <c r="G19" s="19">
        <f t="shared" ca="1" si="0"/>
        <v>5473015224.4146519</v>
      </c>
      <c r="H19" s="19">
        <f t="shared" ca="1" si="0"/>
        <v>0</v>
      </c>
      <c r="J19" s="7"/>
    </row>
    <row r="20" spans="1:10" ht="12.75" customHeight="1">
      <c r="A20" s="26" t="s">
        <v>24</v>
      </c>
      <c r="B20" s="27">
        <v>907</v>
      </c>
      <c r="C20" s="19">
        <f ca="1">+C21+C22</f>
        <v>14695856810.07542</v>
      </c>
      <c r="D20" s="19">
        <f ca="1">+D21+D22</f>
        <v>4038699.9799999995</v>
      </c>
      <c r="E20" s="19">
        <f ca="1">+E21+E22</f>
        <v>1381133066.363945</v>
      </c>
      <c r="F20" s="19">
        <f ca="1">+F21+F22</f>
        <v>17875427.079999991</v>
      </c>
      <c r="G20" s="19">
        <f t="shared" ca="1" si="0"/>
        <v>16076989876.439365</v>
      </c>
      <c r="H20" s="19">
        <f t="shared" ca="1" si="0"/>
        <v>21914127.059999991</v>
      </c>
      <c r="J20" s="7"/>
    </row>
    <row r="21" spans="1:10" ht="12.75" customHeight="1">
      <c r="A21" s="28" t="s">
        <v>22</v>
      </c>
      <c r="B21" s="29">
        <v>90701</v>
      </c>
      <c r="C21" s="18">
        <f ca="1">IFERROR(INDIRECT("'"&amp;C$5&amp;"'!"&amp;ADDRESS(MATCH(IF($C$4="Tüm Şirketler",9003,IF($C$4="Hayatdışı Sigorta Şirketleri",9000,9001)),INDIRECT("'"&amp;C$5&amp;"'!$B$1:$B$1095"),0),MATCH($B21,INDIRECT("'"&amp;C$5&amp;"'!5:5"),0))),0)</f>
        <v>2647126104.1371217</v>
      </c>
      <c r="D21" s="18">
        <f ca="1">IFERROR(INDIRECT("'"&amp;C$5&amp;"'!"&amp;ADDRESS(MATCH(IF($C$4="Tüm Şirketler",9003,IF($C$4="Hayatdışı Sigorta Şirketleri",9000,9001)),INDIRECT("'"&amp;C$5&amp;"'!$B$1:$B$1095"),0),MATCH($B21,INDIRECT("'"&amp;C$5&amp;"'!5:5"),0)+1)),0)</f>
        <v>845968.09000000008</v>
      </c>
      <c r="E21" s="18">
        <f ca="1">IFERROR(INDIRECT("'"&amp;E$5&amp;"'!"&amp;ADDRESS(MATCH(IF($C$4="Tüm Şirketler",9003,IF($C$4="Hayatdışı Sigorta Şirketleri",9000,9001)),INDIRECT("'"&amp;E$5&amp;"'!$B$1:$B$1095"),0),MATCH($B21,INDIRECT("'"&amp;E$5&amp;"'!5:5"),0))),0)</f>
        <v>173864143.20849967</v>
      </c>
      <c r="F21" s="18">
        <f ca="1">IFERROR(INDIRECT("'"&amp;E$5&amp;"'!"&amp;ADDRESS(MATCH(IF($C$4="Tüm Şirketler",9003,IF($C$4="Hayatdışı Sigorta Şirketleri",9000,9001)),INDIRECT("'"&amp;E$5&amp;"'!$B$1:$B$1095"),0),MATCH($B21,INDIRECT("'"&amp;E$5&amp;"'!5:5"),0)+1)),0)</f>
        <v>5215370.8499999996</v>
      </c>
      <c r="G21" s="19">
        <f t="shared" ca="1" si="0"/>
        <v>2820990247.3456211</v>
      </c>
      <c r="H21" s="19">
        <f t="shared" ca="1" si="0"/>
        <v>6061338.9399999995</v>
      </c>
      <c r="J21" s="7"/>
    </row>
    <row r="22" spans="1:10" ht="12.75" customHeight="1">
      <c r="A22" s="28" t="s">
        <v>23</v>
      </c>
      <c r="B22" s="29">
        <v>90702</v>
      </c>
      <c r="C22" s="18">
        <f ca="1">IFERROR(INDIRECT("'"&amp;C$5&amp;"'!"&amp;ADDRESS(MATCH(IF($C$4="Tüm Şirketler",9003,IF($C$4="Hayatdışı Sigorta Şirketleri",9000,9001)),INDIRECT("'"&amp;C$5&amp;"'!$B$1:$B$1095"),0),MATCH($B22,INDIRECT("'"&amp;C$5&amp;"'!5:5"),0))),0)</f>
        <v>12048730705.938299</v>
      </c>
      <c r="D22" s="18">
        <f ca="1">IFERROR(INDIRECT("'"&amp;C$5&amp;"'!"&amp;ADDRESS(MATCH(IF($C$4="Tüm Şirketler",9003,IF($C$4="Hayatdışı Sigorta Şirketleri",9000,9001)),INDIRECT("'"&amp;C$5&amp;"'!$B$1:$B$1095"),0),MATCH($B22,INDIRECT("'"&amp;C$5&amp;"'!5:5"),0)+1)),0)</f>
        <v>3192731.8899999997</v>
      </c>
      <c r="E22" s="18">
        <f ca="1">IFERROR(INDIRECT("'"&amp;E$5&amp;"'!"&amp;ADDRESS(MATCH(IF($C$4="Tüm Şirketler",9003,IF($C$4="Hayatdışı Sigorta Şirketleri",9000,9001)),INDIRECT("'"&amp;E$5&amp;"'!$B$1:$B$1095"),0),MATCH($B22,INDIRECT("'"&amp;E$5&amp;"'!5:5"),0))),0)</f>
        <v>1207268923.1554453</v>
      </c>
      <c r="F22" s="18">
        <f ca="1">IFERROR(INDIRECT("'"&amp;E$5&amp;"'!"&amp;ADDRESS(MATCH(IF($C$4="Tüm Şirketler",9003,IF($C$4="Hayatdışı Sigorta Şirketleri",9000,9001)),INDIRECT("'"&amp;E$5&amp;"'!$B$1:$B$1095"),0),MATCH($B22,INDIRECT("'"&amp;E$5&amp;"'!5:5"),0)+1)),0)</f>
        <v>12660056.229999989</v>
      </c>
      <c r="G22" s="19">
        <f t="shared" ca="1" si="0"/>
        <v>13255999629.093744</v>
      </c>
      <c r="H22" s="19">
        <f t="shared" ca="1" si="0"/>
        <v>15852788.11999999</v>
      </c>
      <c r="J22" s="7"/>
    </row>
    <row r="23" spans="1:10" ht="12.75" customHeight="1">
      <c r="A23" s="25" t="s">
        <v>25</v>
      </c>
      <c r="B23" s="17">
        <v>786</v>
      </c>
      <c r="C23" s="18">
        <f ca="1">IFERROR(INDIRECT("'"&amp;C$5&amp;"'!"&amp;ADDRESS(MATCH(IF($C$4="Tüm Şirketler",9003,IF($C$4="Hayatdışı Sigorta Şirketleri",9000,9001)),INDIRECT("'"&amp;C$5&amp;"'!$B$1:$B$1095"),0),MATCH($B23,INDIRECT("'"&amp;C$5&amp;"'!5:5"),0))),0)</f>
        <v>448775207.28668678</v>
      </c>
      <c r="D23" s="18">
        <f ca="1">IFERROR(INDIRECT("'"&amp;C$5&amp;"'!"&amp;ADDRESS(MATCH(IF($C$4="Tüm Şirketler",9003,IF($C$4="Hayatdışı Sigorta Şirketleri",9000,9001)),INDIRECT("'"&amp;C$5&amp;"'!$B$1:$B$1095"),0),MATCH($B23,INDIRECT("'"&amp;C$5&amp;"'!5:5"),0)+1)),0)</f>
        <v>59182.439999999995</v>
      </c>
      <c r="E23" s="18">
        <f ca="1">IFERROR(INDIRECT("'"&amp;E$5&amp;"'!"&amp;ADDRESS(MATCH(IF($C$4="Tüm Şirketler",9003,IF($C$4="Hayatdışı Sigorta Şirketleri",9000,9001)),INDIRECT("'"&amp;E$5&amp;"'!$B$1:$B$1095"),0),MATCH($B23,INDIRECT("'"&amp;E$5&amp;"'!5:5"),0))),0)</f>
        <v>0</v>
      </c>
      <c r="F23" s="18">
        <f ca="1">IFERROR(INDIRECT("'"&amp;E$5&amp;"'!"&amp;ADDRESS(MATCH(IF($C$4="Tüm Şirketler",9003,IF($C$4="Hayatdışı Sigorta Şirketleri",9000,9001)),INDIRECT("'"&amp;E$5&amp;"'!$B$1:$B$1095"),0),MATCH($B23,INDIRECT("'"&amp;E$5&amp;"'!5:5"),0)+1)),0)</f>
        <v>563874.92999999993</v>
      </c>
      <c r="G23" s="19">
        <f t="shared" ca="1" si="0"/>
        <v>448775207.28668678</v>
      </c>
      <c r="H23" s="19">
        <f t="shared" ca="1" si="0"/>
        <v>623057.36999999988</v>
      </c>
      <c r="J23" s="7"/>
    </row>
    <row r="24" spans="1:10" ht="12.75" customHeight="1" thickBot="1">
      <c r="A24" s="85" t="s">
        <v>26</v>
      </c>
      <c r="B24" s="86"/>
      <c r="C24" s="30">
        <f ca="1">+C13+C14+C23</f>
        <v>21379124861.934391</v>
      </c>
      <c r="D24" s="30">
        <f ca="1">+D13+D14+D23</f>
        <v>4098482.4199999995</v>
      </c>
      <c r="E24" s="30">
        <f ca="1">+E13+E14+E23</f>
        <v>1563091275.5689433</v>
      </c>
      <c r="F24" s="30">
        <f ca="1">+F13+F14+F23</f>
        <v>18439692.489999991</v>
      </c>
      <c r="G24" s="30">
        <f t="shared" ca="1" si="0"/>
        <v>22942216137.503334</v>
      </c>
      <c r="H24" s="30">
        <f t="shared" ca="1" si="0"/>
        <v>22538174.909999989</v>
      </c>
      <c r="J24" s="7"/>
    </row>
    <row r="25" spans="1:10" ht="12.75" customHeight="1">
      <c r="A25" s="11" t="s">
        <v>27</v>
      </c>
      <c r="B25" s="12">
        <v>717</v>
      </c>
      <c r="C25" s="13">
        <f ca="1">IFERROR(INDIRECT("'"&amp;C$5&amp;"'!"&amp;ADDRESS(MATCH(IF($C$4="Tüm Şirketler",9003,IF($C$4="Hayatdışı Sigorta Şirketleri",9000,9001)),INDIRECT("'"&amp;C$5&amp;"'!$B$1:$B$1095"),0),MATCH($B25,INDIRECT("'"&amp;C$5&amp;"'!5:5"),0))),0)</f>
        <v>22496277830.927715</v>
      </c>
      <c r="D25" s="13">
        <f ca="1">IFERROR(INDIRECT("'"&amp;C$5&amp;"'!"&amp;ADDRESS(MATCH(IF($C$4="Tüm Şirketler",9003,IF($C$4="Hayatdışı Sigorta Şirketleri",9000,9001)),INDIRECT("'"&amp;C$5&amp;"'!$B$1:$B$1095"),0),MATCH($B25,INDIRECT("'"&amp;C$5&amp;"'!5:5"),0)+1)),0)</f>
        <v>45296189.910000004</v>
      </c>
      <c r="E25" s="13">
        <f ca="1">IFERROR(INDIRECT("'"&amp;E$5&amp;"'!"&amp;ADDRESS(MATCH(IF($C$4="Tüm Şirketler",9003,IF($C$4="Hayatdışı Sigorta Şirketleri",9000,9001)),INDIRECT("'"&amp;E$5&amp;"'!$B$1:$B$1095"),0),MATCH($B25,INDIRECT("'"&amp;E$5&amp;"'!5:5"),0))),0)</f>
        <v>0</v>
      </c>
      <c r="F25" s="13">
        <f ca="1">IFERROR(INDIRECT("'"&amp;E$5&amp;"'!"&amp;ADDRESS(MATCH(IF($C$4="Tüm Şirketler",9003,IF($C$4="Hayatdışı Sigorta Şirketleri",9000,9001)),INDIRECT("'"&amp;E$5&amp;"'!$B$1:$B$1095"),0),MATCH($B25,INDIRECT("'"&amp;E$5&amp;"'!5:5"),0)+1)),0)</f>
        <v>32906474.239999998</v>
      </c>
      <c r="G25" s="14">
        <f t="shared" ca="1" si="0"/>
        <v>22496277830.927715</v>
      </c>
      <c r="H25" s="14">
        <f t="shared" ca="1" si="0"/>
        <v>78202664.150000006</v>
      </c>
      <c r="J25" s="7"/>
    </row>
    <row r="26" spans="1:10" ht="12.75" customHeight="1">
      <c r="A26" s="16" t="s">
        <v>28</v>
      </c>
      <c r="B26" s="17">
        <v>737</v>
      </c>
      <c r="C26" s="18">
        <f ca="1">IFERROR(INDIRECT("'"&amp;C$5&amp;"'!"&amp;ADDRESS(MATCH(IF($C$4="Tüm Şirketler",9003,IF($C$4="Hayatdışı Sigorta Şirketleri",9000,9001)),INDIRECT("'"&amp;C$5&amp;"'!$B$1:$B$1095"),0),MATCH($B26,INDIRECT("'"&amp;C$5&amp;"'!5:5"),0))),0)</f>
        <v>0</v>
      </c>
      <c r="D26" s="18">
        <f ca="1">IFERROR(INDIRECT("'"&amp;C$5&amp;"'!"&amp;ADDRESS(MATCH(IF($C$4="Tüm Şirketler",9003,IF($C$4="Hayatdışı Sigorta Şirketleri",9000,9001)),INDIRECT("'"&amp;C$5&amp;"'!$B$1:$B$1095"),0),MATCH($B26,INDIRECT("'"&amp;C$5&amp;"'!5:5"),0)+1)),0)</f>
        <v>0</v>
      </c>
      <c r="E26" s="18">
        <f ca="1">IFERROR(INDIRECT("'"&amp;E$5&amp;"'!"&amp;ADDRESS(MATCH(IF($C$4="Tüm Şirketler",9003,IF($C$4="Hayatdışı Sigorta Şirketleri",9000,9001)),INDIRECT("'"&amp;E$5&amp;"'!$B$1:$B$1095"),0),MATCH($B26,INDIRECT("'"&amp;E$5&amp;"'!5:5"),0))),0)</f>
        <v>0</v>
      </c>
      <c r="F26" s="18">
        <f ca="1">IFERROR(INDIRECT("'"&amp;E$5&amp;"'!"&amp;ADDRESS(MATCH(IF($C$4="Tüm Şirketler",9003,IF($C$4="Hayatdışı Sigorta Şirketleri",9000,9001)),INDIRECT("'"&amp;E$5&amp;"'!$B$1:$B$1095"),0),MATCH($B26,INDIRECT("'"&amp;E$5&amp;"'!5:5"),0)+1)),0)</f>
        <v>0</v>
      </c>
      <c r="G26" s="19">
        <f t="shared" ca="1" si="0"/>
        <v>0</v>
      </c>
      <c r="H26" s="19">
        <f t="shared" ca="1" si="0"/>
        <v>0</v>
      </c>
      <c r="J26" s="7"/>
    </row>
    <row r="27" spans="1:10" ht="12.75" customHeight="1" thickBot="1">
      <c r="A27" s="81" t="s">
        <v>29</v>
      </c>
      <c r="B27" s="82"/>
      <c r="C27" s="20">
        <f ca="1">+C25+C26</f>
        <v>22496277830.927715</v>
      </c>
      <c r="D27" s="20">
        <f ca="1">+D25+D26</f>
        <v>45296189.910000004</v>
      </c>
      <c r="E27" s="20">
        <f ca="1">+E25+E26</f>
        <v>0</v>
      </c>
      <c r="F27" s="20">
        <f ca="1">+F25+F26</f>
        <v>32906474.239999998</v>
      </c>
      <c r="G27" s="20">
        <f t="shared" ca="1" si="0"/>
        <v>22496277830.927715</v>
      </c>
      <c r="H27" s="20">
        <f t="shared" ca="1" si="0"/>
        <v>78202664.150000006</v>
      </c>
      <c r="J27" s="7"/>
    </row>
    <row r="28" spans="1:10" ht="12.75" customHeight="1">
      <c r="A28" s="21" t="s">
        <v>30</v>
      </c>
      <c r="B28" s="22">
        <v>713</v>
      </c>
      <c r="C28" s="23">
        <f ca="1">IFERROR(INDIRECT("'"&amp;C$5&amp;"'!"&amp;ADDRESS(MATCH(IF($C$4="Tüm Şirketler",9003,IF($C$4="Hayatdışı Sigorta Şirketleri",9000,9001)),INDIRECT("'"&amp;C$5&amp;"'!$B$1:$B$1095"),0),MATCH($B28,INDIRECT("'"&amp;C$5&amp;"'!5:5"),0))),0)</f>
        <v>0</v>
      </c>
      <c r="D28" s="23">
        <f ca="1">IFERROR(INDIRECT("'"&amp;C$5&amp;"'!"&amp;ADDRESS(MATCH(IF($C$4="Tüm Şirketler",9003,IF($C$4="Hayatdışı Sigorta Şirketleri",9000,9001)),INDIRECT("'"&amp;C$5&amp;"'!$B$1:$B$1095"),0),MATCH($B28,INDIRECT("'"&amp;C$5&amp;"'!5:5"),0)+1)),0)</f>
        <v>0</v>
      </c>
      <c r="E28" s="23">
        <f ca="1">IFERROR(INDIRECT("'"&amp;E$5&amp;"'!"&amp;ADDRESS(MATCH(IF($C$4="Tüm Şirketler",9003,IF($C$4="Hayatdışı Sigorta Şirketleri",9000,9001)),INDIRECT("'"&amp;E$5&amp;"'!$B$1:$B$1095"),0),MATCH($B28,INDIRECT("'"&amp;E$5&amp;"'!5:5"),0))),0)</f>
        <v>0</v>
      </c>
      <c r="F28" s="23">
        <f ca="1">IFERROR(INDIRECT("'"&amp;E$5&amp;"'!"&amp;ADDRESS(MATCH(IF($C$4="Tüm Şirketler",9003,IF($C$4="Hayatdışı Sigorta Şirketleri",9000,9001)),INDIRECT("'"&amp;E$5&amp;"'!$B$1:$B$1095"),0),MATCH($B28,INDIRECT("'"&amp;E$5&amp;"'!5:5"),0)+1)),0)</f>
        <v>0</v>
      </c>
      <c r="G28" s="24">
        <f t="shared" ca="1" si="0"/>
        <v>0</v>
      </c>
      <c r="H28" s="24">
        <f t="shared" ca="1" si="0"/>
        <v>0</v>
      </c>
      <c r="J28" s="7"/>
    </row>
    <row r="29" spans="1:10" ht="12.75" customHeight="1" thickBot="1">
      <c r="A29" s="83" t="s">
        <v>31</v>
      </c>
      <c r="B29" s="84"/>
      <c r="C29" s="31">
        <f ca="1">C28</f>
        <v>0</v>
      </c>
      <c r="D29" s="31">
        <f ca="1">D28</f>
        <v>0</v>
      </c>
      <c r="E29" s="31">
        <f ca="1">E28</f>
        <v>0</v>
      </c>
      <c r="F29" s="31">
        <f ca="1">F28</f>
        <v>0</v>
      </c>
      <c r="G29" s="31">
        <f t="shared" ca="1" si="0"/>
        <v>0</v>
      </c>
      <c r="H29" s="31">
        <f t="shared" ca="1" si="0"/>
        <v>0</v>
      </c>
      <c r="J29" s="7"/>
    </row>
    <row r="30" spans="1:10" ht="12.75" customHeight="1">
      <c r="A30" s="21" t="s">
        <v>32</v>
      </c>
      <c r="B30" s="22">
        <v>727</v>
      </c>
      <c r="C30" s="23">
        <f ca="1">IFERROR(INDIRECT("'"&amp;C$5&amp;"'!"&amp;ADDRESS(MATCH(IF($C$4="Tüm Şirketler",9003,IF($C$4="Hayatdışı Sigorta Şirketleri",9000,9001)),INDIRECT("'"&amp;C$5&amp;"'!$B$1:$B$1095"),0),MATCH($B30,INDIRECT("'"&amp;C$5&amp;"'!5:5"),0))),0)</f>
        <v>270872048.74000001</v>
      </c>
      <c r="D30" s="23">
        <f ca="1">IFERROR(INDIRECT("'"&amp;C$5&amp;"'!"&amp;ADDRESS(MATCH(IF($C$4="Tüm Şirketler",9003,IF($C$4="Hayatdışı Sigorta Şirketleri",9000,9001)),INDIRECT("'"&amp;C$5&amp;"'!$B$1:$B$1095"),0),MATCH($B30,INDIRECT("'"&amp;C$5&amp;"'!5:5"),0)+1)),0)</f>
        <v>0</v>
      </c>
      <c r="E30" s="23">
        <f ca="1">IFERROR(INDIRECT("'"&amp;E$5&amp;"'!"&amp;ADDRESS(MATCH(IF($C$4="Tüm Şirketler",9003,IF($C$4="Hayatdışı Sigorta Şirketleri",9000,9001)),INDIRECT("'"&amp;E$5&amp;"'!$B$1:$B$1095"),0),MATCH($B30,INDIRECT("'"&amp;E$5&amp;"'!5:5"),0))),0)</f>
        <v>302474.11</v>
      </c>
      <c r="F30" s="23">
        <f ca="1">IFERROR(INDIRECT("'"&amp;E$5&amp;"'!"&amp;ADDRESS(MATCH(IF($C$4="Tüm Şirketler",9003,IF($C$4="Hayatdışı Sigorta Şirketleri",9000,9001)),INDIRECT("'"&amp;E$5&amp;"'!$B$1:$B$1095"),0),MATCH($B30,INDIRECT("'"&amp;E$5&amp;"'!5:5"),0)+1)),0)</f>
        <v>31596858.66</v>
      </c>
      <c r="G30" s="24">
        <f t="shared" ca="1" si="0"/>
        <v>271174522.85000002</v>
      </c>
      <c r="H30" s="24">
        <f t="shared" ca="1" si="0"/>
        <v>31596858.66</v>
      </c>
      <c r="J30" s="7"/>
    </row>
    <row r="31" spans="1:10" ht="12.75" customHeight="1" thickBot="1">
      <c r="A31" s="83" t="s">
        <v>33</v>
      </c>
      <c r="B31" s="84"/>
      <c r="C31" s="31">
        <f ca="1">C30</f>
        <v>270872048.74000001</v>
      </c>
      <c r="D31" s="31">
        <f ca="1">D30</f>
        <v>0</v>
      </c>
      <c r="E31" s="31">
        <f ca="1">E30</f>
        <v>302474.11</v>
      </c>
      <c r="F31" s="31">
        <f ca="1">F30</f>
        <v>31596858.66</v>
      </c>
      <c r="G31" s="31">
        <f t="shared" ca="1" si="0"/>
        <v>271174522.85000002</v>
      </c>
      <c r="H31" s="31">
        <f t="shared" ca="1" si="0"/>
        <v>31596858.66</v>
      </c>
      <c r="J31" s="7"/>
    </row>
    <row r="32" spans="1:10" ht="12.75" customHeight="1">
      <c r="A32" s="11" t="s">
        <v>34</v>
      </c>
      <c r="B32" s="12">
        <v>712</v>
      </c>
      <c r="C32" s="13">
        <f ca="1">IFERROR(INDIRECT("'"&amp;C$5&amp;"'!"&amp;ADDRESS(MATCH(IF($C$4="Tüm Şirketler",9003,IF($C$4="Hayatdışı Sigorta Şirketleri",9000,9001)),INDIRECT("'"&amp;C$5&amp;"'!$B$1:$B$1095"),0),MATCH($B32,INDIRECT("'"&amp;C$5&amp;"'!5:5"),0))),0)</f>
        <v>932592803.04936123</v>
      </c>
      <c r="D32" s="13">
        <f ca="1">IFERROR(INDIRECT("'"&amp;C$5&amp;"'!"&amp;ADDRESS(MATCH(IF($C$4="Tüm Şirketler",9003,IF($C$4="Hayatdışı Sigorta Şirketleri",9000,9001)),INDIRECT("'"&amp;C$5&amp;"'!$B$1:$B$1095"),0),MATCH($B32,INDIRECT("'"&amp;C$5&amp;"'!5:5"),0)+1)),0)</f>
        <v>8030618.4119999995</v>
      </c>
      <c r="E32" s="13">
        <f ca="1">IFERROR(INDIRECT("'"&amp;E$5&amp;"'!"&amp;ADDRESS(MATCH(IF($C$4="Tüm Şirketler",9003,IF($C$4="Hayatdışı Sigorta Şirketleri",9000,9001)),INDIRECT("'"&amp;E$5&amp;"'!$B$1:$B$1095"),0),MATCH($B32,INDIRECT("'"&amp;E$5&amp;"'!5:5"),0))),0)</f>
        <v>147363295.84891501</v>
      </c>
      <c r="F32" s="13">
        <f ca="1">IFERROR(INDIRECT("'"&amp;E$5&amp;"'!"&amp;ADDRESS(MATCH(IF($C$4="Tüm Şirketler",9003,IF($C$4="Hayatdışı Sigorta Şirketleri",9000,9001)),INDIRECT("'"&amp;E$5&amp;"'!$B$1:$B$1095"),0),MATCH($B32,INDIRECT("'"&amp;E$5&amp;"'!5:5"),0)+1)),0)</f>
        <v>51937576.689999998</v>
      </c>
      <c r="G32" s="14">
        <f t="shared" ca="1" si="0"/>
        <v>1079956098.8982763</v>
      </c>
      <c r="H32" s="14">
        <f t="shared" ca="1" si="0"/>
        <v>59968195.101999998</v>
      </c>
      <c r="J32" s="7"/>
    </row>
    <row r="33" spans="1:10" ht="12.75" customHeight="1">
      <c r="A33" s="32" t="s">
        <v>35</v>
      </c>
      <c r="B33" s="22">
        <v>738</v>
      </c>
      <c r="C33" s="23">
        <f ca="1">IFERROR(INDIRECT("'"&amp;C$5&amp;"'!"&amp;ADDRESS(MATCH(IF($C$4="Tüm Şirketler",9003,IF($C$4="Hayatdışı Sigorta Şirketleri",9000,9001)),INDIRECT("'"&amp;C$5&amp;"'!$B$1:$B$1095"),0),MATCH($B33,INDIRECT("'"&amp;C$5&amp;"'!5:5"),0))),0)</f>
        <v>0</v>
      </c>
      <c r="D33" s="23">
        <f ca="1">IFERROR(INDIRECT("'"&amp;C$5&amp;"'!"&amp;ADDRESS(MATCH(IF($C$4="Tüm Şirketler",9003,IF($C$4="Hayatdışı Sigorta Şirketleri",9000,9001)),INDIRECT("'"&amp;C$5&amp;"'!$B$1:$B$1095"),0),MATCH($B33,INDIRECT("'"&amp;C$5&amp;"'!5:5"),0)+1)),0)</f>
        <v>0</v>
      </c>
      <c r="E33" s="23">
        <f ca="1">IFERROR(INDIRECT("'"&amp;E$5&amp;"'!"&amp;ADDRESS(MATCH(IF($C$4="Tüm Şirketler",9003,IF($C$4="Hayatdışı Sigorta Şirketleri",9000,9001)),INDIRECT("'"&amp;E$5&amp;"'!$B$1:$B$1095"),0),MATCH($B33,INDIRECT("'"&amp;E$5&amp;"'!5:5"),0))),0)</f>
        <v>0</v>
      </c>
      <c r="F33" s="23">
        <f ca="1">IFERROR(INDIRECT("'"&amp;E$5&amp;"'!"&amp;ADDRESS(MATCH(IF($C$4="Tüm Şirketler",9003,IF($C$4="Hayatdışı Sigorta Şirketleri",9000,9001)),INDIRECT("'"&amp;E$5&amp;"'!$B$1:$B$1095"),0),MATCH($B33,INDIRECT("'"&amp;E$5&amp;"'!5:5"),0)+1)),0)</f>
        <v>0</v>
      </c>
      <c r="G33" s="24">
        <f t="shared" ca="1" si="0"/>
        <v>0</v>
      </c>
      <c r="H33" s="24">
        <f t="shared" ca="1" si="0"/>
        <v>0</v>
      </c>
      <c r="J33" s="7"/>
    </row>
    <row r="34" spans="1:10" ht="12.75" customHeight="1">
      <c r="A34" s="16" t="s">
        <v>36</v>
      </c>
      <c r="B34" s="17">
        <v>739</v>
      </c>
      <c r="C34" s="18">
        <f ca="1">IFERROR(INDIRECT("'"&amp;C$5&amp;"'!"&amp;ADDRESS(MATCH(IF($C$4="Tüm Şirketler",9003,IF($C$4="Hayatdışı Sigorta Şirketleri",9000,9001)),INDIRECT("'"&amp;C$5&amp;"'!$B$1:$B$1095"),0),MATCH($B34,INDIRECT("'"&amp;C$5&amp;"'!5:5"),0))),0)</f>
        <v>0</v>
      </c>
      <c r="D34" s="18">
        <f ca="1">IFERROR(INDIRECT("'"&amp;C$5&amp;"'!"&amp;ADDRESS(MATCH(IF($C$4="Tüm Şirketler",9003,IF($C$4="Hayatdışı Sigorta Şirketleri",9000,9001)),INDIRECT("'"&amp;C$5&amp;"'!$B$1:$B$1095"),0),MATCH($B34,INDIRECT("'"&amp;C$5&amp;"'!5:5"),0)+1)),0)</f>
        <v>0</v>
      </c>
      <c r="E34" s="18">
        <f ca="1">IFERROR(INDIRECT("'"&amp;E$5&amp;"'!"&amp;ADDRESS(MATCH(IF($C$4="Tüm Şirketler",9003,IF($C$4="Hayatdışı Sigorta Şirketleri",9000,9001)),INDIRECT("'"&amp;E$5&amp;"'!$B$1:$B$1095"),0),MATCH($B34,INDIRECT("'"&amp;E$5&amp;"'!5:5"),0))),0)</f>
        <v>0</v>
      </c>
      <c r="F34" s="18">
        <f ca="1">IFERROR(INDIRECT("'"&amp;E$5&amp;"'!"&amp;ADDRESS(MATCH(IF($C$4="Tüm Şirketler",9003,IF($C$4="Hayatdışı Sigorta Şirketleri",9000,9001)),INDIRECT("'"&amp;E$5&amp;"'!$B$1:$B$1095"),0),MATCH($B34,INDIRECT("'"&amp;E$5&amp;"'!5:5"),0)+1)),0)</f>
        <v>0</v>
      </c>
      <c r="G34" s="19">
        <f t="shared" ca="1" si="0"/>
        <v>0</v>
      </c>
      <c r="H34" s="19">
        <f t="shared" ca="1" si="0"/>
        <v>0</v>
      </c>
      <c r="J34" s="7"/>
    </row>
    <row r="35" spans="1:10" ht="12.75" customHeight="1" thickBot="1">
      <c r="A35" s="81" t="s">
        <v>37</v>
      </c>
      <c r="B35" s="82"/>
      <c r="C35" s="20">
        <f ca="1">SUM(C32:C34)</f>
        <v>932592803.04936123</v>
      </c>
      <c r="D35" s="20">
        <f ca="1">SUM(D32:D34)</f>
        <v>8030618.4119999995</v>
      </c>
      <c r="E35" s="20">
        <f ca="1">SUM(E32:E34)</f>
        <v>147363295.84891501</v>
      </c>
      <c r="F35" s="20">
        <f ca="1">SUM(F32:F34)</f>
        <v>51937576.689999998</v>
      </c>
      <c r="G35" s="20">
        <f t="shared" ca="1" si="0"/>
        <v>1079956098.8982763</v>
      </c>
      <c r="H35" s="20">
        <f t="shared" ca="1" si="0"/>
        <v>59968195.101999998</v>
      </c>
      <c r="J35" s="7"/>
    </row>
    <row r="36" spans="1:10" ht="12.75" customHeight="1">
      <c r="A36" s="11" t="s">
        <v>38</v>
      </c>
      <c r="B36" s="12">
        <v>710</v>
      </c>
      <c r="C36" s="13">
        <f ca="1">IFERROR(INDIRECT("'"&amp;C$5&amp;"'!"&amp;ADDRESS(MATCH(IF($C$4="Tüm Şirketler",9003,IF($C$4="Hayatdışı Sigorta Şirketleri",9000,9001)),INDIRECT("'"&amp;C$5&amp;"'!$B$1:$B$1095"),0),MATCH($B36,INDIRECT("'"&amp;C$5&amp;"'!5:5"),0))),0)</f>
        <v>1863402025.3667884</v>
      </c>
      <c r="D36" s="13">
        <f ca="1">IFERROR(INDIRECT("'"&amp;C$5&amp;"'!"&amp;ADDRESS(MATCH(IF($C$4="Tüm Şirketler",9003,IF($C$4="Hayatdışı Sigorta Şirketleri",9000,9001)),INDIRECT("'"&amp;C$5&amp;"'!$B$1:$B$1095"),0),MATCH($B36,INDIRECT("'"&amp;C$5&amp;"'!5:5"),0)+1)),0)</f>
        <v>11841581.489</v>
      </c>
      <c r="E36" s="13">
        <f ca="1">IFERROR(INDIRECT("'"&amp;E$5&amp;"'!"&amp;ADDRESS(MATCH(IF($C$4="Tüm Şirketler",9003,IF($C$4="Hayatdışı Sigorta Şirketleri",9000,9001)),INDIRECT("'"&amp;E$5&amp;"'!$B$1:$B$1095"),0),MATCH($B36,INDIRECT("'"&amp;E$5&amp;"'!5:5"),0))),0)</f>
        <v>24967206.971838996</v>
      </c>
      <c r="F36" s="13">
        <f ca="1">IFERROR(INDIRECT("'"&amp;E$5&amp;"'!"&amp;ADDRESS(MATCH(IF($C$4="Tüm Şirketler",9003,IF($C$4="Hayatdışı Sigorta Şirketleri",9000,9001)),INDIRECT("'"&amp;E$5&amp;"'!$B$1:$B$1095"),0),MATCH($B36,INDIRECT("'"&amp;E$5&amp;"'!5:5"),0)+1)),0)</f>
        <v>41700523.200000003</v>
      </c>
      <c r="G36" s="14">
        <f t="shared" ca="1" si="0"/>
        <v>1888369232.3386273</v>
      </c>
      <c r="H36" s="14">
        <f t="shared" ca="1" si="0"/>
        <v>53542104.689000003</v>
      </c>
      <c r="J36" s="7"/>
    </row>
    <row r="37" spans="1:10" ht="12.75" customHeight="1">
      <c r="A37" s="16" t="s">
        <v>39</v>
      </c>
      <c r="B37" s="17">
        <v>711</v>
      </c>
      <c r="C37" s="18">
        <f ca="1">IFERROR(INDIRECT("'"&amp;C$5&amp;"'!"&amp;ADDRESS(MATCH(IF($C$4="Tüm Şirketler",9003,IF($C$4="Hayatdışı Sigorta Şirketleri",9000,9001)),INDIRECT("'"&amp;C$5&amp;"'!$B$1:$B$1095"),0),MATCH($B37,INDIRECT("'"&amp;C$5&amp;"'!5:5"),0))),0)</f>
        <v>3952683.14</v>
      </c>
      <c r="D37" s="18">
        <f ca="1">IFERROR(INDIRECT("'"&amp;C$5&amp;"'!"&amp;ADDRESS(MATCH(IF($C$4="Tüm Şirketler",9003,IF($C$4="Hayatdışı Sigorta Şirketleri",9000,9001)),INDIRECT("'"&amp;C$5&amp;"'!$B$1:$B$1095"),0),MATCH($B37,INDIRECT("'"&amp;C$5&amp;"'!5:5"),0)+1)),0)</f>
        <v>0</v>
      </c>
      <c r="E37" s="18">
        <f ca="1">IFERROR(INDIRECT("'"&amp;E$5&amp;"'!"&amp;ADDRESS(MATCH(IF($C$4="Tüm Şirketler",9003,IF($C$4="Hayatdışı Sigorta Şirketleri",9000,9001)),INDIRECT("'"&amp;E$5&amp;"'!$B$1:$B$1095"),0),MATCH($B37,INDIRECT("'"&amp;E$5&amp;"'!5:5"),0))),0)</f>
        <v>0</v>
      </c>
      <c r="F37" s="18">
        <f ca="1">IFERROR(INDIRECT("'"&amp;E$5&amp;"'!"&amp;ADDRESS(MATCH(IF($C$4="Tüm Şirketler",9003,IF($C$4="Hayatdışı Sigorta Şirketleri",9000,9001)),INDIRECT("'"&amp;E$5&amp;"'!$B$1:$B$1095"),0),MATCH($B37,INDIRECT("'"&amp;E$5&amp;"'!5:5"),0)+1)),0)</f>
        <v>0</v>
      </c>
      <c r="G37" s="19">
        <f t="shared" ca="1" si="0"/>
        <v>3952683.14</v>
      </c>
      <c r="H37" s="19">
        <f t="shared" ca="1" si="0"/>
        <v>0</v>
      </c>
      <c r="J37" s="7"/>
    </row>
    <row r="38" spans="1:10" ht="12.75" customHeight="1" thickBot="1">
      <c r="A38" s="81" t="s">
        <v>40</v>
      </c>
      <c r="B38" s="82"/>
      <c r="C38" s="20">
        <f ca="1">SUM(C36:C37)</f>
        <v>1867354708.5067885</v>
      </c>
      <c r="D38" s="20">
        <f ca="1">SUM(D36:D37)</f>
        <v>11841581.489</v>
      </c>
      <c r="E38" s="20">
        <f ca="1">SUM(E36:E37)</f>
        <v>24967206.971838996</v>
      </c>
      <c r="F38" s="20">
        <f ca="1">SUM(F36:F37)</f>
        <v>41700523.200000003</v>
      </c>
      <c r="G38" s="20">
        <f t="shared" ca="1" si="0"/>
        <v>1892321915.4786274</v>
      </c>
      <c r="H38" s="20">
        <f t="shared" ca="1" si="0"/>
        <v>53542104.689000003</v>
      </c>
      <c r="J38" s="7"/>
    </row>
    <row r="39" spans="1:10" ht="12.75" customHeight="1">
      <c r="A39" s="11" t="s">
        <v>41</v>
      </c>
      <c r="B39" s="12">
        <v>701</v>
      </c>
      <c r="C39" s="14">
        <f ca="1">SUM(C40:C42)</f>
        <v>10817398175.749641</v>
      </c>
      <c r="D39" s="14">
        <f ca="1">SUM(D40:D42)</f>
        <v>29771737.299000002</v>
      </c>
      <c r="E39" s="14">
        <f ca="1">SUM(E40:E42)</f>
        <v>224593816.70778632</v>
      </c>
      <c r="F39" s="14">
        <f ca="1">SUM(F40:F42)</f>
        <v>470029362.24357247</v>
      </c>
      <c r="G39" s="14">
        <f t="shared" ca="1" si="0"/>
        <v>11041991992.457428</v>
      </c>
      <c r="H39" s="14">
        <f t="shared" ca="1" si="0"/>
        <v>499801099.5425725</v>
      </c>
      <c r="J39" s="7"/>
    </row>
    <row r="40" spans="1:10" ht="12.75" customHeight="1">
      <c r="A40" s="33" t="s">
        <v>42</v>
      </c>
      <c r="B40" s="34">
        <v>900</v>
      </c>
      <c r="C40" s="23">
        <f t="shared" ref="C40:C49" ca="1" si="2">IFERROR(INDIRECT("'"&amp;C$5&amp;"'!"&amp;ADDRESS(MATCH(IF($C$4="Tüm Şirketler",9003,IF($C$4="Hayatdışı Sigorta Şirketleri",9000,9001)),INDIRECT("'"&amp;C$5&amp;"'!$B$1:$B$1095"),0),MATCH($B40,INDIRECT("'"&amp;C$5&amp;"'!5:5"),0))),0)</f>
        <v>2260732097.5038123</v>
      </c>
      <c r="D40" s="23">
        <f t="shared" ref="D40:D49" ca="1" si="3">IFERROR(INDIRECT("'"&amp;C$5&amp;"'!"&amp;ADDRESS(MATCH(IF($C$4="Tüm Şirketler",9003,IF($C$4="Hayatdışı Sigorta Şirketleri",9000,9001)),INDIRECT("'"&amp;C$5&amp;"'!$B$1:$B$1095"),0),MATCH($B40,INDIRECT("'"&amp;C$5&amp;"'!5:5"),0)+1)),0)</f>
        <v>6407149.1339269476</v>
      </c>
      <c r="E40" s="23">
        <f t="shared" ref="E40:E49" ca="1" si="4">IFERROR(INDIRECT("'"&amp;E$5&amp;"'!"&amp;ADDRESS(MATCH(IF($C$4="Tüm Şirketler",9003,IF($C$4="Hayatdışı Sigorta Şirketleri",9000,9001)),INDIRECT("'"&amp;E$5&amp;"'!$B$1:$B$1095"),0),MATCH($B40,INDIRECT("'"&amp;E$5&amp;"'!5:5"),0))),0)</f>
        <v>1651469.4988090377</v>
      </c>
      <c r="F40" s="23">
        <f t="shared" ref="F40:F49" ca="1" si="5">IFERROR(INDIRECT("'"&amp;E$5&amp;"'!"&amp;ADDRESS(MATCH(IF($C$4="Tüm Şirketler",9003,IF($C$4="Hayatdışı Sigorta Şirketleri",9000,9001)),INDIRECT("'"&amp;E$5&amp;"'!$B$1:$B$1095"),0),MATCH($B40,INDIRECT("'"&amp;E$5&amp;"'!5:5"),0)+1)),0)</f>
        <v>53978735.298834912</v>
      </c>
      <c r="G40" s="24">
        <f t="shared" ca="1" si="0"/>
        <v>2262383567.0026212</v>
      </c>
      <c r="H40" s="24">
        <f t="shared" ca="1" si="0"/>
        <v>60385884.432761863</v>
      </c>
      <c r="J40" s="7"/>
    </row>
    <row r="41" spans="1:10" ht="12.75" customHeight="1">
      <c r="A41" s="33" t="s">
        <v>43</v>
      </c>
      <c r="B41" s="34">
        <v>901</v>
      </c>
      <c r="C41" s="23">
        <f t="shared" ca="1" si="2"/>
        <v>4072659920.5484133</v>
      </c>
      <c r="D41" s="23">
        <f t="shared" ca="1" si="3"/>
        <v>12532474.6517851</v>
      </c>
      <c r="E41" s="23">
        <f t="shared" ca="1" si="4"/>
        <v>48269557.124569714</v>
      </c>
      <c r="F41" s="23">
        <f t="shared" ca="1" si="5"/>
        <v>131138167.54591595</v>
      </c>
      <c r="G41" s="24">
        <f t="shared" ca="1" si="0"/>
        <v>4120929477.6729832</v>
      </c>
      <c r="H41" s="24">
        <f t="shared" ca="1" si="0"/>
        <v>143670642.19770104</v>
      </c>
      <c r="J41" s="7"/>
    </row>
    <row r="42" spans="1:10" ht="12.75" customHeight="1">
      <c r="A42" s="33" t="s">
        <v>44</v>
      </c>
      <c r="B42" s="34">
        <v>902</v>
      </c>
      <c r="C42" s="23">
        <f t="shared" ca="1" si="2"/>
        <v>4484006157.6974163</v>
      </c>
      <c r="D42" s="23">
        <f t="shared" ca="1" si="3"/>
        <v>10832113.513287952</v>
      </c>
      <c r="E42" s="23">
        <f t="shared" ca="1" si="4"/>
        <v>174672790.08440757</v>
      </c>
      <c r="F42" s="23">
        <f t="shared" ca="1" si="5"/>
        <v>284912459.39882165</v>
      </c>
      <c r="G42" s="24">
        <f t="shared" ca="1" si="0"/>
        <v>4658678947.7818241</v>
      </c>
      <c r="H42" s="24">
        <f t="shared" ca="1" si="0"/>
        <v>295744572.91210961</v>
      </c>
      <c r="J42" s="7"/>
    </row>
    <row r="43" spans="1:10" ht="12.75" customHeight="1">
      <c r="A43" s="32" t="s">
        <v>45</v>
      </c>
      <c r="B43" s="22">
        <v>703</v>
      </c>
      <c r="C43" s="23">
        <f t="shared" ca="1" si="2"/>
        <v>1709973408.02002</v>
      </c>
      <c r="D43" s="23">
        <f t="shared" ca="1" si="3"/>
        <v>0</v>
      </c>
      <c r="E43" s="23">
        <f t="shared" ca="1" si="4"/>
        <v>22974.9</v>
      </c>
      <c r="F43" s="23">
        <f t="shared" ca="1" si="5"/>
        <v>0</v>
      </c>
      <c r="G43" s="24">
        <f t="shared" ca="1" si="0"/>
        <v>1709996382.9200201</v>
      </c>
      <c r="H43" s="24">
        <f t="shared" ca="1" si="0"/>
        <v>0</v>
      </c>
      <c r="J43" s="7"/>
    </row>
    <row r="44" spans="1:10" ht="12.75" customHeight="1">
      <c r="A44" s="32" t="s">
        <v>46</v>
      </c>
      <c r="B44" s="22">
        <v>740</v>
      </c>
      <c r="C44" s="23">
        <f t="shared" ca="1" si="2"/>
        <v>2729653616.0502043</v>
      </c>
      <c r="D44" s="23">
        <f t="shared" ca="1" si="3"/>
        <v>4558283.95</v>
      </c>
      <c r="E44" s="23">
        <f t="shared" ca="1" si="4"/>
        <v>162196212.68368602</v>
      </c>
      <c r="F44" s="23">
        <f t="shared" ca="1" si="5"/>
        <v>8611252.9415000007</v>
      </c>
      <c r="G44" s="24">
        <f t="shared" ca="1" si="0"/>
        <v>2891849828.7338905</v>
      </c>
      <c r="H44" s="24">
        <f t="shared" ca="1" si="0"/>
        <v>13169536.8915</v>
      </c>
      <c r="J44" s="7"/>
    </row>
    <row r="45" spans="1:10" ht="12.75" customHeight="1">
      <c r="A45" s="32" t="s">
        <v>47</v>
      </c>
      <c r="B45" s="22">
        <v>741</v>
      </c>
      <c r="C45" s="23">
        <f t="shared" ca="1" si="2"/>
        <v>321250492.4448781</v>
      </c>
      <c r="D45" s="23">
        <f t="shared" ca="1" si="3"/>
        <v>848494.29</v>
      </c>
      <c r="E45" s="23">
        <f t="shared" ca="1" si="4"/>
        <v>17128664.034341998</v>
      </c>
      <c r="F45" s="23">
        <f t="shared" ca="1" si="5"/>
        <v>514403.98359999986</v>
      </c>
      <c r="G45" s="24">
        <f t="shared" ca="1" si="0"/>
        <v>338379156.47922009</v>
      </c>
      <c r="H45" s="24">
        <f t="shared" ca="1" si="0"/>
        <v>1362898.2736</v>
      </c>
      <c r="J45" s="7"/>
    </row>
    <row r="46" spans="1:10" ht="12.75" customHeight="1">
      <c r="A46" s="32" t="s">
        <v>48</v>
      </c>
      <c r="B46" s="22">
        <v>742</v>
      </c>
      <c r="C46" s="23">
        <f t="shared" ca="1" si="2"/>
        <v>101285252.96789837</v>
      </c>
      <c r="D46" s="23">
        <f t="shared" ca="1" si="3"/>
        <v>0</v>
      </c>
      <c r="E46" s="23">
        <f t="shared" ca="1" si="4"/>
        <v>10313175.145360999</v>
      </c>
      <c r="F46" s="23">
        <f t="shared" ca="1" si="5"/>
        <v>-452915.59</v>
      </c>
      <c r="G46" s="24">
        <f t="shared" ca="1" si="0"/>
        <v>111598428.11325938</v>
      </c>
      <c r="H46" s="24">
        <f t="shared" ca="1" si="0"/>
        <v>-452915.59</v>
      </c>
      <c r="J46" s="7"/>
    </row>
    <row r="47" spans="1:10" ht="12.75" customHeight="1">
      <c r="A47" s="32" t="s">
        <v>49</v>
      </c>
      <c r="B47" s="22">
        <v>743</v>
      </c>
      <c r="C47" s="23">
        <f t="shared" ca="1" si="2"/>
        <v>0</v>
      </c>
      <c r="D47" s="23">
        <f t="shared" ca="1" si="3"/>
        <v>0</v>
      </c>
      <c r="E47" s="23">
        <f t="shared" ca="1" si="4"/>
        <v>0</v>
      </c>
      <c r="F47" s="23">
        <f t="shared" ca="1" si="5"/>
        <v>0</v>
      </c>
      <c r="G47" s="24">
        <f t="shared" ca="1" si="0"/>
        <v>0</v>
      </c>
      <c r="H47" s="24">
        <f t="shared" ca="1" si="0"/>
        <v>0</v>
      </c>
      <c r="J47" s="7"/>
    </row>
    <row r="48" spans="1:10" ht="12.75" customHeight="1">
      <c r="A48" s="32" t="s">
        <v>50</v>
      </c>
      <c r="B48" s="22">
        <v>744</v>
      </c>
      <c r="C48" s="23">
        <f t="shared" ca="1" si="2"/>
        <v>65548067.769159764</v>
      </c>
      <c r="D48" s="23">
        <f t="shared" ca="1" si="3"/>
        <v>37.700000000000003</v>
      </c>
      <c r="E48" s="23">
        <f t="shared" ca="1" si="4"/>
        <v>9075966.2353780009</v>
      </c>
      <c r="F48" s="23">
        <f t="shared" ca="1" si="5"/>
        <v>57232.159999999873</v>
      </c>
      <c r="G48" s="24">
        <f t="shared" ca="1" si="0"/>
        <v>74624034.004537761</v>
      </c>
      <c r="H48" s="24">
        <f t="shared" ca="1" si="0"/>
        <v>57269.85999999987</v>
      </c>
      <c r="J48" s="7"/>
    </row>
    <row r="49" spans="1:10" ht="12.75" customHeight="1">
      <c r="A49" s="32" t="s">
        <v>51</v>
      </c>
      <c r="B49" s="22">
        <v>761</v>
      </c>
      <c r="C49" s="23">
        <f t="shared" ca="1" si="2"/>
        <v>0</v>
      </c>
      <c r="D49" s="23">
        <f t="shared" ca="1" si="3"/>
        <v>0</v>
      </c>
      <c r="E49" s="23">
        <f t="shared" ca="1" si="4"/>
        <v>0</v>
      </c>
      <c r="F49" s="23">
        <f t="shared" ca="1" si="5"/>
        <v>0</v>
      </c>
      <c r="G49" s="24">
        <f t="shared" ca="1" si="0"/>
        <v>0</v>
      </c>
      <c r="H49" s="24">
        <f t="shared" ca="1" si="0"/>
        <v>0</v>
      </c>
      <c r="J49" s="7"/>
    </row>
    <row r="50" spans="1:10" ht="12.75" customHeight="1" thickBot="1">
      <c r="A50" s="81" t="s">
        <v>52</v>
      </c>
      <c r="B50" s="82"/>
      <c r="C50" s="20">
        <f ca="1">C39+SUM(C43:C49)</f>
        <v>15745109013.001801</v>
      </c>
      <c r="D50" s="20">
        <f ca="1">D39+SUM(D43:D49)</f>
        <v>35178553.239</v>
      </c>
      <c r="E50" s="20">
        <f ca="1">E39+SUM(E43:E49)</f>
        <v>423330809.70655334</v>
      </c>
      <c r="F50" s="20">
        <f ca="1">F39+SUM(F43:F49)</f>
        <v>478759335.73867249</v>
      </c>
      <c r="G50" s="20">
        <f t="shared" ca="1" si="0"/>
        <v>16168439822.708353</v>
      </c>
      <c r="H50" s="20">
        <f t="shared" ca="1" si="0"/>
        <v>513937888.97767252</v>
      </c>
      <c r="J50" s="7"/>
    </row>
    <row r="51" spans="1:10" ht="12.75" customHeight="1">
      <c r="A51" s="11" t="s">
        <v>53</v>
      </c>
      <c r="B51" s="12">
        <v>723</v>
      </c>
      <c r="C51" s="13">
        <f t="shared" ref="C51:C67" ca="1" si="6">IFERROR(INDIRECT("'"&amp;C$5&amp;"'!"&amp;ADDRESS(MATCH(IF($C$4="Tüm Şirketler",9003,IF($C$4="Hayatdışı Sigorta Şirketleri",9000,9001)),INDIRECT("'"&amp;C$5&amp;"'!$B$1:$B$1095"),0),MATCH($B51,INDIRECT("'"&amp;C$5&amp;"'!5:5"),0))),0)</f>
        <v>74921326.443527699</v>
      </c>
      <c r="D51" s="13">
        <f t="shared" ref="D51:D67" ca="1" si="7">IFERROR(INDIRECT("'"&amp;C$5&amp;"'!"&amp;ADDRESS(MATCH(IF($C$4="Tüm Şirketler",9003,IF($C$4="Hayatdışı Sigorta Şirketleri",9000,9001)),INDIRECT("'"&amp;C$5&amp;"'!$B$1:$B$1095"),0),MATCH($B51,INDIRECT("'"&amp;C$5&amp;"'!5:5"),0)+1)),0)</f>
        <v>414774.31499999994</v>
      </c>
      <c r="E51" s="13">
        <f t="shared" ref="E51:E67" ca="1" si="8">IFERROR(INDIRECT("'"&amp;E$5&amp;"'!"&amp;ADDRESS(MATCH(IF($C$4="Tüm Şirketler",9003,IF($C$4="Hayatdışı Sigorta Şirketleri",9000,9001)),INDIRECT("'"&amp;E$5&amp;"'!$B$1:$B$1095"),0),MATCH($B51,INDIRECT("'"&amp;E$5&amp;"'!5:5"),0))),0)</f>
        <v>263540.23005900002</v>
      </c>
      <c r="F51" s="13">
        <f t="shared" ref="F51:F67" ca="1" si="9">IFERROR(INDIRECT("'"&amp;E$5&amp;"'!"&amp;ADDRESS(MATCH(IF($C$4="Tüm Şirketler",9003,IF($C$4="Hayatdışı Sigorta Şirketleri",9000,9001)),INDIRECT("'"&amp;E$5&amp;"'!$B$1:$B$1095"),0),MATCH($B51,INDIRECT("'"&amp;E$5&amp;"'!5:5"),0)+1)),0)</f>
        <v>833774.83</v>
      </c>
      <c r="G51" s="14">
        <f t="shared" ca="1" si="0"/>
        <v>75184866.673586696</v>
      </c>
      <c r="H51" s="14">
        <f t="shared" ca="1" si="0"/>
        <v>1248549.145</v>
      </c>
      <c r="J51" s="7"/>
    </row>
    <row r="52" spans="1:10" ht="12.75" customHeight="1">
      <c r="A52" s="32" t="s">
        <v>54</v>
      </c>
      <c r="B52" s="22">
        <v>724</v>
      </c>
      <c r="C52" s="23">
        <f t="shared" ca="1" si="6"/>
        <v>444350720.1340493</v>
      </c>
      <c r="D52" s="23">
        <f t="shared" ca="1" si="7"/>
        <v>1201736.933</v>
      </c>
      <c r="E52" s="23">
        <f t="shared" ca="1" si="8"/>
        <v>7503687.5135209998</v>
      </c>
      <c r="F52" s="23">
        <f t="shared" ca="1" si="9"/>
        <v>607955.56290000002</v>
      </c>
      <c r="G52" s="24">
        <f t="shared" ca="1" si="0"/>
        <v>451854407.64757031</v>
      </c>
      <c r="H52" s="24">
        <f t="shared" ca="1" si="0"/>
        <v>1809692.4959</v>
      </c>
      <c r="J52" s="7"/>
    </row>
    <row r="53" spans="1:10" ht="12.75" customHeight="1">
      <c r="A53" s="32" t="s">
        <v>55</v>
      </c>
      <c r="B53" s="22">
        <v>765</v>
      </c>
      <c r="C53" s="23">
        <f t="shared" ca="1" si="6"/>
        <v>1730500993.6031168</v>
      </c>
      <c r="D53" s="23">
        <f t="shared" ca="1" si="7"/>
        <v>6324206.0309999995</v>
      </c>
      <c r="E53" s="23">
        <f t="shared" ca="1" si="8"/>
        <v>36008010.995404996</v>
      </c>
      <c r="F53" s="23">
        <f t="shared" ca="1" si="9"/>
        <v>176448871.40000001</v>
      </c>
      <c r="G53" s="24">
        <f t="shared" ca="1" si="0"/>
        <v>1766509004.5985217</v>
      </c>
      <c r="H53" s="24">
        <f t="shared" ca="1" si="0"/>
        <v>182773077.43099999</v>
      </c>
      <c r="J53" s="7"/>
    </row>
    <row r="54" spans="1:10" ht="12.75" customHeight="1">
      <c r="A54" s="32" t="s">
        <v>56</v>
      </c>
      <c r="B54" s="22">
        <v>766</v>
      </c>
      <c r="C54" s="23">
        <f t="shared" ca="1" si="6"/>
        <v>164294582.24700001</v>
      </c>
      <c r="D54" s="23">
        <f t="shared" ca="1" si="7"/>
        <v>5644860.943</v>
      </c>
      <c r="E54" s="23">
        <f t="shared" ca="1" si="8"/>
        <v>1444490.9101459999</v>
      </c>
      <c r="F54" s="23">
        <f t="shared" ca="1" si="9"/>
        <v>3334661.52</v>
      </c>
      <c r="G54" s="24">
        <f t="shared" ca="1" si="0"/>
        <v>165739073.15714601</v>
      </c>
      <c r="H54" s="24">
        <f t="shared" ca="1" si="0"/>
        <v>8979522.4629999995</v>
      </c>
      <c r="J54" s="7"/>
    </row>
    <row r="55" spans="1:10" ht="12.75" customHeight="1">
      <c r="A55" s="32" t="s">
        <v>57</v>
      </c>
      <c r="B55" s="22">
        <v>767</v>
      </c>
      <c r="C55" s="23">
        <f t="shared" ca="1" si="6"/>
        <v>702411795.73300004</v>
      </c>
      <c r="D55" s="23">
        <f t="shared" ca="1" si="7"/>
        <v>6567989.476999999</v>
      </c>
      <c r="E55" s="23">
        <f t="shared" ca="1" si="8"/>
        <v>42695695.181781001</v>
      </c>
      <c r="F55" s="23">
        <f t="shared" ca="1" si="9"/>
        <v>129461392.29999998</v>
      </c>
      <c r="G55" s="24">
        <f t="shared" ca="1" si="0"/>
        <v>745107490.91478109</v>
      </c>
      <c r="H55" s="24">
        <f t="shared" ca="1" si="0"/>
        <v>136029381.77699998</v>
      </c>
      <c r="J55" s="7"/>
    </row>
    <row r="56" spans="1:10" ht="12.75" customHeight="1">
      <c r="A56" s="32" t="s">
        <v>58</v>
      </c>
      <c r="B56" s="22">
        <v>768</v>
      </c>
      <c r="C56" s="23">
        <f t="shared" ca="1" si="6"/>
        <v>2064561298.4693766</v>
      </c>
      <c r="D56" s="23">
        <f t="shared" ca="1" si="7"/>
        <v>2854361.6179999998</v>
      </c>
      <c r="E56" s="23">
        <f t="shared" ca="1" si="8"/>
        <v>5470167.6700569997</v>
      </c>
      <c r="F56" s="23">
        <f t="shared" ca="1" si="9"/>
        <v>1112647.4600000018</v>
      </c>
      <c r="G56" s="24">
        <f t="shared" ca="1" si="0"/>
        <v>2070031466.1394336</v>
      </c>
      <c r="H56" s="24">
        <f t="shared" ca="1" si="0"/>
        <v>3967009.0780000016</v>
      </c>
      <c r="J56" s="7"/>
    </row>
    <row r="57" spans="1:10" ht="12.75" customHeight="1">
      <c r="A57" s="32" t="s">
        <v>59</v>
      </c>
      <c r="B57" s="22">
        <v>773</v>
      </c>
      <c r="C57" s="23">
        <f t="shared" ca="1" si="6"/>
        <v>13010533.359999998</v>
      </c>
      <c r="D57" s="23">
        <f t="shared" ca="1" si="7"/>
        <v>0</v>
      </c>
      <c r="E57" s="23">
        <f t="shared" ca="1" si="8"/>
        <v>2626247.0100000002</v>
      </c>
      <c r="F57" s="23">
        <f t="shared" ca="1" si="9"/>
        <v>0</v>
      </c>
      <c r="G57" s="24">
        <f t="shared" ca="1" si="0"/>
        <v>15636780.369999997</v>
      </c>
      <c r="H57" s="24">
        <f t="shared" ca="1" si="0"/>
        <v>0</v>
      </c>
      <c r="J57" s="7"/>
    </row>
    <row r="58" spans="1:10" ht="12.75" customHeight="1">
      <c r="A58" s="32" t="s">
        <v>60</v>
      </c>
      <c r="B58" s="22">
        <v>774</v>
      </c>
      <c r="C58" s="23">
        <f t="shared" ca="1" si="6"/>
        <v>0</v>
      </c>
      <c r="D58" s="23">
        <f t="shared" ca="1" si="7"/>
        <v>0</v>
      </c>
      <c r="E58" s="23">
        <f t="shared" ca="1" si="8"/>
        <v>0</v>
      </c>
      <c r="F58" s="23">
        <f t="shared" ca="1" si="9"/>
        <v>0</v>
      </c>
      <c r="G58" s="24">
        <f t="shared" ca="1" si="0"/>
        <v>0</v>
      </c>
      <c r="H58" s="24">
        <f t="shared" ca="1" si="0"/>
        <v>0</v>
      </c>
      <c r="J58" s="7"/>
    </row>
    <row r="59" spans="1:10" ht="12.75" customHeight="1">
      <c r="A59" s="32" t="s">
        <v>61</v>
      </c>
      <c r="B59" s="22">
        <v>775</v>
      </c>
      <c r="C59" s="23">
        <f t="shared" ca="1" si="6"/>
        <v>0</v>
      </c>
      <c r="D59" s="23">
        <f t="shared" ca="1" si="7"/>
        <v>0</v>
      </c>
      <c r="E59" s="23">
        <f t="shared" ca="1" si="8"/>
        <v>88086322.140000001</v>
      </c>
      <c r="F59" s="23">
        <f t="shared" ca="1" si="9"/>
        <v>18886572.41</v>
      </c>
      <c r="G59" s="24">
        <f t="shared" ca="1" si="0"/>
        <v>88086322.140000001</v>
      </c>
      <c r="H59" s="24">
        <f t="shared" ca="1" si="0"/>
        <v>18886572.41</v>
      </c>
      <c r="J59" s="7"/>
    </row>
    <row r="60" spans="1:10" ht="12.75" customHeight="1">
      <c r="A60" s="32" t="s">
        <v>62</v>
      </c>
      <c r="B60" s="22">
        <v>776</v>
      </c>
      <c r="C60" s="23">
        <f t="shared" ca="1" si="6"/>
        <v>156843048.03999999</v>
      </c>
      <c r="D60" s="23">
        <f t="shared" ca="1" si="7"/>
        <v>0</v>
      </c>
      <c r="E60" s="23">
        <f t="shared" ca="1" si="8"/>
        <v>35924111.349999994</v>
      </c>
      <c r="F60" s="23">
        <f t="shared" ca="1" si="9"/>
        <v>0</v>
      </c>
      <c r="G60" s="24">
        <f t="shared" ca="1" si="0"/>
        <v>192767159.38999999</v>
      </c>
      <c r="H60" s="24">
        <f t="shared" ca="1" si="0"/>
        <v>0</v>
      </c>
      <c r="J60" s="7"/>
    </row>
    <row r="61" spans="1:10" ht="12.75" customHeight="1">
      <c r="A61" s="32" t="s">
        <v>63</v>
      </c>
      <c r="B61" s="22">
        <v>777</v>
      </c>
      <c r="C61" s="23">
        <f t="shared" ca="1" si="6"/>
        <v>6198971845.2999783</v>
      </c>
      <c r="D61" s="23">
        <f t="shared" ca="1" si="7"/>
        <v>0</v>
      </c>
      <c r="E61" s="23">
        <f t="shared" ca="1" si="8"/>
        <v>1283197574.02</v>
      </c>
      <c r="F61" s="23">
        <f t="shared" ca="1" si="9"/>
        <v>0</v>
      </c>
      <c r="G61" s="24">
        <f t="shared" ca="1" si="0"/>
        <v>7482169419.3199787</v>
      </c>
      <c r="H61" s="24">
        <f t="shared" ca="1" si="0"/>
        <v>0</v>
      </c>
      <c r="J61" s="7"/>
    </row>
    <row r="62" spans="1:10" ht="12.75" customHeight="1">
      <c r="A62" s="32" t="s">
        <v>64</v>
      </c>
      <c r="B62" s="22">
        <v>778</v>
      </c>
      <c r="C62" s="23">
        <f t="shared" ca="1" si="6"/>
        <v>31512603.769999996</v>
      </c>
      <c r="D62" s="23">
        <f t="shared" ca="1" si="7"/>
        <v>0</v>
      </c>
      <c r="E62" s="23">
        <f t="shared" ca="1" si="8"/>
        <v>6045471.6700000009</v>
      </c>
      <c r="F62" s="23">
        <f t="shared" ca="1" si="9"/>
        <v>0</v>
      </c>
      <c r="G62" s="24">
        <f t="shared" ca="1" si="0"/>
        <v>37558075.439999998</v>
      </c>
      <c r="H62" s="24">
        <f t="shared" ca="1" si="0"/>
        <v>0</v>
      </c>
      <c r="J62" s="7"/>
    </row>
    <row r="63" spans="1:10" ht="12.75" customHeight="1">
      <c r="A63" s="32" t="s">
        <v>65</v>
      </c>
      <c r="B63" s="22">
        <v>779</v>
      </c>
      <c r="C63" s="23">
        <f t="shared" ca="1" si="6"/>
        <v>1168776966.9200003</v>
      </c>
      <c r="D63" s="23">
        <f t="shared" ca="1" si="7"/>
        <v>0</v>
      </c>
      <c r="E63" s="23">
        <f t="shared" ca="1" si="8"/>
        <v>223256461.29000005</v>
      </c>
      <c r="F63" s="23">
        <f t="shared" ca="1" si="9"/>
        <v>0</v>
      </c>
      <c r="G63" s="24">
        <f t="shared" ca="1" si="0"/>
        <v>1392033428.2100003</v>
      </c>
      <c r="H63" s="24">
        <f t="shared" ca="1" si="0"/>
        <v>0</v>
      </c>
      <c r="J63" s="7"/>
    </row>
    <row r="64" spans="1:10" ht="12.75" customHeight="1">
      <c r="A64" s="32" t="s">
        <v>66</v>
      </c>
      <c r="B64" s="22">
        <v>780</v>
      </c>
      <c r="C64" s="23">
        <f t="shared" ca="1" si="6"/>
        <v>507564.74</v>
      </c>
      <c r="D64" s="23">
        <f t="shared" ca="1" si="7"/>
        <v>0</v>
      </c>
      <c r="E64" s="23">
        <f t="shared" ca="1" si="8"/>
        <v>6571.45</v>
      </c>
      <c r="F64" s="23">
        <f t="shared" ca="1" si="9"/>
        <v>1263125.18</v>
      </c>
      <c r="G64" s="24">
        <f t="shared" ca="1" si="0"/>
        <v>514136.19</v>
      </c>
      <c r="H64" s="24">
        <f t="shared" ca="1" si="0"/>
        <v>1263125.18</v>
      </c>
      <c r="J64" s="7"/>
    </row>
    <row r="65" spans="1:10" ht="12.75" customHeight="1">
      <c r="A65" s="32" t="s">
        <v>67</v>
      </c>
      <c r="B65" s="22">
        <v>781</v>
      </c>
      <c r="C65" s="23">
        <f t="shared" ca="1" si="6"/>
        <v>0</v>
      </c>
      <c r="D65" s="23">
        <f t="shared" ca="1" si="7"/>
        <v>0</v>
      </c>
      <c r="E65" s="23">
        <f t="shared" ca="1" si="8"/>
        <v>336690.84</v>
      </c>
      <c r="F65" s="23">
        <f t="shared" ca="1" si="9"/>
        <v>0</v>
      </c>
      <c r="G65" s="24">
        <f t="shared" ca="1" si="0"/>
        <v>336690.84</v>
      </c>
      <c r="H65" s="24">
        <f t="shared" ca="1" si="0"/>
        <v>0</v>
      </c>
      <c r="J65" s="7"/>
    </row>
    <row r="66" spans="1:10" ht="12.75" customHeight="1">
      <c r="A66" s="32" t="s">
        <v>68</v>
      </c>
      <c r="B66" s="22">
        <v>782</v>
      </c>
      <c r="C66" s="23">
        <f t="shared" ca="1" si="6"/>
        <v>33453548.949999999</v>
      </c>
      <c r="D66" s="23">
        <f t="shared" ca="1" si="7"/>
        <v>3</v>
      </c>
      <c r="E66" s="23">
        <f t="shared" ca="1" si="8"/>
        <v>17965938.84</v>
      </c>
      <c r="F66" s="23">
        <f t="shared" ca="1" si="9"/>
        <v>0</v>
      </c>
      <c r="G66" s="24">
        <f t="shared" ca="1" si="0"/>
        <v>51419487.789999999</v>
      </c>
      <c r="H66" s="24">
        <f t="shared" ca="1" si="0"/>
        <v>3</v>
      </c>
      <c r="J66" s="7"/>
    </row>
    <row r="67" spans="1:10" ht="12.75" customHeight="1">
      <c r="A67" s="32" t="s">
        <v>69</v>
      </c>
      <c r="B67" s="22">
        <v>783</v>
      </c>
      <c r="C67" s="23">
        <f t="shared" ca="1" si="6"/>
        <v>173526057.86999997</v>
      </c>
      <c r="D67" s="23">
        <f t="shared" ca="1" si="7"/>
        <v>0</v>
      </c>
      <c r="E67" s="23">
        <f t="shared" ca="1" si="8"/>
        <v>37014321.049999997</v>
      </c>
      <c r="F67" s="23">
        <f t="shared" ca="1" si="9"/>
        <v>0</v>
      </c>
      <c r="G67" s="24">
        <f t="shared" ca="1" si="0"/>
        <v>210540378.91999996</v>
      </c>
      <c r="H67" s="24">
        <f t="shared" ca="1" si="0"/>
        <v>0</v>
      </c>
      <c r="J67" s="7"/>
    </row>
    <row r="68" spans="1:10" ht="12.75" customHeight="1" thickBot="1">
      <c r="A68" s="81" t="s">
        <v>70</v>
      </c>
      <c r="B68" s="82"/>
      <c r="C68" s="20">
        <f ca="1">SUM(C51:C67)</f>
        <v>12957642885.58005</v>
      </c>
      <c r="D68" s="20">
        <f ca="1">SUM(D51:D67)</f>
        <v>23007932.316999998</v>
      </c>
      <c r="E68" s="20">
        <f ca="1">SUM(E51:E67)</f>
        <v>1787845302.1609688</v>
      </c>
      <c r="F68" s="20">
        <f ca="1">SUM(F51:F67)</f>
        <v>331949000.66290003</v>
      </c>
      <c r="G68" s="20">
        <f t="shared" ca="1" si="0"/>
        <v>14745488187.741018</v>
      </c>
      <c r="H68" s="20">
        <f t="shared" ca="1" si="0"/>
        <v>354956932.9799</v>
      </c>
      <c r="J68" s="7"/>
    </row>
    <row r="69" spans="1:10" ht="12.75" customHeight="1">
      <c r="A69" s="11" t="s">
        <v>71</v>
      </c>
      <c r="B69" s="12">
        <v>714</v>
      </c>
      <c r="C69" s="13">
        <f ca="1">IFERROR(INDIRECT("'"&amp;C$5&amp;"'!"&amp;ADDRESS(MATCH(IF($C$4="Tüm Şirketler",9003,IF($C$4="Hayatdışı Sigorta Şirketleri",9000,9001)),INDIRECT("'"&amp;C$5&amp;"'!$B$1:$B$1095"),0),MATCH($B69,INDIRECT("'"&amp;C$5&amp;"'!5:5"),0))),0)</f>
        <v>0</v>
      </c>
      <c r="D69" s="13">
        <f ca="1">IFERROR(INDIRECT("'"&amp;C$5&amp;"'!"&amp;ADDRESS(MATCH(IF($C$4="Tüm Şirketler",9003,IF($C$4="Hayatdışı Sigorta Şirketleri",9000,9001)),INDIRECT("'"&amp;C$5&amp;"'!$B$1:$B$1095"),0),MATCH($B69,INDIRECT("'"&amp;C$5&amp;"'!5:5"),0)+1)),0)</f>
        <v>0</v>
      </c>
      <c r="E69" s="13">
        <f ca="1">IFERROR(INDIRECT("'"&amp;E$5&amp;"'!"&amp;ADDRESS(MATCH(IF($C$4="Tüm Şirketler",9003,IF($C$4="Hayatdışı Sigorta Şirketleri",9000,9001)),INDIRECT("'"&amp;E$5&amp;"'!$B$1:$B$1095"),0),MATCH($B69,INDIRECT("'"&amp;E$5&amp;"'!5:5"),0))),0)</f>
        <v>0</v>
      </c>
      <c r="F69" s="13">
        <f ca="1">IFERROR(INDIRECT("'"&amp;E$5&amp;"'!"&amp;ADDRESS(MATCH(IF($C$4="Tüm Şirketler",9003,IF($C$4="Hayatdışı Sigorta Şirketleri",9000,9001)),INDIRECT("'"&amp;E$5&amp;"'!$B$1:$B$1095"),0),MATCH($B69,INDIRECT("'"&amp;E$5&amp;"'!5:5"),0)+1)),0)</f>
        <v>0</v>
      </c>
      <c r="G69" s="14">
        <f t="shared" ca="1" si="0"/>
        <v>0</v>
      </c>
      <c r="H69" s="14">
        <f t="shared" ca="1" si="0"/>
        <v>0</v>
      </c>
      <c r="J69" s="7"/>
    </row>
    <row r="70" spans="1:10" ht="12.75" customHeight="1">
      <c r="A70" s="32" t="s">
        <v>72</v>
      </c>
      <c r="B70" s="22">
        <v>715</v>
      </c>
      <c r="C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Hariç",INDIRECT("'"&amp;C$5&amp;"'!5:5"),0))),0)</f>
        <v>24465456680.081001</v>
      </c>
      <c r="D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Hariç",INDIRECT("'"&amp;C$5&amp;"'!5:5"),0)+1)),0)</f>
        <v>310504.5</v>
      </c>
      <c r="E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Hariç",INDIRECT("'"&amp;E$5&amp;"'!5:5"),0))),0)</f>
        <v>3526973446.5650663</v>
      </c>
      <c r="F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Hariç",INDIRECT("'"&amp;E$5&amp;"'!5:5"),0)+1)),0)</f>
        <v>327887.64</v>
      </c>
      <c r="G70" s="24">
        <f t="shared" ca="1" si="0"/>
        <v>27992430126.646069</v>
      </c>
      <c r="H70" s="24">
        <f t="shared" ca="1" si="0"/>
        <v>638392.14</v>
      </c>
      <c r="J70" s="7"/>
    </row>
    <row r="71" spans="1:10" ht="12.75" customHeight="1">
      <c r="A71" s="32" t="s">
        <v>73</v>
      </c>
      <c r="B71" s="22">
        <v>903</v>
      </c>
      <c r="C71" s="23">
        <f ca="1">IFERROR(INDIRECT("'"&amp;C$5&amp;"'!"&amp;ADDRESS(MATCH(IF($C$4="Tüm Şirketler",9003,IF($C$4="Hayatdışı Sigorta Şirketleri",9000,9001)),INDIRECT("'"&amp;C$5&amp;"'!$B$1:$B$1095"),0),MATCH($B71,INDIRECT("'"&amp;C$5&amp;"'!5:5"),0))),0)</f>
        <v>283054406.19488817</v>
      </c>
      <c r="D71" s="23">
        <f ca="1">IFERROR(INDIRECT("'"&amp;C$5&amp;"'!"&amp;ADDRESS(MATCH(IF($C$4="Tüm Şirketler",9003,IF($C$4="Hayatdışı Sigorta Şirketleri",9000,9001)),INDIRECT("'"&amp;C$5&amp;"'!$B$1:$B$1095"),0),MATCH($B71,INDIRECT("'"&amp;C$5&amp;"'!5:5"),0)+1)),0)</f>
        <v>1416643.03</v>
      </c>
      <c r="E71" s="23">
        <f ca="1">IFERROR(INDIRECT("'"&amp;E$5&amp;"'!"&amp;ADDRESS(MATCH(IF($C$4="Tüm Şirketler",9003,IF($C$4="Hayatdışı Sigorta Şirketleri",9000,9001)),INDIRECT("'"&amp;E$5&amp;"'!$B$1:$B$1095"),0),MATCH($B71,INDIRECT("'"&amp;E$5&amp;"'!5:5"),0))),0)</f>
        <v>253538615.10032901</v>
      </c>
      <c r="F71" s="23">
        <f ca="1">IFERROR(INDIRECT("'"&amp;E$5&amp;"'!"&amp;ADDRESS(MATCH(IF($C$4="Tüm Şirketler",9003,IF($C$4="Hayatdışı Sigorta Şirketleri",9000,9001)),INDIRECT("'"&amp;E$5&amp;"'!$B$1:$B$1095"),0),MATCH($B71,INDIRECT("'"&amp;E$5&amp;"'!5:5"),0)+1)),0)</f>
        <v>0</v>
      </c>
      <c r="G71" s="24">
        <f t="shared" ca="1" si="0"/>
        <v>536593021.29521716</v>
      </c>
      <c r="H71" s="24">
        <f t="shared" ca="1" si="0"/>
        <v>1416643.03</v>
      </c>
      <c r="J71" s="7"/>
    </row>
    <row r="72" spans="1:10" ht="12.75" customHeight="1">
      <c r="A72" s="16" t="s">
        <v>74</v>
      </c>
      <c r="B72" s="17">
        <v>716</v>
      </c>
      <c r="C72" s="18">
        <f ca="1">IFERROR(INDIRECT("'"&amp;C$5&amp;"'!"&amp;ADDRESS(MATCH(IF($C$4="Tüm Şirketler",9003,IF($C$4="Hayatdışı Sigorta Şirketleri",9000,9001)),INDIRECT("'"&amp;C$5&amp;"'!$B$1:$B$1095"),0),MATCH($B72,INDIRECT("'"&amp;C$5&amp;"'!5:5"),0))),0)</f>
        <v>2121981726.3714848</v>
      </c>
      <c r="D72" s="18">
        <f ca="1">IFERROR(INDIRECT("'"&amp;C$5&amp;"'!"&amp;ADDRESS(MATCH(IF($C$4="Tüm Şirketler",9003,IF($C$4="Hayatdışı Sigorta Şirketleri",9000,9001)),INDIRECT("'"&amp;C$5&amp;"'!$B$1:$B$1095"),0),MATCH($B72,INDIRECT("'"&amp;C$5&amp;"'!5:5"),0)+1)),0)</f>
        <v>5846971.5599999996</v>
      </c>
      <c r="E72" s="18">
        <f ca="1">IFERROR(INDIRECT("'"&amp;E$5&amp;"'!"&amp;ADDRESS(MATCH(IF($C$4="Tüm Şirketler",9003,IF($C$4="Hayatdışı Sigorta Şirketleri",9000,9001)),INDIRECT("'"&amp;E$5&amp;"'!$B$1:$B$1095"),0),MATCH($B72,INDIRECT("'"&amp;E$5&amp;"'!5:5"),0))),0)</f>
        <v>0</v>
      </c>
      <c r="F72" s="18">
        <f ca="1">IFERROR(INDIRECT("'"&amp;E$5&amp;"'!"&amp;ADDRESS(MATCH(IF($C$4="Tüm Şirketler",9003,IF($C$4="Hayatdışı Sigorta Şirketleri",9000,9001)),INDIRECT("'"&amp;E$5&amp;"'!$B$1:$B$1095"),0),MATCH($B72,INDIRECT("'"&amp;E$5&amp;"'!5:5"),0)+1)),0)</f>
        <v>119141740.22</v>
      </c>
      <c r="G72" s="19">
        <f t="shared" ca="1" si="0"/>
        <v>2121981726.3714848</v>
      </c>
      <c r="H72" s="19">
        <f t="shared" ca="1" si="0"/>
        <v>124988711.78</v>
      </c>
      <c r="J72" s="7"/>
    </row>
    <row r="73" spans="1:10" ht="12.75" customHeight="1" thickBot="1">
      <c r="A73" s="81" t="s">
        <v>75</v>
      </c>
      <c r="B73" s="82"/>
      <c r="C73" s="20">
        <f ca="1">SUM(C69:C72)</f>
        <v>26870492812.647377</v>
      </c>
      <c r="D73" s="20">
        <f ca="1">SUM(D69:D72)</f>
        <v>7574119.0899999999</v>
      </c>
      <c r="E73" s="20">
        <f ca="1">SUM(E69:E72)</f>
        <v>3780512061.6653953</v>
      </c>
      <c r="F73" s="20">
        <f ca="1">SUM(F69:F72)</f>
        <v>119469627.86</v>
      </c>
      <c r="G73" s="20">
        <f t="shared" ref="G73:H92" ca="1" si="10">+C73+E73</f>
        <v>30651004874.312771</v>
      </c>
      <c r="H73" s="20">
        <f t="shared" ca="1" si="10"/>
        <v>127043746.95</v>
      </c>
      <c r="J73" s="7"/>
    </row>
    <row r="74" spans="1:10" ht="12.75" customHeight="1">
      <c r="A74" s="21" t="s">
        <v>76</v>
      </c>
      <c r="B74" s="22">
        <v>728</v>
      </c>
      <c r="C74" s="23">
        <f ca="1">IFERROR(INDIRECT("'"&amp;C$5&amp;"'!"&amp;ADDRESS(MATCH(IF($C$4="Tüm Şirketler",9003,IF($C$4="Hayatdışı Sigorta Şirketleri",9000,9001)),INDIRECT("'"&amp;C$5&amp;"'!$B$1:$B$1095"),0),MATCH($B74,INDIRECT("'"&amp;C$5&amp;"'!5:5"),0))),0)</f>
        <v>166551274.41717601</v>
      </c>
      <c r="D74" s="23">
        <f ca="1">IFERROR(INDIRECT("'"&amp;C$5&amp;"'!"&amp;ADDRESS(MATCH(IF($C$4="Tüm Şirketler",9003,IF($C$4="Hayatdışı Sigorta Şirketleri",9000,9001)),INDIRECT("'"&amp;C$5&amp;"'!$B$1:$B$1095"),0),MATCH($B74,INDIRECT("'"&amp;C$5&amp;"'!5:5"),0)+1)),0)</f>
        <v>0</v>
      </c>
      <c r="E74" s="23">
        <f ca="1">IFERROR(INDIRECT("'"&amp;E$5&amp;"'!"&amp;ADDRESS(MATCH(IF($C$4="Tüm Şirketler",9003,IF($C$4="Hayatdışı Sigorta Şirketleri",9000,9001)),INDIRECT("'"&amp;E$5&amp;"'!$B$1:$B$1095"),0),MATCH($B74,INDIRECT("'"&amp;E$5&amp;"'!5:5"),0))),0)</f>
        <v>2541522.08</v>
      </c>
      <c r="F74" s="23">
        <f ca="1">IFERROR(INDIRECT("'"&amp;E$5&amp;"'!"&amp;ADDRESS(MATCH(IF($C$4="Tüm Şirketler",9003,IF($C$4="Hayatdışı Sigorta Şirketleri",9000,9001)),INDIRECT("'"&amp;E$5&amp;"'!$B$1:$B$1095"),0),MATCH($B74,INDIRECT("'"&amp;E$5&amp;"'!5:5"),0)+1)),0)</f>
        <v>7924424.25</v>
      </c>
      <c r="G74" s="24">
        <f t="shared" ca="1" si="10"/>
        <v>169092796.49717602</v>
      </c>
      <c r="H74" s="24">
        <f t="shared" ca="1" si="10"/>
        <v>7924424.25</v>
      </c>
      <c r="J74" s="7"/>
    </row>
    <row r="75" spans="1:10" ht="12.75" customHeight="1" thickBot="1">
      <c r="A75" s="83" t="s">
        <v>77</v>
      </c>
      <c r="B75" s="84"/>
      <c r="C75" s="31">
        <f ca="1">C74</f>
        <v>166551274.41717601</v>
      </c>
      <c r="D75" s="31">
        <f ca="1">D74</f>
        <v>0</v>
      </c>
      <c r="E75" s="31">
        <f ca="1">E74</f>
        <v>2541522.08</v>
      </c>
      <c r="F75" s="31">
        <f ca="1">F74</f>
        <v>7924424.25</v>
      </c>
      <c r="G75" s="31">
        <f t="shared" ca="1" si="10"/>
        <v>169092796.49717602</v>
      </c>
      <c r="H75" s="31">
        <f t="shared" ca="1" si="10"/>
        <v>7924424.25</v>
      </c>
      <c r="J75" s="7"/>
    </row>
    <row r="76" spans="1:10" ht="12.75" customHeight="1">
      <c r="A76" s="21" t="s">
        <v>78</v>
      </c>
      <c r="B76" s="22">
        <v>735</v>
      </c>
      <c r="C76" s="23">
        <f ca="1">IFERROR(INDIRECT("'"&amp;C$5&amp;"'!"&amp;ADDRESS(MATCH(IF($C$4="Tüm Şirketler",9003,IF($C$4="Hayatdışı Sigorta Şirketleri",9000,9001)),INDIRECT("'"&amp;C$5&amp;"'!$B$1:$B$1095"),0),MATCH($B76,INDIRECT("'"&amp;C$5&amp;"'!5:5"),0))),0)</f>
        <v>166891589.85000002</v>
      </c>
      <c r="D76" s="23">
        <f ca="1">IFERROR(INDIRECT("'"&amp;C$5&amp;"'!"&amp;ADDRESS(MATCH(IF($C$4="Tüm Şirketler",9003,IF($C$4="Hayatdışı Sigorta Şirketleri",9000,9001)),INDIRECT("'"&amp;C$5&amp;"'!$B$1:$B$1095"),0),MATCH($B76,INDIRECT("'"&amp;C$5&amp;"'!5:5"),0)+1)),0)</f>
        <v>0</v>
      </c>
      <c r="E76" s="23">
        <f ca="1">IFERROR(INDIRECT("'"&amp;E$5&amp;"'!"&amp;ADDRESS(MATCH(IF($C$4="Tüm Şirketler",9003,IF($C$4="Hayatdışı Sigorta Şirketleri",9000,9001)),INDIRECT("'"&amp;E$5&amp;"'!$B$1:$B$1095"),0),MATCH($B76,INDIRECT("'"&amp;E$5&amp;"'!5:5"),0))),0)</f>
        <v>1109161.1299999999</v>
      </c>
      <c r="F76" s="23">
        <f ca="1">IFERROR(INDIRECT("'"&amp;E$5&amp;"'!"&amp;ADDRESS(MATCH(IF($C$4="Tüm Şirketler",9003,IF($C$4="Hayatdışı Sigorta Şirketleri",9000,9001)),INDIRECT("'"&amp;E$5&amp;"'!$B$1:$B$1095"),0),MATCH($B76,INDIRECT("'"&amp;E$5&amp;"'!5:5"),0)+1)),0)</f>
        <v>6099182.0999999996</v>
      </c>
      <c r="G76" s="24">
        <f t="shared" ca="1" si="10"/>
        <v>168000750.98000002</v>
      </c>
      <c r="H76" s="24">
        <f t="shared" ca="1" si="10"/>
        <v>6099182.0999999996</v>
      </c>
      <c r="J76" s="7"/>
    </row>
    <row r="77" spans="1:10" ht="12.75" customHeight="1" thickBot="1">
      <c r="A77" s="83" t="s">
        <v>79</v>
      </c>
      <c r="B77" s="84"/>
      <c r="C77" s="31">
        <f ca="1">C76</f>
        <v>166891589.85000002</v>
      </c>
      <c r="D77" s="31">
        <f ca="1">D76</f>
        <v>0</v>
      </c>
      <c r="E77" s="31">
        <f ca="1">E76</f>
        <v>1109161.1299999999</v>
      </c>
      <c r="F77" s="31">
        <f ca="1">F76</f>
        <v>6099182.0999999996</v>
      </c>
      <c r="G77" s="31">
        <f t="shared" ca="1" si="10"/>
        <v>168000750.98000002</v>
      </c>
      <c r="H77" s="31">
        <f t="shared" ca="1" si="10"/>
        <v>6099182.0999999996</v>
      </c>
      <c r="J77" s="7"/>
    </row>
    <row r="78" spans="1:10" ht="12.75" customHeight="1">
      <c r="A78" s="11" t="s">
        <v>80</v>
      </c>
      <c r="B78" s="12">
        <v>719</v>
      </c>
      <c r="C78" s="13">
        <f t="shared" ref="C78:C91" ca="1" si="11">IFERROR(INDIRECT("'"&amp;C$5&amp;"'!"&amp;ADDRESS(MATCH(IF($C$4="Tüm Şirketler",9003,IF($C$4="Hayatdışı Sigorta Şirketleri",9000,9001)),INDIRECT("'"&amp;C$5&amp;"'!$B$1:$B$1095"),0),MATCH($B78,INDIRECT("'"&amp;C$5&amp;"'!5:5"),0))),0)</f>
        <v>801390245.13195598</v>
      </c>
      <c r="D78" s="13">
        <f t="shared" ref="D78:D91" ca="1" si="12">IFERROR(INDIRECT("'"&amp;C$5&amp;"'!"&amp;ADDRESS(MATCH(IF($C$4="Tüm Şirketler",9003,IF($C$4="Hayatdışı Sigorta Şirketleri",9000,9001)),INDIRECT("'"&amp;C$5&amp;"'!$B$1:$B$1095"),0),MATCH($B78,INDIRECT("'"&amp;C$5&amp;"'!5:5"),0)+1)),0)</f>
        <v>2181867.196</v>
      </c>
      <c r="E78" s="13">
        <f t="shared" ref="E78:E91" ca="1" si="13">IFERROR(INDIRECT("'"&amp;E$5&amp;"'!"&amp;ADDRESS(MATCH(IF($C$4="Tüm Şirketler",9003,IF($C$4="Hayatdışı Sigorta Şirketleri",9000,9001)),INDIRECT("'"&amp;E$5&amp;"'!$B$1:$B$1095"),0),MATCH($B78,INDIRECT("'"&amp;E$5&amp;"'!5:5"),0))),0)</f>
        <v>11041776.41</v>
      </c>
      <c r="F78" s="13">
        <f t="shared" ref="F78:F91" ca="1" si="14">IFERROR(INDIRECT("'"&amp;E$5&amp;"'!"&amp;ADDRESS(MATCH(IF($C$4="Tüm Şirketler",9003,IF($C$4="Hayatdışı Sigorta Şirketleri",9000,9001)),INDIRECT("'"&amp;E$5&amp;"'!$B$1:$B$1095"),0),MATCH($B78,INDIRECT("'"&amp;E$5&amp;"'!5:5"),0)+1)),0)</f>
        <v>10211539.290000001</v>
      </c>
      <c r="G78" s="14">
        <f t="shared" ca="1" si="10"/>
        <v>812432021.54195595</v>
      </c>
      <c r="H78" s="14">
        <f t="shared" ca="1" si="10"/>
        <v>12393406.486000001</v>
      </c>
      <c r="J78" s="7"/>
    </row>
    <row r="79" spans="1:10" ht="12.75" customHeight="1">
      <c r="A79" s="32" t="s">
        <v>81</v>
      </c>
      <c r="B79" s="22">
        <v>720</v>
      </c>
      <c r="C79" s="23">
        <f t="shared" ca="1" si="11"/>
        <v>926003808.31362832</v>
      </c>
      <c r="D79" s="23">
        <f t="shared" ca="1" si="12"/>
        <v>3132412.2560000001</v>
      </c>
      <c r="E79" s="23">
        <f t="shared" ca="1" si="13"/>
        <v>80746864.849999994</v>
      </c>
      <c r="F79" s="23">
        <f t="shared" ca="1" si="14"/>
        <v>67094211.369999997</v>
      </c>
      <c r="G79" s="24">
        <f t="shared" ca="1" si="10"/>
        <v>1006750673.1636283</v>
      </c>
      <c r="H79" s="24">
        <f t="shared" ca="1" si="10"/>
        <v>70226623.626000002</v>
      </c>
      <c r="J79" s="7"/>
    </row>
    <row r="80" spans="1:10" ht="12.75" customHeight="1">
      <c r="A80" s="32" t="s">
        <v>82</v>
      </c>
      <c r="B80" s="22">
        <v>721</v>
      </c>
      <c r="C80" s="23">
        <f t="shared" ca="1" si="11"/>
        <v>336439.98999999993</v>
      </c>
      <c r="D80" s="23">
        <f t="shared" ca="1" si="12"/>
        <v>385.9</v>
      </c>
      <c r="E80" s="23">
        <f t="shared" ca="1" si="13"/>
        <v>0</v>
      </c>
      <c r="F80" s="23">
        <f t="shared" ca="1" si="14"/>
        <v>83829.97</v>
      </c>
      <c r="G80" s="24">
        <f t="shared" ca="1" si="10"/>
        <v>336439.98999999993</v>
      </c>
      <c r="H80" s="24">
        <f t="shared" ca="1" si="10"/>
        <v>84215.87</v>
      </c>
      <c r="J80" s="7"/>
    </row>
    <row r="81" spans="1:10" ht="12.75" customHeight="1">
      <c r="A81" s="32" t="s">
        <v>83</v>
      </c>
      <c r="B81" s="22">
        <v>722</v>
      </c>
      <c r="C81" s="23">
        <f t="shared" ca="1" si="11"/>
        <v>2796265.93</v>
      </c>
      <c r="D81" s="23">
        <f t="shared" ca="1" si="12"/>
        <v>0</v>
      </c>
      <c r="E81" s="23">
        <f t="shared" ca="1" si="13"/>
        <v>912848</v>
      </c>
      <c r="F81" s="23">
        <f t="shared" ca="1" si="14"/>
        <v>231878</v>
      </c>
      <c r="G81" s="24">
        <f t="shared" ca="1" si="10"/>
        <v>3709113.93</v>
      </c>
      <c r="H81" s="24">
        <f t="shared" ca="1" si="10"/>
        <v>231878</v>
      </c>
      <c r="J81" s="7"/>
    </row>
    <row r="82" spans="1:10" ht="12.75" customHeight="1">
      <c r="A82" s="32" t="s">
        <v>84</v>
      </c>
      <c r="B82" s="22">
        <v>725</v>
      </c>
      <c r="C82" s="23">
        <f t="shared" ca="1" si="11"/>
        <v>10540383.620000001</v>
      </c>
      <c r="D82" s="23">
        <f t="shared" ca="1" si="12"/>
        <v>0</v>
      </c>
      <c r="E82" s="23">
        <f t="shared" ca="1" si="13"/>
        <v>0</v>
      </c>
      <c r="F82" s="23">
        <f t="shared" ca="1" si="14"/>
        <v>0</v>
      </c>
      <c r="G82" s="24">
        <f t="shared" ca="1" si="10"/>
        <v>10540383.620000001</v>
      </c>
      <c r="H82" s="24">
        <f t="shared" ca="1" si="10"/>
        <v>0</v>
      </c>
      <c r="J82" s="7"/>
    </row>
    <row r="83" spans="1:10" s="35" customFormat="1" ht="12.75" customHeight="1">
      <c r="A83" s="32" t="s">
        <v>85</v>
      </c>
      <c r="B83" s="22">
        <v>726</v>
      </c>
      <c r="C83" s="23">
        <f t="shared" ca="1" si="11"/>
        <v>88267641.037399903</v>
      </c>
      <c r="D83" s="23">
        <f t="shared" ca="1" si="12"/>
        <v>0</v>
      </c>
      <c r="E83" s="23">
        <f t="shared" ca="1" si="13"/>
        <v>17860</v>
      </c>
      <c r="F83" s="23">
        <f t="shared" ca="1" si="14"/>
        <v>0</v>
      </c>
      <c r="G83" s="24">
        <f t="shared" ca="1" si="10"/>
        <v>88285501.037399903</v>
      </c>
      <c r="H83" s="24">
        <f t="shared" ca="1" si="10"/>
        <v>0</v>
      </c>
      <c r="I83" s="3"/>
      <c r="J83" s="7"/>
    </row>
    <row r="84" spans="1:10" s="35" customFormat="1" ht="12.75" customHeight="1">
      <c r="A84" s="32" t="s">
        <v>86</v>
      </c>
      <c r="B84" s="22">
        <v>730</v>
      </c>
      <c r="C84" s="23">
        <f t="shared" ca="1" si="11"/>
        <v>17068753.109700006</v>
      </c>
      <c r="D84" s="23">
        <f t="shared" ca="1" si="12"/>
        <v>0</v>
      </c>
      <c r="E84" s="23">
        <f t="shared" ca="1" si="13"/>
        <v>13187073.088958725</v>
      </c>
      <c r="F84" s="23">
        <f t="shared" ca="1" si="14"/>
        <v>203369.42</v>
      </c>
      <c r="G84" s="24">
        <f t="shared" ca="1" si="10"/>
        <v>30255826.198658731</v>
      </c>
      <c r="H84" s="24">
        <f t="shared" ca="1" si="10"/>
        <v>203369.42</v>
      </c>
      <c r="I84" s="3"/>
      <c r="J84" s="7"/>
    </row>
    <row r="85" spans="1:10" s="35" customFormat="1" ht="12.75" customHeight="1">
      <c r="A85" s="32" t="s">
        <v>87</v>
      </c>
      <c r="B85" s="22">
        <v>731</v>
      </c>
      <c r="C85" s="23">
        <f t="shared" ca="1" si="11"/>
        <v>4863640.4700000007</v>
      </c>
      <c r="D85" s="23">
        <f t="shared" ca="1" si="12"/>
        <v>0</v>
      </c>
      <c r="E85" s="23">
        <f t="shared" ca="1" si="13"/>
        <v>0</v>
      </c>
      <c r="F85" s="23">
        <f t="shared" ca="1" si="14"/>
        <v>0</v>
      </c>
      <c r="G85" s="24">
        <f t="shared" ca="1" si="10"/>
        <v>4863640.4700000007</v>
      </c>
      <c r="H85" s="24">
        <f t="shared" ca="1" si="10"/>
        <v>0</v>
      </c>
      <c r="I85" s="3"/>
      <c r="J85" s="7"/>
    </row>
    <row r="86" spans="1:10" s="35" customFormat="1" ht="12.75" customHeight="1">
      <c r="A86" s="32" t="s">
        <v>88</v>
      </c>
      <c r="B86" s="22">
        <v>732</v>
      </c>
      <c r="C86" s="23">
        <f t="shared" ca="1" si="11"/>
        <v>0</v>
      </c>
      <c r="D86" s="23">
        <f t="shared" ca="1" si="12"/>
        <v>0</v>
      </c>
      <c r="E86" s="23">
        <f t="shared" ca="1" si="13"/>
        <v>0</v>
      </c>
      <c r="F86" s="23">
        <f t="shared" ca="1" si="14"/>
        <v>0</v>
      </c>
      <c r="G86" s="24">
        <f t="shared" ca="1" si="10"/>
        <v>0</v>
      </c>
      <c r="H86" s="24">
        <f t="shared" ca="1" si="10"/>
        <v>0</v>
      </c>
      <c r="I86" s="3"/>
      <c r="J86" s="7"/>
    </row>
    <row r="87" spans="1:10" s="35" customFormat="1" ht="12.75" customHeight="1">
      <c r="A87" s="32" t="s">
        <v>89</v>
      </c>
      <c r="B87" s="22">
        <v>733</v>
      </c>
      <c r="C87" s="23">
        <f t="shared" ca="1" si="11"/>
        <v>471677057.49000001</v>
      </c>
      <c r="D87" s="23">
        <f t="shared" ca="1" si="12"/>
        <v>41526.699999999997</v>
      </c>
      <c r="E87" s="23">
        <f t="shared" ca="1" si="13"/>
        <v>28287403.030000001</v>
      </c>
      <c r="F87" s="23">
        <f t="shared" ca="1" si="14"/>
        <v>49385606</v>
      </c>
      <c r="G87" s="24">
        <f t="shared" ca="1" si="10"/>
        <v>499964460.51999998</v>
      </c>
      <c r="H87" s="24">
        <f t="shared" ca="1" si="10"/>
        <v>49427132.700000003</v>
      </c>
      <c r="I87" s="3"/>
      <c r="J87" s="7"/>
    </row>
    <row r="88" spans="1:10" s="35" customFormat="1" ht="12.75" customHeight="1">
      <c r="A88" s="32" t="s">
        <v>90</v>
      </c>
      <c r="B88" s="22">
        <v>734</v>
      </c>
      <c r="C88" s="23">
        <f t="shared" ca="1" si="11"/>
        <v>6031598.21</v>
      </c>
      <c r="D88" s="23">
        <f t="shared" ca="1" si="12"/>
        <v>25000</v>
      </c>
      <c r="E88" s="23">
        <f t="shared" ca="1" si="13"/>
        <v>14345.17</v>
      </c>
      <c r="F88" s="23">
        <f t="shared" ca="1" si="14"/>
        <v>0</v>
      </c>
      <c r="G88" s="24">
        <f t="shared" ca="1" si="10"/>
        <v>6045943.3799999999</v>
      </c>
      <c r="H88" s="24">
        <f t="shared" ca="1" si="10"/>
        <v>25000</v>
      </c>
      <c r="I88" s="3"/>
      <c r="J88" s="7"/>
    </row>
    <row r="89" spans="1:10" s="35" customFormat="1" ht="12.75" customHeight="1">
      <c r="A89" s="32" t="s">
        <v>91</v>
      </c>
      <c r="B89" s="22">
        <v>769</v>
      </c>
      <c r="C89" s="23">
        <f t="shared" ca="1" si="11"/>
        <v>0</v>
      </c>
      <c r="D89" s="23">
        <f t="shared" ca="1" si="12"/>
        <v>0</v>
      </c>
      <c r="E89" s="23">
        <f t="shared" ca="1" si="13"/>
        <v>0</v>
      </c>
      <c r="F89" s="23">
        <f t="shared" ca="1" si="14"/>
        <v>0</v>
      </c>
      <c r="G89" s="24">
        <f t="shared" ca="1" si="10"/>
        <v>0</v>
      </c>
      <c r="H89" s="24">
        <f t="shared" ca="1" si="10"/>
        <v>0</v>
      </c>
      <c r="I89" s="3"/>
      <c r="J89" s="7"/>
    </row>
    <row r="90" spans="1:10" s="35" customFormat="1" ht="12.75" customHeight="1">
      <c r="A90" s="32" t="s">
        <v>92</v>
      </c>
      <c r="B90" s="22">
        <v>770</v>
      </c>
      <c r="C90" s="23">
        <f t="shared" ca="1" si="11"/>
        <v>19047.599999999999</v>
      </c>
      <c r="D90" s="23">
        <f t="shared" ca="1" si="12"/>
        <v>0</v>
      </c>
      <c r="E90" s="23">
        <f t="shared" ca="1" si="13"/>
        <v>0</v>
      </c>
      <c r="F90" s="23">
        <f t="shared" ca="1" si="14"/>
        <v>0</v>
      </c>
      <c r="G90" s="24">
        <f t="shared" ca="1" si="10"/>
        <v>19047.599999999999</v>
      </c>
      <c r="H90" s="24">
        <f t="shared" ca="1" si="10"/>
        <v>0</v>
      </c>
      <c r="I90" s="3"/>
      <c r="J90" s="7"/>
    </row>
    <row r="91" spans="1:10" s="35" customFormat="1" ht="12.75" customHeight="1">
      <c r="A91" s="36" t="s">
        <v>93</v>
      </c>
      <c r="B91" s="37">
        <v>771</v>
      </c>
      <c r="C91" s="38">
        <f t="shared" ca="1" si="11"/>
        <v>435774439.35999995</v>
      </c>
      <c r="D91" s="38">
        <f t="shared" ca="1" si="12"/>
        <v>0</v>
      </c>
      <c r="E91" s="38">
        <f t="shared" ca="1" si="13"/>
        <v>16700920.300000001</v>
      </c>
      <c r="F91" s="38">
        <f t="shared" ca="1" si="14"/>
        <v>-0.380000000004657</v>
      </c>
      <c r="G91" s="39">
        <f t="shared" ca="1" si="10"/>
        <v>452475359.65999997</v>
      </c>
      <c r="H91" s="39">
        <f t="shared" ca="1" si="10"/>
        <v>-0.380000000004657</v>
      </c>
      <c r="I91" s="3"/>
      <c r="J91" s="7"/>
    </row>
    <row r="92" spans="1:10" s="35" customFormat="1" ht="12.75" customHeight="1" thickBot="1">
      <c r="A92" s="81" t="s">
        <v>94</v>
      </c>
      <c r="B92" s="82"/>
      <c r="C92" s="20">
        <f ca="1">SUM(C78:C91)</f>
        <v>2764769320.2626843</v>
      </c>
      <c r="D92" s="20">
        <f ca="1">SUM(D78:D91)</f>
        <v>5381192.0520000001</v>
      </c>
      <c r="E92" s="20">
        <f ca="1">SUM(E78:E91)</f>
        <v>150909090.84895873</v>
      </c>
      <c r="F92" s="20">
        <f ca="1">SUM(F78:F91)</f>
        <v>127210433.67</v>
      </c>
      <c r="G92" s="20">
        <f t="shared" ca="1" si="10"/>
        <v>2915678411.1116428</v>
      </c>
      <c r="H92" s="20">
        <f t="shared" ca="1" si="10"/>
        <v>132591625.722</v>
      </c>
      <c r="I92" s="3"/>
      <c r="J92" s="7"/>
    </row>
    <row r="93" spans="1:10" s="35" customFormat="1" ht="12.75" customHeight="1">
      <c r="A93" s="32" t="s">
        <v>95</v>
      </c>
      <c r="B93" s="22">
        <v>707</v>
      </c>
      <c r="C93" s="23">
        <f t="shared" ref="C93:C98" ca="1" si="15">IFERROR(INDIRECT("'"&amp;C$5&amp;"'!"&amp;ADDRESS(MATCH(IF($C$4="Tüm Şirketler",9003,IF($C$4="Hayatdışı Sigorta Şirketleri",9000,9001)),INDIRECT("'"&amp;C$5&amp;"'!$B$1:$B$1095"),0),MATCH($B93,INDIRECT("'"&amp;C$5&amp;"'!5:5"),0))),0)</f>
        <v>19018704.57</v>
      </c>
      <c r="D93" s="23">
        <f t="shared" ref="D93:D98" ca="1" si="16">IFERROR(INDIRECT("'"&amp;C$5&amp;"'!"&amp;ADDRESS(MATCH(IF($C$4="Tüm Şirketler",9003,IF($C$4="Hayatdışı Sigorta Şirketleri",9000,9001)),INDIRECT("'"&amp;C$5&amp;"'!$B$1:$B$1095"),0),MATCH($B93,INDIRECT("'"&amp;C$5&amp;"'!5:5"),0)+1)),0)</f>
        <v>0</v>
      </c>
      <c r="E93" s="23">
        <f t="shared" ref="E93:E98" ca="1" si="17">IFERROR(INDIRECT("'"&amp;E$5&amp;"'!"&amp;ADDRESS(MATCH(IF($C$4="Tüm Şirketler",9003,IF($C$4="Hayatdışı Sigorta Şirketleri",9000,9001)),INDIRECT("'"&amp;E$5&amp;"'!$B$1:$B$1095"),0),MATCH($B93,INDIRECT("'"&amp;E$5&amp;"'!5:5"),0))),0)</f>
        <v>0</v>
      </c>
      <c r="F93" s="23">
        <f t="shared" ref="F93:F98" ca="1" si="18">IFERROR(INDIRECT("'"&amp;E$5&amp;"'!"&amp;ADDRESS(MATCH(IF($C$4="Tüm Şirketler",9003,IF($C$4="Hayatdışı Sigorta Şirketleri",9000,9001)),INDIRECT("'"&amp;E$5&amp;"'!$B$1:$B$1095"),0),MATCH($B93,INDIRECT("'"&amp;E$5&amp;"'!5:5"),0)+1)),0)</f>
        <v>0</v>
      </c>
      <c r="G93" s="24">
        <f t="shared" ref="G93:H108" ca="1" si="19">+C93+E93</f>
        <v>19018704.57</v>
      </c>
      <c r="H93" s="24">
        <f t="shared" ca="1" si="19"/>
        <v>0</v>
      </c>
      <c r="I93" s="3"/>
      <c r="J93" s="7"/>
    </row>
    <row r="94" spans="1:10" s="35" customFormat="1" ht="12.75" customHeight="1">
      <c r="A94" s="32" t="s">
        <v>96</v>
      </c>
      <c r="B94" s="22">
        <v>745</v>
      </c>
      <c r="C94" s="23">
        <f t="shared" ca="1" si="15"/>
        <v>0</v>
      </c>
      <c r="D94" s="23">
        <f t="shared" ca="1" si="16"/>
        <v>0</v>
      </c>
      <c r="E94" s="23">
        <f t="shared" ca="1" si="17"/>
        <v>0</v>
      </c>
      <c r="F94" s="23">
        <f t="shared" ca="1" si="18"/>
        <v>0</v>
      </c>
      <c r="G94" s="24">
        <f t="shared" ca="1" si="19"/>
        <v>0</v>
      </c>
      <c r="H94" s="24">
        <f t="shared" ca="1" si="19"/>
        <v>0</v>
      </c>
      <c r="I94" s="3"/>
      <c r="J94" s="7"/>
    </row>
    <row r="95" spans="1:10" s="35" customFormat="1" ht="12.75" customHeight="1">
      <c r="A95" s="32" t="s">
        <v>97</v>
      </c>
      <c r="B95" s="22">
        <v>746</v>
      </c>
      <c r="C95" s="23">
        <f t="shared" ca="1" si="15"/>
        <v>0</v>
      </c>
      <c r="D95" s="23">
        <f t="shared" ca="1" si="16"/>
        <v>0</v>
      </c>
      <c r="E95" s="23">
        <f t="shared" ca="1" si="17"/>
        <v>0</v>
      </c>
      <c r="F95" s="23">
        <f t="shared" ca="1" si="18"/>
        <v>0</v>
      </c>
      <c r="G95" s="24">
        <f t="shared" ca="1" si="19"/>
        <v>0</v>
      </c>
      <c r="H95" s="24">
        <f t="shared" ca="1" si="19"/>
        <v>0</v>
      </c>
      <c r="I95" s="3"/>
      <c r="J95" s="7"/>
    </row>
    <row r="96" spans="1:10" s="35" customFormat="1" ht="12.75" customHeight="1">
      <c r="A96" s="32" t="s">
        <v>98</v>
      </c>
      <c r="B96" s="22">
        <v>747</v>
      </c>
      <c r="C96" s="23">
        <f t="shared" ca="1" si="15"/>
        <v>0</v>
      </c>
      <c r="D96" s="23">
        <f t="shared" ca="1" si="16"/>
        <v>0</v>
      </c>
      <c r="E96" s="23">
        <f t="shared" ca="1" si="17"/>
        <v>0</v>
      </c>
      <c r="F96" s="23">
        <f t="shared" ca="1" si="18"/>
        <v>0</v>
      </c>
      <c r="G96" s="24">
        <f t="shared" ca="1" si="19"/>
        <v>0</v>
      </c>
      <c r="H96" s="24">
        <f t="shared" ca="1" si="19"/>
        <v>0</v>
      </c>
      <c r="I96" s="3"/>
      <c r="J96" s="7"/>
    </row>
    <row r="97" spans="1:10" s="35" customFormat="1" ht="12.75" customHeight="1">
      <c r="A97" s="32" t="s">
        <v>99</v>
      </c>
      <c r="B97" s="22">
        <v>755</v>
      </c>
      <c r="C97" s="23">
        <f t="shared" ca="1" si="15"/>
        <v>300115062.90622777</v>
      </c>
      <c r="D97" s="23">
        <f t="shared" ca="1" si="16"/>
        <v>5246694.01</v>
      </c>
      <c r="E97" s="23">
        <f t="shared" ca="1" si="17"/>
        <v>590924.8648744002</v>
      </c>
      <c r="F97" s="23">
        <f t="shared" ca="1" si="18"/>
        <v>3609436.28</v>
      </c>
      <c r="G97" s="24">
        <f t="shared" ca="1" si="19"/>
        <v>300705987.77110219</v>
      </c>
      <c r="H97" s="24">
        <f t="shared" ca="1" si="19"/>
        <v>8856130.2899999991</v>
      </c>
      <c r="I97" s="3"/>
      <c r="J97" s="7"/>
    </row>
    <row r="98" spans="1:10" s="35" customFormat="1" ht="12.75" customHeight="1">
      <c r="A98" s="16" t="s">
        <v>100</v>
      </c>
      <c r="B98" s="17">
        <v>756</v>
      </c>
      <c r="C98" s="18">
        <f t="shared" ca="1" si="15"/>
        <v>38580753.445713893</v>
      </c>
      <c r="D98" s="18">
        <f t="shared" ca="1" si="16"/>
        <v>72902207.78703101</v>
      </c>
      <c r="E98" s="18">
        <f t="shared" ca="1" si="17"/>
        <v>0</v>
      </c>
      <c r="F98" s="18">
        <f t="shared" ca="1" si="18"/>
        <v>2588306.4591265507</v>
      </c>
      <c r="G98" s="19">
        <f t="shared" ca="1" si="19"/>
        <v>38580753.445713893</v>
      </c>
      <c r="H98" s="19">
        <f t="shared" ca="1" si="19"/>
        <v>75490514.246157557</v>
      </c>
      <c r="I98" s="3"/>
      <c r="J98" s="7"/>
    </row>
    <row r="99" spans="1:10" s="35" customFormat="1" ht="12.75" customHeight="1" thickBot="1">
      <c r="A99" s="40" t="s">
        <v>101</v>
      </c>
      <c r="B99" s="41"/>
      <c r="C99" s="20">
        <f ca="1">SUM(C93:C98)</f>
        <v>357714520.92194164</v>
      </c>
      <c r="D99" s="20">
        <f ca="1">SUM(D93:D98)</f>
        <v>78148901.797031015</v>
      </c>
      <c r="E99" s="20">
        <f ca="1">SUM(E93:E98)</f>
        <v>590924.8648744002</v>
      </c>
      <c r="F99" s="20">
        <f ca="1">SUM(F93:F98)</f>
        <v>6197742.73912655</v>
      </c>
      <c r="G99" s="20">
        <f t="shared" ca="1" si="19"/>
        <v>358305445.78681606</v>
      </c>
      <c r="H99" s="20">
        <f t="shared" ca="1" si="19"/>
        <v>84346644.536157563</v>
      </c>
      <c r="I99" s="3"/>
      <c r="J99" s="7"/>
    </row>
    <row r="100" spans="1:10" s="35" customFormat="1" ht="12.75" customHeight="1">
      <c r="A100" s="11" t="s">
        <v>102</v>
      </c>
      <c r="B100" s="12">
        <v>705</v>
      </c>
      <c r="C100" s="23">
        <f ca="1">IFERROR(INDIRECT("'"&amp;C$5&amp;"'!"&amp;ADDRESS(MATCH(IF($C$4="Tüm Şirketler",9003,IF($C$4="Hayatdışı Sigorta Şirketleri",9000,9001)),INDIRECT("'"&amp;C$5&amp;"'!$B$1:$B$1095"),0),MATCH($B100,INDIRECT("'"&amp;C$5&amp;"'!5:5"),0))),0)</f>
        <v>84959611.200000063</v>
      </c>
      <c r="D100" s="23">
        <f ca="1">IFERROR(INDIRECT("'"&amp;C$5&amp;"'!"&amp;ADDRESS(MATCH(IF($C$4="Tüm Şirketler",9003,IF($C$4="Hayatdışı Sigorta Şirketleri",9000,9001)),INDIRECT("'"&amp;C$5&amp;"'!$B$1:$B$1095"),0),MATCH($B100,INDIRECT("'"&amp;C$5&amp;"'!5:5"),0)+1)),0)</f>
        <v>0</v>
      </c>
      <c r="E100" s="23">
        <f ca="1">IFERROR(INDIRECT("'"&amp;E$5&amp;"'!"&amp;ADDRESS(MATCH(IF($C$4="Tüm Şirketler",9003,IF($C$4="Hayatdışı Sigorta Şirketleri",9000,9001)),INDIRECT("'"&amp;E$5&amp;"'!$B$1:$B$1095"),0),MATCH($B100,INDIRECT("'"&amp;E$5&amp;"'!5:5"),0))),0)</f>
        <v>-11268.67</v>
      </c>
      <c r="F100" s="23">
        <f ca="1">IFERROR(INDIRECT("'"&amp;E$5&amp;"'!"&amp;ADDRESS(MATCH(IF($C$4="Tüm Şirketler",9003,IF($C$4="Hayatdışı Sigorta Şirketleri",9000,9001)),INDIRECT("'"&amp;E$5&amp;"'!$B$1:$B$1095"),0),MATCH($B100,INDIRECT("'"&amp;E$5&amp;"'!5:5"),0)+1)),0)</f>
        <v>220159.92</v>
      </c>
      <c r="G100" s="24">
        <f t="shared" ca="1" si="19"/>
        <v>84948342.530000061</v>
      </c>
      <c r="H100" s="24">
        <f t="shared" ca="1" si="19"/>
        <v>220159.92</v>
      </c>
      <c r="I100" s="3"/>
      <c r="J100" s="7"/>
    </row>
    <row r="101" spans="1:10" s="35" customFormat="1" ht="12.75" customHeight="1">
      <c r="A101" s="32" t="s">
        <v>103</v>
      </c>
      <c r="B101" s="22">
        <v>706</v>
      </c>
      <c r="C101" s="23">
        <f ca="1">IFERROR(INDIRECT("'"&amp;C$5&amp;"'!"&amp;ADDRESS(MATCH(IF($C$4="Tüm Şirketler",9003,IF($C$4="Hayatdışı Sigorta Şirketleri",9000,9001)),INDIRECT("'"&amp;C$5&amp;"'!$B$1:$B$1095"),0),MATCH($B101,INDIRECT("'"&amp;C$5&amp;"'!5:5"),0))),0)</f>
        <v>53461346.324492268</v>
      </c>
      <c r="D101" s="23">
        <f ca="1">IFERROR(INDIRECT("'"&amp;C$5&amp;"'!"&amp;ADDRESS(MATCH(IF($C$4="Tüm Şirketler",9003,IF($C$4="Hayatdışı Sigorta Şirketleri",9000,9001)),INDIRECT("'"&amp;C$5&amp;"'!$B$1:$B$1095"),0),MATCH($B101,INDIRECT("'"&amp;C$5&amp;"'!5:5"),0)+1)),0)</f>
        <v>0</v>
      </c>
      <c r="E101" s="23">
        <f ca="1">IFERROR(INDIRECT("'"&amp;E$5&amp;"'!"&amp;ADDRESS(MATCH(IF($C$4="Tüm Şirketler",9003,IF($C$4="Hayatdışı Sigorta Şirketleri",9000,9001)),INDIRECT("'"&amp;E$5&amp;"'!$B$1:$B$1095"),0),MATCH($B101,INDIRECT("'"&amp;E$5&amp;"'!5:5"),0))),0)</f>
        <v>0</v>
      </c>
      <c r="F101" s="23">
        <f ca="1">IFERROR(INDIRECT("'"&amp;E$5&amp;"'!"&amp;ADDRESS(MATCH(IF($C$4="Tüm Şirketler",9003,IF($C$4="Hayatdışı Sigorta Şirketleri",9000,9001)),INDIRECT("'"&amp;E$5&amp;"'!$B$1:$B$1095"),0),MATCH($B101,INDIRECT("'"&amp;E$5&amp;"'!5:5"),0)+1)),0)</f>
        <v>0</v>
      </c>
      <c r="G101" s="24">
        <f t="shared" ca="1" si="19"/>
        <v>53461346.324492268</v>
      </c>
      <c r="H101" s="24">
        <f t="shared" ca="1" si="19"/>
        <v>0</v>
      </c>
      <c r="I101" s="3"/>
      <c r="J101" s="7"/>
    </row>
    <row r="102" spans="1:10" s="35" customFormat="1" ht="12.75" customHeight="1">
      <c r="A102" s="21" t="s">
        <v>104</v>
      </c>
      <c r="B102" s="22">
        <v>708</v>
      </c>
      <c r="C102" s="23">
        <f ca="1">IFERROR(INDIRECT("'"&amp;C$5&amp;"'!"&amp;ADDRESS(MATCH(IF($C$4="Tüm Şirketler",9003,IF($C$4="Hayatdışı Sigorta Şirketleri",9000,9001)),INDIRECT("'"&amp;C$5&amp;"'!$B$1:$B$1095"),0),MATCH($B102,INDIRECT("'"&amp;C$5&amp;"'!5:5"),0))),0)</f>
        <v>184843.54</v>
      </c>
      <c r="D102" s="23">
        <f ca="1">IFERROR(INDIRECT("'"&amp;C$5&amp;"'!"&amp;ADDRESS(MATCH(IF($C$4="Tüm Şirketler",9003,IF($C$4="Hayatdışı Sigorta Şirketleri",9000,9001)),INDIRECT("'"&amp;C$5&amp;"'!$B$1:$B$1095"),0),MATCH($B102,INDIRECT("'"&amp;C$5&amp;"'!5:5"),0)+1)),0)</f>
        <v>0</v>
      </c>
      <c r="E102" s="23">
        <f ca="1">IFERROR(INDIRECT("'"&amp;E$5&amp;"'!"&amp;ADDRESS(MATCH(IF($C$4="Tüm Şirketler",9003,IF($C$4="Hayatdışı Sigorta Şirketleri",9000,9001)),INDIRECT("'"&amp;E$5&amp;"'!$B$1:$B$1095"),0),MATCH($B102,INDIRECT("'"&amp;E$5&amp;"'!5:5"),0))),0)</f>
        <v>0</v>
      </c>
      <c r="F102" s="23">
        <f ca="1">IFERROR(INDIRECT("'"&amp;E$5&amp;"'!"&amp;ADDRESS(MATCH(IF($C$4="Tüm Şirketler",9003,IF($C$4="Hayatdışı Sigorta Şirketleri",9000,9001)),INDIRECT("'"&amp;E$5&amp;"'!$B$1:$B$1095"),0),MATCH($B102,INDIRECT("'"&amp;E$5&amp;"'!5:5"),0)+1)),0)</f>
        <v>0</v>
      </c>
      <c r="G102" s="24">
        <f t="shared" ca="1" si="19"/>
        <v>184843.54</v>
      </c>
      <c r="H102" s="24">
        <f t="shared" ca="1" si="19"/>
        <v>0</v>
      </c>
      <c r="I102" s="3"/>
      <c r="J102" s="7"/>
    </row>
    <row r="103" spans="1:10" s="35" customFormat="1" ht="12.75" customHeight="1">
      <c r="A103" s="21" t="s">
        <v>105</v>
      </c>
      <c r="B103" s="22">
        <v>736</v>
      </c>
      <c r="C103" s="23">
        <f ca="1">IFERROR(INDIRECT("'"&amp;C$5&amp;"'!"&amp;ADDRESS(MATCH(IF($C$4="Tüm Şirketler",9003,IF($C$4="Hayatdışı Sigorta Şirketleri",9000,9001)),INDIRECT("'"&amp;C$5&amp;"'!$B$1:$B$1095"),0),MATCH($B103,INDIRECT("'"&amp;C$5&amp;"'!5:5"),0))),0)</f>
        <v>64346686.323799998</v>
      </c>
      <c r="D103" s="23">
        <f ca="1">IFERROR(INDIRECT("'"&amp;C$5&amp;"'!"&amp;ADDRESS(MATCH(IF($C$4="Tüm Şirketler",9003,IF($C$4="Hayatdışı Sigorta Şirketleri",9000,9001)),INDIRECT("'"&amp;C$5&amp;"'!$B$1:$B$1095"),0),MATCH($B103,INDIRECT("'"&amp;C$5&amp;"'!5:5"),0)+1)),0)</f>
        <v>109101.084</v>
      </c>
      <c r="E103" s="23">
        <f ca="1">IFERROR(INDIRECT("'"&amp;E$5&amp;"'!"&amp;ADDRESS(MATCH(IF($C$4="Tüm Şirketler",9003,IF($C$4="Hayatdışı Sigorta Şirketleri",9000,9001)),INDIRECT("'"&amp;E$5&amp;"'!$B$1:$B$1095"),0),MATCH($B103,INDIRECT("'"&amp;E$5&amp;"'!5:5"),0))),0)</f>
        <v>1550390.35</v>
      </c>
      <c r="F103" s="23">
        <f ca="1">IFERROR(INDIRECT("'"&amp;E$5&amp;"'!"&amp;ADDRESS(MATCH(IF($C$4="Tüm Şirketler",9003,IF($C$4="Hayatdışı Sigorta Şirketleri",9000,9001)),INDIRECT("'"&amp;E$5&amp;"'!$B$1:$B$1095"),0),MATCH($B103,INDIRECT("'"&amp;E$5&amp;"'!5:5"),0)+1)),0)</f>
        <v>2564863.21</v>
      </c>
      <c r="G103" s="24">
        <f t="shared" ca="1" si="19"/>
        <v>65897076.673799999</v>
      </c>
      <c r="H103" s="24">
        <f t="shared" ca="1" si="19"/>
        <v>2673964.2939999998</v>
      </c>
      <c r="I103" s="3"/>
      <c r="J103" s="7"/>
    </row>
    <row r="104" spans="1:10" s="35" customFormat="1" ht="12.75" customHeight="1" thickBot="1">
      <c r="A104" s="42" t="s">
        <v>106</v>
      </c>
      <c r="B104" s="43"/>
      <c r="C104" s="31">
        <f ca="1">C103+C101+C100+C102</f>
        <v>202952487.38829234</v>
      </c>
      <c r="D104" s="31">
        <f ca="1">D103+D101+D100+D102</f>
        <v>109101.084</v>
      </c>
      <c r="E104" s="31">
        <f ca="1">E103+E101+E100+E102</f>
        <v>1539121.6800000002</v>
      </c>
      <c r="F104" s="31">
        <f ca="1">F103+F101+F100+F102</f>
        <v>2785023.13</v>
      </c>
      <c r="G104" s="31">
        <f t="shared" ca="1" si="19"/>
        <v>204491609.06829235</v>
      </c>
      <c r="H104" s="31">
        <f t="shared" ca="1" si="19"/>
        <v>2894124.2139999997</v>
      </c>
      <c r="I104" s="3"/>
      <c r="J104" s="7"/>
    </row>
    <row r="105" spans="1:10" s="35" customFormat="1" ht="12.75" customHeight="1">
      <c r="A105" s="11" t="s">
        <v>107</v>
      </c>
      <c r="B105" s="12">
        <v>702</v>
      </c>
      <c r="C105" s="13">
        <f t="shared" ref="C105:C113" ca="1" si="20">IFERROR(INDIRECT("'"&amp;C$5&amp;"'!"&amp;ADDRESS(MATCH(IF($C$4="Tüm Şirketler",9003,IF($C$4="Hayatdışı Sigorta Şirketleri",9000,9001)),INDIRECT("'"&amp;C$5&amp;"'!$B$1:$B$1095"),0),MATCH($B105,INDIRECT("'"&amp;C$5&amp;"'!5:5"),0))),0)</f>
        <v>664221713.73769987</v>
      </c>
      <c r="D105" s="13">
        <f t="shared" ref="D105:D113" ca="1" si="21">IFERROR(INDIRECT("'"&amp;C$5&amp;"'!"&amp;ADDRESS(MATCH(IF($C$4="Tüm Şirketler",9003,IF($C$4="Hayatdışı Sigorta Şirketleri",9000,9001)),INDIRECT("'"&amp;C$5&amp;"'!$B$1:$B$1095"),0),MATCH($B105,INDIRECT("'"&amp;C$5&amp;"'!5:5"),0)+1)),0)</f>
        <v>182697.755</v>
      </c>
      <c r="E105" s="13">
        <f t="shared" ref="E105:E113" ca="1" si="22">IFERROR(INDIRECT("'"&amp;E$5&amp;"'!"&amp;ADDRESS(MATCH(IF($C$4="Tüm Şirketler",9003,IF($C$4="Hayatdışı Sigorta Şirketleri",9000,9001)),INDIRECT("'"&amp;E$5&amp;"'!$B$1:$B$1095"),0),MATCH($B105,INDIRECT("'"&amp;E$5&amp;"'!5:5"),0))),0)</f>
        <v>22596136.228222001</v>
      </c>
      <c r="F105" s="13">
        <f t="shared" ref="F105:F113" ca="1" si="23">IFERROR(INDIRECT("'"&amp;E$5&amp;"'!"&amp;ADDRESS(MATCH(IF($C$4="Tüm Şirketler",9003,IF($C$4="Hayatdışı Sigorta Şirketleri",9000,9001)),INDIRECT("'"&amp;E$5&amp;"'!$B$1:$B$1095"),0),MATCH($B105,INDIRECT("'"&amp;E$5&amp;"'!5:5"),0)+1)),0)</f>
        <v>49595954.129999995</v>
      </c>
      <c r="G105" s="14">
        <f t="shared" ca="1" si="19"/>
        <v>686817849.96592188</v>
      </c>
      <c r="H105" s="14">
        <f t="shared" ca="1" si="19"/>
        <v>49778651.884999998</v>
      </c>
      <c r="I105" s="3"/>
      <c r="J105" s="7"/>
    </row>
    <row r="106" spans="1:10" s="35" customFormat="1" ht="12.75" customHeight="1">
      <c r="A106" s="32" t="s">
        <v>108</v>
      </c>
      <c r="B106" s="22">
        <v>748</v>
      </c>
      <c r="C106" s="23">
        <f t="shared" ca="1" si="20"/>
        <v>23342887.760000002</v>
      </c>
      <c r="D106" s="23">
        <f t="shared" ca="1" si="21"/>
        <v>0</v>
      </c>
      <c r="E106" s="23">
        <f t="shared" ca="1" si="22"/>
        <v>0</v>
      </c>
      <c r="F106" s="23">
        <f t="shared" ca="1" si="23"/>
        <v>0</v>
      </c>
      <c r="G106" s="24">
        <f t="shared" ca="1" si="19"/>
        <v>23342887.760000002</v>
      </c>
      <c r="H106" s="24">
        <f t="shared" ca="1" si="19"/>
        <v>0</v>
      </c>
      <c r="I106" s="3"/>
      <c r="J106" s="7"/>
    </row>
    <row r="107" spans="1:10" s="35" customFormat="1" ht="12.75" customHeight="1">
      <c r="A107" s="32" t="s">
        <v>109</v>
      </c>
      <c r="B107" s="22">
        <v>749</v>
      </c>
      <c r="C107" s="23">
        <f t="shared" ca="1" si="20"/>
        <v>1165749.7000000002</v>
      </c>
      <c r="D107" s="23">
        <f t="shared" ca="1" si="21"/>
        <v>2968.71</v>
      </c>
      <c r="E107" s="23">
        <f t="shared" ca="1" si="22"/>
        <v>0</v>
      </c>
      <c r="F107" s="23">
        <f t="shared" ca="1" si="23"/>
        <v>0</v>
      </c>
      <c r="G107" s="24">
        <f t="shared" ca="1" si="19"/>
        <v>1165749.7000000002</v>
      </c>
      <c r="H107" s="24">
        <f t="shared" ca="1" si="19"/>
        <v>2968.71</v>
      </c>
      <c r="I107" s="3"/>
      <c r="J107" s="7"/>
    </row>
    <row r="108" spans="1:10" s="35" customFormat="1" ht="12.75" customHeight="1">
      <c r="A108" s="32" t="s">
        <v>110</v>
      </c>
      <c r="B108" s="22">
        <v>752</v>
      </c>
      <c r="C108" s="23">
        <f t="shared" ca="1" si="20"/>
        <v>0</v>
      </c>
      <c r="D108" s="23">
        <f t="shared" ca="1" si="21"/>
        <v>0</v>
      </c>
      <c r="E108" s="23">
        <f t="shared" ca="1" si="22"/>
        <v>0</v>
      </c>
      <c r="F108" s="23">
        <f t="shared" ca="1" si="23"/>
        <v>0</v>
      </c>
      <c r="G108" s="24">
        <f t="shared" ca="1" si="19"/>
        <v>0</v>
      </c>
      <c r="H108" s="24">
        <f t="shared" ca="1" si="19"/>
        <v>0</v>
      </c>
      <c r="I108" s="3"/>
      <c r="J108" s="7"/>
    </row>
    <row r="109" spans="1:10" s="35" customFormat="1" ht="12.75" customHeight="1">
      <c r="A109" s="32" t="s">
        <v>111</v>
      </c>
      <c r="B109" s="22">
        <v>753</v>
      </c>
      <c r="C109" s="23">
        <f t="shared" ca="1" si="20"/>
        <v>0</v>
      </c>
      <c r="D109" s="23">
        <f t="shared" ca="1" si="21"/>
        <v>0</v>
      </c>
      <c r="E109" s="23">
        <f t="shared" ca="1" si="22"/>
        <v>0</v>
      </c>
      <c r="F109" s="23">
        <f t="shared" ca="1" si="23"/>
        <v>0</v>
      </c>
      <c r="G109" s="24">
        <f t="shared" ref="G109:H132" ca="1" si="24">+C109+E109</f>
        <v>0</v>
      </c>
      <c r="H109" s="24">
        <f t="shared" ca="1" si="24"/>
        <v>0</v>
      </c>
      <c r="I109" s="3"/>
      <c r="J109" s="7"/>
    </row>
    <row r="110" spans="1:10" s="35" customFormat="1" ht="12.75" customHeight="1">
      <c r="A110" s="32" t="s">
        <v>112</v>
      </c>
      <c r="B110" s="22">
        <v>754</v>
      </c>
      <c r="C110" s="23">
        <f t="shared" ca="1" si="20"/>
        <v>370978.6</v>
      </c>
      <c r="D110" s="23">
        <f t="shared" ca="1" si="21"/>
        <v>958.85</v>
      </c>
      <c r="E110" s="23">
        <f t="shared" ca="1" si="22"/>
        <v>4823.07</v>
      </c>
      <c r="F110" s="23">
        <f t="shared" ca="1" si="23"/>
        <v>0</v>
      </c>
      <c r="G110" s="24">
        <f t="shared" ca="1" si="24"/>
        <v>375801.67</v>
      </c>
      <c r="H110" s="24">
        <f t="shared" ca="1" si="24"/>
        <v>958.85</v>
      </c>
      <c r="I110" s="3"/>
      <c r="J110" s="7"/>
    </row>
    <row r="111" spans="1:10" s="35" customFormat="1" ht="12.75" customHeight="1">
      <c r="A111" s="32" t="s">
        <v>113</v>
      </c>
      <c r="B111" s="22">
        <v>757</v>
      </c>
      <c r="C111" s="23">
        <f t="shared" ca="1" si="20"/>
        <v>0</v>
      </c>
      <c r="D111" s="23">
        <f t="shared" ca="1" si="21"/>
        <v>0</v>
      </c>
      <c r="E111" s="23">
        <f t="shared" ca="1" si="22"/>
        <v>0</v>
      </c>
      <c r="F111" s="23">
        <f t="shared" ca="1" si="23"/>
        <v>0</v>
      </c>
      <c r="G111" s="24">
        <f t="shared" ca="1" si="24"/>
        <v>0</v>
      </c>
      <c r="H111" s="24">
        <f t="shared" ca="1" si="24"/>
        <v>0</v>
      </c>
      <c r="I111" s="3"/>
      <c r="J111" s="7"/>
    </row>
    <row r="112" spans="1:10" s="35" customFormat="1" ht="12.75" customHeight="1">
      <c r="A112" s="32" t="s">
        <v>114</v>
      </c>
      <c r="B112" s="22">
        <v>758</v>
      </c>
      <c r="C112" s="23">
        <f t="shared" ca="1" si="20"/>
        <v>11195432.7817</v>
      </c>
      <c r="D112" s="23">
        <f t="shared" ca="1" si="21"/>
        <v>24858.29</v>
      </c>
      <c r="E112" s="23">
        <f t="shared" ca="1" si="22"/>
        <v>6.56</v>
      </c>
      <c r="F112" s="23">
        <f t="shared" ca="1" si="23"/>
        <v>0</v>
      </c>
      <c r="G112" s="24">
        <f t="shared" ca="1" si="24"/>
        <v>11195439.341700001</v>
      </c>
      <c r="H112" s="24">
        <f t="shared" ca="1" si="24"/>
        <v>24858.29</v>
      </c>
      <c r="I112" s="3"/>
      <c r="J112" s="7"/>
    </row>
    <row r="113" spans="1:10" s="35" customFormat="1" ht="12.75" customHeight="1">
      <c r="A113" s="32" t="s">
        <v>115</v>
      </c>
      <c r="B113" s="22">
        <v>759</v>
      </c>
      <c r="C113" s="23">
        <f t="shared" ca="1" si="20"/>
        <v>513500763.00888824</v>
      </c>
      <c r="D113" s="23">
        <f t="shared" ca="1" si="21"/>
        <v>0</v>
      </c>
      <c r="E113" s="23">
        <f t="shared" ca="1" si="22"/>
        <v>0</v>
      </c>
      <c r="F113" s="23">
        <f t="shared" ca="1" si="23"/>
        <v>14680403.66</v>
      </c>
      <c r="G113" s="24">
        <f t="shared" ca="1" si="24"/>
        <v>513500763.00888824</v>
      </c>
      <c r="H113" s="24">
        <f t="shared" ca="1" si="24"/>
        <v>14680403.66</v>
      </c>
      <c r="I113" s="3"/>
      <c r="J113" s="7"/>
    </row>
    <row r="114" spans="1:10" s="35" customFormat="1" ht="12.75" customHeight="1" thickBot="1">
      <c r="A114" s="40" t="s">
        <v>116</v>
      </c>
      <c r="B114" s="41"/>
      <c r="C114" s="20">
        <f ca="1">SUM(C105:C113)</f>
        <v>1213797525.5882883</v>
      </c>
      <c r="D114" s="20">
        <f ca="1">SUM(D105:D113)</f>
        <v>211483.60500000001</v>
      </c>
      <c r="E114" s="20">
        <f ca="1">SUM(E105:E113)</f>
        <v>22600965.858222</v>
      </c>
      <c r="F114" s="20">
        <f ca="1">SUM(F105:F113)</f>
        <v>64276357.789999992</v>
      </c>
      <c r="G114" s="20">
        <f t="shared" ca="1" si="24"/>
        <v>1236398491.4465103</v>
      </c>
      <c r="H114" s="20">
        <f t="shared" ca="1" si="24"/>
        <v>64487841.394999988</v>
      </c>
      <c r="I114" s="3"/>
      <c r="J114" s="7"/>
    </row>
    <row r="115" spans="1:10" s="35" customFormat="1" ht="12.75" customHeight="1">
      <c r="A115" s="21" t="s">
        <v>117</v>
      </c>
      <c r="B115" s="22">
        <v>760</v>
      </c>
      <c r="C115" s="23">
        <f ca="1">IFERROR(INDIRECT("'"&amp;C$5&amp;"'!"&amp;ADDRESS(MATCH(IF($C$4="Tüm Şirketler",9003,IF($C$4="Hayatdışı Sigorta Şirketleri",9000,9001)),INDIRECT("'"&amp;C$5&amp;"'!$B$1:$B$1095"),0),MATCH($B115,INDIRECT("'"&amp;C$5&amp;"'!5:5"),0))),0)</f>
        <v>610664071.55902457</v>
      </c>
      <c r="D115" s="23">
        <f ca="1">IFERROR(INDIRECT("'"&amp;C$5&amp;"'!"&amp;ADDRESS(MATCH(IF($C$4="Tüm Şirketler",9003,IF($C$4="Hayatdışı Sigorta Şirketleri",9000,9001)),INDIRECT("'"&amp;C$5&amp;"'!$B$1:$B$1095"),0),MATCH($B115,INDIRECT("'"&amp;C$5&amp;"'!5:5"),0)+1)),0)</f>
        <v>145959.4</v>
      </c>
      <c r="E115" s="23">
        <f ca="1">IFERROR(INDIRECT("'"&amp;E$5&amp;"'!"&amp;ADDRESS(MATCH(IF($C$4="Tüm Şirketler",9003,IF($C$4="Hayatdışı Sigorta Şirketleri",9000,9001)),INDIRECT("'"&amp;E$5&amp;"'!$B$1:$B$1095"),0),MATCH($B115,INDIRECT("'"&amp;E$5&amp;"'!5:5"),0))),0)</f>
        <v>8201.9099930000011</v>
      </c>
      <c r="F115" s="23">
        <f ca="1">IFERROR(INDIRECT("'"&amp;E$5&amp;"'!"&amp;ADDRESS(MATCH(IF($C$4="Tüm Şirketler",9003,IF($C$4="Hayatdışı Sigorta Şirketleri",9000,9001)),INDIRECT("'"&amp;E$5&amp;"'!$B$1:$B$1095"),0),MATCH($B115,INDIRECT("'"&amp;E$5&amp;"'!5:5"),0)+1)),0)</f>
        <v>0</v>
      </c>
      <c r="G115" s="24">
        <f t="shared" ca="1" si="24"/>
        <v>610672273.46901762</v>
      </c>
      <c r="H115" s="24">
        <f t="shared" ca="1" si="24"/>
        <v>145959.4</v>
      </c>
      <c r="I115" s="3"/>
      <c r="J115" s="7"/>
    </row>
    <row r="116" spans="1:10" s="35" customFormat="1" ht="12.75" customHeight="1" thickBot="1">
      <c r="A116" s="42" t="s">
        <v>118</v>
      </c>
      <c r="B116" s="43"/>
      <c r="C116" s="31">
        <f ca="1">C115</f>
        <v>610664071.55902457</v>
      </c>
      <c r="D116" s="31">
        <f ca="1">D115</f>
        <v>145959.4</v>
      </c>
      <c r="E116" s="31">
        <f ca="1">E115</f>
        <v>8201.9099930000011</v>
      </c>
      <c r="F116" s="31">
        <f ca="1">F115</f>
        <v>0</v>
      </c>
      <c r="G116" s="31">
        <f t="shared" ca="1" si="24"/>
        <v>610672273.46901762</v>
      </c>
      <c r="H116" s="31">
        <f t="shared" ca="1" si="24"/>
        <v>145959.4</v>
      </c>
      <c r="I116" s="3"/>
      <c r="J116" s="7"/>
    </row>
    <row r="117" spans="1:10" s="35" customFormat="1" ht="12.75" customHeight="1">
      <c r="A117" s="11" t="s">
        <v>119</v>
      </c>
      <c r="B117" s="12">
        <v>789</v>
      </c>
      <c r="C117" s="13">
        <f ca="1">IFERROR(INDIRECT("'"&amp;C$5&amp;"'!"&amp;ADDRESS(MATCH(IF($C$4="Tüm Şirketler",9003,IF($C$4="Hayatdışı Sigorta Şirketleri",9000,9001)),INDIRECT("'"&amp;C$5&amp;"'!$B$1:$B$1095"),0),MATCH($B117,INDIRECT("'"&amp;C$5&amp;"'!5:5"),0))),0)</f>
        <v>125501616.82880899</v>
      </c>
      <c r="D117" s="13">
        <f ca="1">IFERROR(INDIRECT("'"&amp;C$5&amp;"'!"&amp;ADDRESS(MATCH(IF($C$4="Tüm Şirketler",9003,IF($C$4="Hayatdışı Sigorta Şirketleri",9000,9001)),INDIRECT("'"&amp;C$5&amp;"'!$B$1:$B$1095"),0),MATCH($B117,INDIRECT("'"&amp;C$5&amp;"'!5:5"),0)+1)),0)</f>
        <v>0</v>
      </c>
      <c r="E117" s="13">
        <f ca="1">IFERROR(INDIRECT("'"&amp;E$5&amp;"'!"&amp;ADDRESS(MATCH(IF($C$4="Tüm Şirketler",9003,IF($C$4="Hayatdışı Sigorta Şirketleri",9000,9001)),INDIRECT("'"&amp;E$5&amp;"'!$B$1:$B$1095"),0),MATCH($B117,INDIRECT("'"&amp;E$5&amp;"'!5:5"),0))),0)</f>
        <v>0</v>
      </c>
      <c r="F117" s="13">
        <f ca="1">IFERROR(INDIRECT("'"&amp;E$5&amp;"'!"&amp;ADDRESS(MATCH(IF($C$4="Tüm Şirketler",9003,IF($C$4="Hayatdışı Sigorta Şirketleri",9000,9001)),INDIRECT("'"&amp;E$5&amp;"'!$B$1:$B$1095"),0),MATCH($B117,INDIRECT("'"&amp;E$5&amp;"'!5:5"),0)+1)),0)</f>
        <v>0</v>
      </c>
      <c r="G117" s="14">
        <f t="shared" ca="1" si="24"/>
        <v>125501616.82880899</v>
      </c>
      <c r="H117" s="14">
        <f t="shared" ca="1" si="24"/>
        <v>0</v>
      </c>
      <c r="I117" s="3"/>
      <c r="J117" s="7"/>
    </row>
    <row r="118" spans="1:10" s="35" customFormat="1" ht="12.75" customHeight="1">
      <c r="A118" s="16" t="s">
        <v>120</v>
      </c>
      <c r="B118" s="17">
        <v>798</v>
      </c>
      <c r="C118" s="18">
        <f ca="1">IFERROR(INDIRECT("'"&amp;C$5&amp;"'!"&amp;ADDRESS(MATCH(IF($C$4="Tüm Şirketler",9003,IF($C$4="Hayatdışı Sigorta Şirketleri",9000,9001)),INDIRECT("'"&amp;C$5&amp;"'!$B$1:$B$1095"),0),MATCH($B118,INDIRECT("'"&amp;C$5&amp;"'!5:5"),0))),0)</f>
        <v>356026.08999999997</v>
      </c>
      <c r="D118" s="18">
        <f ca="1">IFERROR(INDIRECT("'"&amp;C$5&amp;"'!"&amp;ADDRESS(MATCH(IF($C$4="Tüm Şirketler",9003,IF($C$4="Hayatdışı Sigorta Şirketleri",9000,9001)),INDIRECT("'"&amp;C$5&amp;"'!$B$1:$B$1095"),0),MATCH($B118,INDIRECT("'"&amp;C$5&amp;"'!5:5"),0)+1)),0)</f>
        <v>0</v>
      </c>
      <c r="E118" s="18">
        <f ca="1">IFERROR(INDIRECT("'"&amp;E$5&amp;"'!"&amp;ADDRESS(MATCH(IF($C$4="Tüm Şirketler",9003,IF($C$4="Hayatdışı Sigorta Şirketleri",9000,9001)),INDIRECT("'"&amp;E$5&amp;"'!$B$1:$B$1095"),0),MATCH($B118,INDIRECT("'"&amp;E$5&amp;"'!5:5"),0))),0)</f>
        <v>0</v>
      </c>
      <c r="F118" s="18">
        <f ca="1">IFERROR(INDIRECT("'"&amp;E$5&amp;"'!"&amp;ADDRESS(MATCH(IF($C$4="Tüm Şirketler",9003,IF($C$4="Hayatdışı Sigorta Şirketleri",9000,9001)),INDIRECT("'"&amp;E$5&amp;"'!$B$1:$B$1095"),0),MATCH($B118,INDIRECT("'"&amp;E$5&amp;"'!5:5"),0)+1)),0)</f>
        <v>0</v>
      </c>
      <c r="G118" s="19">
        <f t="shared" ca="1" si="24"/>
        <v>356026.08999999997</v>
      </c>
      <c r="H118" s="19">
        <f t="shared" ca="1" si="24"/>
        <v>0</v>
      </c>
      <c r="I118" s="3"/>
      <c r="J118" s="7"/>
    </row>
    <row r="119" spans="1:10" s="35" customFormat="1" ht="12.75" customHeight="1" thickBot="1">
      <c r="A119" s="40" t="s">
        <v>121</v>
      </c>
      <c r="B119" s="41"/>
      <c r="C119" s="20">
        <f ca="1">SUM(C117:C118)</f>
        <v>125857642.918809</v>
      </c>
      <c r="D119" s="20">
        <f ca="1">SUM(D117:D118)</f>
        <v>0</v>
      </c>
      <c r="E119" s="20">
        <f ca="1">SUM(E117:E118)</f>
        <v>0</v>
      </c>
      <c r="F119" s="20">
        <f ca="1">SUM(F117:F118)</f>
        <v>0</v>
      </c>
      <c r="G119" s="20">
        <f t="shared" ca="1" si="24"/>
        <v>125857642.918809</v>
      </c>
      <c r="H119" s="20">
        <f t="shared" ca="1" si="24"/>
        <v>0</v>
      </c>
      <c r="I119" s="3"/>
      <c r="J119" s="7"/>
    </row>
    <row r="120" spans="1:10" s="35" customFormat="1" ht="12.75" customHeight="1">
      <c r="A120" s="11" t="s">
        <v>122</v>
      </c>
      <c r="B120" s="12">
        <v>790</v>
      </c>
      <c r="C120" s="13">
        <f t="shared" ref="C120:C128" ca="1" si="25">IFERROR(INDIRECT("'"&amp;C$5&amp;"'!"&amp;ADDRESS(MATCH(IF($C$4="Tüm Şirketler",9003,IF($C$4="Hayatdışı Sigorta Şirketleri",9000,9001)),INDIRECT("'"&amp;C$5&amp;"'!$B$1:$B$1095"),0),MATCH($B120,INDIRECT("'"&amp;C$5&amp;"'!5:5"),0))),0)</f>
        <v>55873093.609999999</v>
      </c>
      <c r="D120" s="13">
        <f t="shared" ref="D120:D128" ca="1" si="26">IFERROR(INDIRECT("'"&amp;C$5&amp;"'!"&amp;ADDRESS(MATCH(IF($C$4="Tüm Şirketler",9003,IF($C$4="Hayatdışı Sigorta Şirketleri",9000,9001)),INDIRECT("'"&amp;C$5&amp;"'!$B$1:$B$1095"),0),MATCH($B120,INDIRECT("'"&amp;C$5&amp;"'!5:5"),0)+1)),0)</f>
        <v>1515745.02</v>
      </c>
      <c r="E120" s="13">
        <f t="shared" ref="E120:E128" ca="1" si="27">IFERROR(INDIRECT("'"&amp;E$5&amp;"'!"&amp;ADDRESS(MATCH(IF($C$4="Tüm Şirketler",9003,IF($C$4="Hayatdışı Sigorta Şirketleri",9000,9001)),INDIRECT("'"&amp;E$5&amp;"'!$B$1:$B$1095"),0),MATCH($B120,INDIRECT("'"&amp;E$5&amp;"'!5:5"),0))),0)</f>
        <v>0</v>
      </c>
      <c r="F120" s="13">
        <f t="shared" ref="F120:F128" ca="1" si="28">IFERROR(INDIRECT("'"&amp;E$5&amp;"'!"&amp;ADDRESS(MATCH(IF($C$4="Tüm Şirketler",9003,IF($C$4="Hayatdışı Sigorta Şirketleri",9000,9001)),INDIRECT("'"&amp;E$5&amp;"'!$B$1:$B$1095"),0),MATCH($B120,INDIRECT("'"&amp;E$5&amp;"'!5:5"),0)+1)),0)</f>
        <v>0</v>
      </c>
      <c r="G120" s="14">
        <f t="shared" ca="1" si="24"/>
        <v>55873093.609999999</v>
      </c>
      <c r="H120" s="14">
        <f t="shared" ca="1" si="24"/>
        <v>1515745.02</v>
      </c>
      <c r="I120" s="3"/>
      <c r="J120" s="7"/>
    </row>
    <row r="121" spans="1:10" s="35" customFormat="1" ht="12.75" customHeight="1">
      <c r="A121" s="32" t="s">
        <v>123</v>
      </c>
      <c r="B121" s="22">
        <v>791</v>
      </c>
      <c r="C121" s="23">
        <f t="shared" ca="1" si="25"/>
        <v>15446515060.094971</v>
      </c>
      <c r="D121" s="23">
        <f t="shared" ca="1" si="26"/>
        <v>68139610.869999707</v>
      </c>
      <c r="E121" s="23">
        <f t="shared" ca="1" si="27"/>
        <v>487932990.7465356</v>
      </c>
      <c r="F121" s="23">
        <f t="shared" ca="1" si="28"/>
        <v>0</v>
      </c>
      <c r="G121" s="24">
        <f t="shared" ca="1" si="24"/>
        <v>15934448050.841507</v>
      </c>
      <c r="H121" s="24">
        <f t="shared" ca="1" si="24"/>
        <v>68139610.869999707</v>
      </c>
      <c r="I121" s="3"/>
      <c r="J121" s="7"/>
    </row>
    <row r="122" spans="1:10" s="35" customFormat="1" ht="12.75" customHeight="1">
      <c r="A122" s="32" t="s">
        <v>124</v>
      </c>
      <c r="B122" s="22">
        <v>792</v>
      </c>
      <c r="C122" s="23">
        <f t="shared" ca="1" si="25"/>
        <v>0</v>
      </c>
      <c r="D122" s="23">
        <f t="shared" ca="1" si="26"/>
        <v>0</v>
      </c>
      <c r="E122" s="23">
        <f t="shared" ca="1" si="27"/>
        <v>0</v>
      </c>
      <c r="F122" s="23">
        <f t="shared" ca="1" si="28"/>
        <v>0</v>
      </c>
      <c r="G122" s="24">
        <f t="shared" ca="1" si="24"/>
        <v>0</v>
      </c>
      <c r="H122" s="24">
        <f t="shared" ca="1" si="24"/>
        <v>0</v>
      </c>
      <c r="I122" s="3"/>
      <c r="J122" s="7"/>
    </row>
    <row r="123" spans="1:10" s="35" customFormat="1" ht="12.75" customHeight="1">
      <c r="A123" s="32" t="s">
        <v>125</v>
      </c>
      <c r="B123" s="22">
        <v>793</v>
      </c>
      <c r="C123" s="23">
        <f t="shared" ca="1" si="25"/>
        <v>0</v>
      </c>
      <c r="D123" s="23">
        <f t="shared" ca="1" si="26"/>
        <v>0</v>
      </c>
      <c r="E123" s="23">
        <f t="shared" ca="1" si="27"/>
        <v>0</v>
      </c>
      <c r="F123" s="23">
        <f t="shared" ca="1" si="28"/>
        <v>0</v>
      </c>
      <c r="G123" s="24">
        <f t="shared" ca="1" si="24"/>
        <v>0</v>
      </c>
      <c r="H123" s="24">
        <f t="shared" ca="1" si="24"/>
        <v>0</v>
      </c>
      <c r="I123" s="3"/>
      <c r="J123" s="7"/>
    </row>
    <row r="124" spans="1:10" s="35" customFormat="1" ht="12.75" customHeight="1">
      <c r="A124" s="32" t="s">
        <v>126</v>
      </c>
      <c r="B124" s="22">
        <v>794</v>
      </c>
      <c r="C124" s="23">
        <f t="shared" ca="1" si="25"/>
        <v>0</v>
      </c>
      <c r="D124" s="23">
        <f t="shared" ca="1" si="26"/>
        <v>0</v>
      </c>
      <c r="E124" s="23">
        <f t="shared" ca="1" si="27"/>
        <v>0</v>
      </c>
      <c r="F124" s="23">
        <f t="shared" ca="1" si="28"/>
        <v>0</v>
      </c>
      <c r="G124" s="24">
        <f t="shared" ca="1" si="24"/>
        <v>0</v>
      </c>
      <c r="H124" s="24">
        <f t="shared" ca="1" si="24"/>
        <v>0</v>
      </c>
      <c r="I124" s="3"/>
      <c r="J124" s="7"/>
    </row>
    <row r="125" spans="1:10" s="35" customFormat="1" ht="12.75" customHeight="1">
      <c r="A125" s="32" t="s">
        <v>127</v>
      </c>
      <c r="B125" s="22">
        <v>795</v>
      </c>
      <c r="C125" s="23">
        <f t="shared" ca="1" si="25"/>
        <v>0</v>
      </c>
      <c r="D125" s="23">
        <f t="shared" ca="1" si="26"/>
        <v>0</v>
      </c>
      <c r="E125" s="23">
        <f t="shared" ca="1" si="27"/>
        <v>0</v>
      </c>
      <c r="F125" s="23">
        <f t="shared" ca="1" si="28"/>
        <v>0</v>
      </c>
      <c r="G125" s="24">
        <f t="shared" ca="1" si="24"/>
        <v>0</v>
      </c>
      <c r="H125" s="24">
        <f t="shared" ca="1" si="24"/>
        <v>0</v>
      </c>
      <c r="I125" s="3"/>
      <c r="J125" s="7"/>
    </row>
    <row r="126" spans="1:10" s="35" customFormat="1" ht="12.75" customHeight="1">
      <c r="A126" s="32" t="s">
        <v>17</v>
      </c>
      <c r="B126" s="22">
        <v>796</v>
      </c>
      <c r="C126" s="23">
        <f t="shared" ca="1" si="25"/>
        <v>0</v>
      </c>
      <c r="D126" s="23">
        <f t="shared" ca="1" si="26"/>
        <v>0</v>
      </c>
      <c r="E126" s="23">
        <f t="shared" ca="1" si="27"/>
        <v>0</v>
      </c>
      <c r="F126" s="23">
        <f t="shared" ca="1" si="28"/>
        <v>0</v>
      </c>
      <c r="G126" s="24">
        <f t="shared" ca="1" si="24"/>
        <v>0</v>
      </c>
      <c r="H126" s="24">
        <f t="shared" ca="1" si="24"/>
        <v>0</v>
      </c>
      <c r="I126" s="3"/>
      <c r="J126" s="7"/>
    </row>
    <row r="127" spans="1:10" s="35" customFormat="1" ht="12.75" customHeight="1">
      <c r="A127" s="32" t="s">
        <v>18</v>
      </c>
      <c r="B127" s="22">
        <v>797</v>
      </c>
      <c r="C127" s="23">
        <f t="shared" ca="1" si="25"/>
        <v>0</v>
      </c>
      <c r="D127" s="23">
        <f t="shared" ca="1" si="26"/>
        <v>0</v>
      </c>
      <c r="E127" s="23">
        <f t="shared" ca="1" si="27"/>
        <v>0</v>
      </c>
      <c r="F127" s="23">
        <f t="shared" ca="1" si="28"/>
        <v>0</v>
      </c>
      <c r="G127" s="24">
        <f t="shared" ca="1" si="24"/>
        <v>0</v>
      </c>
      <c r="H127" s="24">
        <f t="shared" ca="1" si="24"/>
        <v>0</v>
      </c>
      <c r="I127" s="3"/>
      <c r="J127" s="7"/>
    </row>
    <row r="128" spans="1:10" s="35" customFormat="1" ht="12.75" customHeight="1">
      <c r="A128" s="32" t="s">
        <v>128</v>
      </c>
      <c r="B128" s="22">
        <v>799</v>
      </c>
      <c r="C128" s="23">
        <f t="shared" ca="1" si="25"/>
        <v>0</v>
      </c>
      <c r="D128" s="23">
        <f t="shared" ca="1" si="26"/>
        <v>0</v>
      </c>
      <c r="E128" s="23">
        <f t="shared" ca="1" si="27"/>
        <v>0</v>
      </c>
      <c r="F128" s="23">
        <f t="shared" ca="1" si="28"/>
        <v>0</v>
      </c>
      <c r="G128" s="24">
        <f t="shared" ca="1" si="24"/>
        <v>0</v>
      </c>
      <c r="H128" s="24">
        <f t="shared" ca="1" si="24"/>
        <v>0</v>
      </c>
      <c r="I128" s="3"/>
      <c r="J128" s="7"/>
    </row>
    <row r="129" spans="1:8" s="35" customFormat="1" ht="12.75" customHeight="1" thickBot="1">
      <c r="A129" s="40" t="s">
        <v>129</v>
      </c>
      <c r="B129" s="41"/>
      <c r="C129" s="20">
        <f ca="1">SUM(C120:C128)</f>
        <v>15502388153.704971</v>
      </c>
      <c r="D129" s="20">
        <f ca="1">SUM(D120:D128)</f>
        <v>69655355.889999703</v>
      </c>
      <c r="E129" s="20">
        <f ca="1">SUM(E120:E128)</f>
        <v>487932990.7465356</v>
      </c>
      <c r="F129" s="20">
        <f ca="1">SUM(F120:F128)</f>
        <v>0</v>
      </c>
      <c r="G129" s="20">
        <f t="shared" ca="1" si="24"/>
        <v>15990321144.451508</v>
      </c>
      <c r="H129" s="20">
        <f t="shared" ca="1" si="24"/>
        <v>69655355.889999703</v>
      </c>
    </row>
    <row r="130" spans="1:8" s="35" customFormat="1" ht="12.75" customHeight="1">
      <c r="A130" s="44" t="s">
        <v>130</v>
      </c>
      <c r="B130" s="45">
        <v>9000</v>
      </c>
      <c r="C130" s="46">
        <f ca="1">C12+C24+C27+C29+C31+C35+C38+C50+C68+C73+C75+C77+C92+C99+C104+C114+C116+C119</f>
        <v>111018336837.6378</v>
      </c>
      <c r="D130" s="46">
        <f ca="1">D12+D24+D27+D29+D31+D35+D38+D50+D68+D73+D75+D77+D92+D99+D104+D114+D116+D119</f>
        <v>222402839.50503099</v>
      </c>
      <c r="E130" s="46">
        <f ca="1">E12+E24+E27+E29+E31+E35+E38+E50+E68+E73+E75+E77+E92+E99+E104+E114+E116+E119</f>
        <v>7912848571.1746635</v>
      </c>
      <c r="F130" s="46">
        <f ca="1">F12+F24+F27+F29+F31+F35+F38+F50+F68+F73+F75+F77+F92+F99+F104+F114+F116+F119</f>
        <v>1339818540.9106989</v>
      </c>
      <c r="G130" s="46">
        <f t="shared" ca="1" si="24"/>
        <v>118931185408.81247</v>
      </c>
      <c r="H130" s="46">
        <f t="shared" ca="1" si="24"/>
        <v>1562221380.41573</v>
      </c>
    </row>
    <row r="131" spans="1:8" s="35" customFormat="1">
      <c r="A131" s="47" t="s">
        <v>131</v>
      </c>
      <c r="B131" s="48">
        <v>9001</v>
      </c>
      <c r="C131" s="49">
        <f ca="1">+C129</f>
        <v>15502388153.704971</v>
      </c>
      <c r="D131" s="49">
        <f ca="1">+D129</f>
        <v>69655355.889999703</v>
      </c>
      <c r="E131" s="49">
        <f ca="1">+E129</f>
        <v>487932990.7465356</v>
      </c>
      <c r="F131" s="49">
        <f ca="1">+F129</f>
        <v>0</v>
      </c>
      <c r="G131" s="49">
        <f t="shared" ca="1" si="24"/>
        <v>15990321144.451508</v>
      </c>
      <c r="H131" s="49">
        <f t="shared" ca="1" si="24"/>
        <v>69655355.889999703</v>
      </c>
    </row>
    <row r="132" spans="1:8" s="35" customFormat="1" ht="13.5" thickBot="1">
      <c r="A132" s="50" t="s">
        <v>132</v>
      </c>
      <c r="B132" s="51">
        <v>9002</v>
      </c>
      <c r="C132" s="52">
        <f ca="1">+C130+C131</f>
        <v>126520724991.34277</v>
      </c>
      <c r="D132" s="52">
        <f ca="1">+D130+D131</f>
        <v>292058195.39503068</v>
      </c>
      <c r="E132" s="52">
        <f ca="1">+E130+E131</f>
        <v>8400781561.9211988</v>
      </c>
      <c r="F132" s="52">
        <f ca="1">+F130+F131</f>
        <v>1339818540.9106989</v>
      </c>
      <c r="G132" s="52">
        <f t="shared" ca="1" si="24"/>
        <v>134921506553.26398</v>
      </c>
      <c r="H132" s="52">
        <f t="shared" ca="1" si="24"/>
        <v>1631876736.3057296</v>
      </c>
    </row>
    <row r="133" spans="1:8" s="35" customFormat="1">
      <c r="A133" s="53"/>
      <c r="B133" s="53"/>
    </row>
    <row r="134" spans="1:8" s="35" customFormat="1">
      <c r="A134" s="53" t="s">
        <v>133</v>
      </c>
      <c r="B134" s="53"/>
    </row>
    <row r="135" spans="1:8" s="35" customFormat="1">
      <c r="A135" s="53" t="s">
        <v>134</v>
      </c>
      <c r="B135" s="53"/>
    </row>
    <row r="136" spans="1:8" s="35" customFormat="1">
      <c r="A136" s="53" t="s">
        <v>364</v>
      </c>
      <c r="B136" s="53"/>
    </row>
    <row r="137" spans="1:8" s="35" customFormat="1">
      <c r="A137" s="53"/>
      <c r="B137" s="53"/>
    </row>
    <row r="138" spans="1:8" s="35" customFormat="1">
      <c r="A138" s="53"/>
      <c r="B138" s="53"/>
    </row>
    <row r="139" spans="1:8" s="35" customFormat="1">
      <c r="A139" s="53"/>
      <c r="B139" s="53"/>
    </row>
    <row r="140" spans="1:8" s="35" customFormat="1">
      <c r="A140" s="53"/>
      <c r="B140" s="53"/>
    </row>
    <row r="141" spans="1:8" s="35" customFormat="1">
      <c r="A141" s="53"/>
      <c r="B141" s="53"/>
    </row>
    <row r="142" spans="1:8" s="35" customFormat="1">
      <c r="A142" s="53"/>
      <c r="B142" s="53"/>
    </row>
    <row r="143" spans="1:8" s="35" customFormat="1">
      <c r="A143" s="53"/>
      <c r="B143" s="53"/>
    </row>
    <row r="144" spans="1:8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10" s="35" customFormat="1">
      <c r="A177" s="53"/>
      <c r="B177" s="53"/>
    </row>
    <row r="178" spans="1:10" s="35" customFormat="1">
      <c r="A178" s="53"/>
      <c r="B178" s="53"/>
    </row>
    <row r="179" spans="1:10">
      <c r="A179" s="53"/>
      <c r="B179" s="53"/>
      <c r="C179" s="35"/>
      <c r="D179" s="35"/>
      <c r="E179" s="35"/>
      <c r="F179" s="35"/>
      <c r="G179" s="35"/>
      <c r="H179" s="35"/>
      <c r="I179" s="35"/>
      <c r="J179" s="35"/>
    </row>
  </sheetData>
  <mergeCells count="18">
    <mergeCell ref="A12:B12"/>
    <mergeCell ref="C4:H4"/>
    <mergeCell ref="J4:L4"/>
    <mergeCell ref="C5:D5"/>
    <mergeCell ref="E5:F5"/>
    <mergeCell ref="G5:H5"/>
    <mergeCell ref="A92:B92"/>
    <mergeCell ref="A24:B24"/>
    <mergeCell ref="A27:B27"/>
    <mergeCell ref="A29:B29"/>
    <mergeCell ref="A31:B31"/>
    <mergeCell ref="A35:B35"/>
    <mergeCell ref="A38:B38"/>
    <mergeCell ref="A50:B50"/>
    <mergeCell ref="A68:B68"/>
    <mergeCell ref="A73:B73"/>
    <mergeCell ref="A75:B75"/>
    <mergeCell ref="A77:B77"/>
  </mergeCells>
  <dataValidations count="2">
    <dataValidation type="list" allowBlank="1" showInputMessage="1" showErrorMessage="1" sqref="C4:H4">
      <formula1>"TÜM ŞİRKETLER,HAYATDIŞI SİGORTA ŞİRKETLERİ,HAYAT VE EMEKLİLİK ŞİRKETLERİ"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">
    <tabColor theme="2" tint="-0.499984740745262"/>
  </sheetPr>
  <dimension ref="A1:CT167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6" sqref="D6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7" width="15.7109375" style="3" customWidth="1"/>
    <col min="8" max="91" width="9.140625" style="3"/>
    <col min="92" max="98" width="9.140625" style="54"/>
    <col min="99" max="16384" width="9.140625" style="3"/>
  </cols>
  <sheetData>
    <row r="1" spans="1:96" ht="15" customHeight="1">
      <c r="A1" s="1" t="s">
        <v>0</v>
      </c>
      <c r="B1" s="2"/>
      <c r="C1" s="2"/>
    </row>
    <row r="2" spans="1:96" ht="15" customHeight="1">
      <c r="A2" s="1" t="s">
        <v>135</v>
      </c>
      <c r="B2" s="4" t="s">
        <v>6</v>
      </c>
      <c r="C2" s="4" t="s">
        <v>6</v>
      </c>
      <c r="H2" s="6"/>
    </row>
    <row r="3" spans="1:96" ht="15" customHeight="1">
      <c r="A3" s="5" t="s">
        <v>361</v>
      </c>
      <c r="B3" s="2"/>
      <c r="C3" s="2"/>
      <c r="CQ3" s="54" t="s">
        <v>136</v>
      </c>
      <c r="CR3" s="54">
        <v>701</v>
      </c>
    </row>
    <row r="4" spans="1:96" ht="22.5" customHeight="1">
      <c r="E4" s="90" t="s">
        <v>137</v>
      </c>
      <c r="F4" s="91"/>
      <c r="G4" s="92"/>
      <c r="CQ4" s="54" t="s">
        <v>138</v>
      </c>
      <c r="CR4" s="54">
        <v>702</v>
      </c>
    </row>
    <row r="5" spans="1:96" ht="22.5" customHeight="1">
      <c r="D5" s="6"/>
      <c r="CQ5" s="54" t="s">
        <v>139</v>
      </c>
      <c r="CR5" s="54">
        <v>703</v>
      </c>
    </row>
    <row r="6" spans="1:96" ht="79.5" customHeight="1">
      <c r="A6" s="55" t="s">
        <v>140</v>
      </c>
      <c r="B6" s="55" t="s">
        <v>141</v>
      </c>
      <c r="C6" s="55" t="s">
        <v>142</v>
      </c>
      <c r="D6" s="56" t="s">
        <v>159</v>
      </c>
      <c r="CQ6" s="54" t="s">
        <v>144</v>
      </c>
      <c r="CR6" s="54">
        <v>704</v>
      </c>
    </row>
    <row r="7" spans="1:96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VLOOKUP($D$6,$CQ:$CR,2,0),INDIRECT("'"&amp;$B$2&amp;"'!5:5"),0))),IF($C$2="Yurtdışı",INDIRECT("'"&amp;$B$2&amp;"'!"&amp;ADDRESS(MATCH($B7,INDIRECT("'"&amp;$B$2&amp;"'!$B$1:$B$1095"),0),MATCH(VLOOKUP($D$6,$CQ:$CR,2,0),INDIRECT("'"&amp;$B$2&amp;"'!5:5"),0)+1)),INDIRECT("'"&amp;$B$2&amp;"'!"&amp;ADDRESS(MATCH($B7,INDIRECT("'"&amp;$B$2&amp;"'!$B$1:$B$1095"),0),MATCH(VLOOKUP($D$6,$CQ:$CR,2,0),INDIRECT("'"&amp;$B$2&amp;"'!5:5"),0)))+INDIRECT("'"&amp;$B$2&amp;"'!"&amp;ADDRESS(MATCH($B7,INDIRECT("'"&amp;$B$2&amp;"'!$B$1:$B$1095"),0),MATCH(VLOOKUP($D$6,$CQ:$CR,2,0),INDIRECT("'"&amp;$B$2&amp;"'!5:5"),0)+1)))),0)</f>
        <v>0</v>
      </c>
      <c r="G7" s="7"/>
      <c r="H7" s="10"/>
      <c r="I7" s="6"/>
      <c r="CQ7" s="54" t="s">
        <v>147</v>
      </c>
      <c r="CR7" s="54">
        <v>706</v>
      </c>
    </row>
    <row r="8" spans="1:96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1436716090.79</v>
      </c>
      <c r="CQ8" s="54" t="s">
        <v>149</v>
      </c>
      <c r="CR8" s="54">
        <v>710</v>
      </c>
    </row>
    <row r="9" spans="1:96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1725073537.7800004</v>
      </c>
      <c r="CQ9" s="54" t="s">
        <v>151</v>
      </c>
      <c r="CR9" s="54">
        <v>711</v>
      </c>
    </row>
    <row r="10" spans="1:96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1797717116.4001799</v>
      </c>
      <c r="CQ10" s="54" t="s">
        <v>153</v>
      </c>
      <c r="CR10" s="54">
        <v>712</v>
      </c>
    </row>
    <row r="11" spans="1:96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1336450441.7109001</v>
      </c>
      <c r="CQ11" s="54" t="s">
        <v>155</v>
      </c>
      <c r="CR11" s="54">
        <v>713</v>
      </c>
    </row>
    <row r="12" spans="1:96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CQ12" s="54" t="s">
        <v>157</v>
      </c>
      <c r="CR12" s="54">
        <v>714</v>
      </c>
    </row>
    <row r="13" spans="1:96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952407812.40049219</v>
      </c>
      <c r="CQ13" s="54" t="s">
        <v>159</v>
      </c>
      <c r="CR13" s="54" t="s">
        <v>160</v>
      </c>
    </row>
    <row r="14" spans="1:96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2050721204.5799999</v>
      </c>
      <c r="CQ14" s="54" t="s">
        <v>162</v>
      </c>
      <c r="CR14" s="54">
        <v>903</v>
      </c>
    </row>
    <row r="15" spans="1:96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CQ15" s="54" t="s">
        <v>164</v>
      </c>
      <c r="CR15" s="54">
        <v>716</v>
      </c>
    </row>
    <row r="16" spans="1:96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CQ16" s="54" t="s">
        <v>166</v>
      </c>
      <c r="CR16" s="54">
        <v>717</v>
      </c>
    </row>
    <row r="17" spans="1:96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524344781.96999997</v>
      </c>
      <c r="CQ17" s="54" t="s">
        <v>168</v>
      </c>
      <c r="CR17" s="54">
        <v>718</v>
      </c>
    </row>
    <row r="18" spans="1:96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CQ18" s="54" t="s">
        <v>170</v>
      </c>
      <c r="CR18" s="54">
        <v>719</v>
      </c>
    </row>
    <row r="19" spans="1:96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CQ19" s="54" t="s">
        <v>172</v>
      </c>
      <c r="CR19" s="54">
        <v>720</v>
      </c>
    </row>
    <row r="20" spans="1:96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412442953.60999995</v>
      </c>
      <c r="CQ20" s="54" t="s">
        <v>174</v>
      </c>
      <c r="CR20" s="54">
        <v>721</v>
      </c>
    </row>
    <row r="21" spans="1:96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-7903938.2499999991</v>
      </c>
      <c r="CQ21" s="54" t="s">
        <v>176</v>
      </c>
      <c r="CR21" s="54">
        <v>722</v>
      </c>
    </row>
    <row r="22" spans="1:96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557066966.36000001</v>
      </c>
      <c r="CQ22" s="54" t="s">
        <v>178</v>
      </c>
      <c r="CR22" s="54">
        <v>723</v>
      </c>
    </row>
    <row r="23" spans="1:96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4025801846.9400001</v>
      </c>
      <c r="CQ23" s="54" t="s">
        <v>180</v>
      </c>
      <c r="CR23" s="54">
        <v>724</v>
      </c>
    </row>
    <row r="24" spans="1:96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960075633.80999994</v>
      </c>
      <c r="CQ24" s="54" t="s">
        <v>182</v>
      </c>
      <c r="CR24" s="54">
        <v>725</v>
      </c>
    </row>
    <row r="25" spans="1:96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934066599.72019005</v>
      </c>
      <c r="CQ25" s="54" t="s">
        <v>184</v>
      </c>
      <c r="CR25" s="54">
        <v>726</v>
      </c>
    </row>
    <row r="26" spans="1:96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165608826.77000004</v>
      </c>
      <c r="CQ26" s="54" t="s">
        <v>186</v>
      </c>
      <c r="CR26" s="54">
        <v>727</v>
      </c>
    </row>
    <row r="27" spans="1:96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624887773.10848594</v>
      </c>
      <c r="CQ27" s="54" t="s">
        <v>188</v>
      </c>
      <c r="CR27" s="54">
        <v>728</v>
      </c>
    </row>
    <row r="28" spans="1:96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1248122800.22</v>
      </c>
      <c r="CQ28" s="54" t="s">
        <v>190</v>
      </c>
      <c r="CR28" s="54">
        <v>729</v>
      </c>
    </row>
    <row r="29" spans="1:96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-87.46</v>
      </c>
      <c r="CQ29" s="54" t="s">
        <v>192</v>
      </c>
      <c r="CR29" s="54">
        <v>730</v>
      </c>
    </row>
    <row r="30" spans="1:96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1131409808.0516</v>
      </c>
      <c r="CQ30" s="54" t="s">
        <v>194</v>
      </c>
      <c r="CR30" s="54">
        <v>731</v>
      </c>
    </row>
    <row r="31" spans="1:96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159920555.93000001</v>
      </c>
      <c r="CQ31" s="54" t="s">
        <v>196</v>
      </c>
      <c r="CR31" s="54">
        <v>732</v>
      </c>
    </row>
    <row r="32" spans="1:96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1436041921.98</v>
      </c>
      <c r="CQ32" s="54" t="s">
        <v>198</v>
      </c>
      <c r="CR32" s="54">
        <v>733</v>
      </c>
    </row>
    <row r="33" spans="1:96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1033825287.3095349</v>
      </c>
      <c r="CQ33" s="54" t="s">
        <v>200</v>
      </c>
      <c r="CR33" s="54">
        <v>734</v>
      </c>
    </row>
    <row r="34" spans="1:96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382988128.33004242</v>
      </c>
      <c r="CQ34" s="54" t="s">
        <v>202</v>
      </c>
      <c r="CR34" s="54">
        <v>735</v>
      </c>
    </row>
    <row r="35" spans="1:96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22182.63</v>
      </c>
      <c r="CQ35" s="54" t="s">
        <v>204</v>
      </c>
      <c r="CR35" s="54">
        <v>736</v>
      </c>
    </row>
    <row r="36" spans="1:96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191303303</v>
      </c>
      <c r="CQ36" s="54" t="s">
        <v>206</v>
      </c>
      <c r="CR36" s="54">
        <v>737</v>
      </c>
    </row>
    <row r="37" spans="1:96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CQ37" s="54" t="s">
        <v>208</v>
      </c>
      <c r="CR37" s="54">
        <v>738</v>
      </c>
    </row>
    <row r="38" spans="1:96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281925443.94999999</v>
      </c>
      <c r="CQ38" s="54" t="s">
        <v>210</v>
      </c>
      <c r="CR38" s="54">
        <v>739</v>
      </c>
    </row>
    <row r="39" spans="1:96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1277453730.0799999</v>
      </c>
      <c r="CQ39" s="54" t="s">
        <v>212</v>
      </c>
      <c r="CR39" s="54">
        <v>740</v>
      </c>
    </row>
    <row r="40" spans="1:96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2249656369.5146303</v>
      </c>
      <c r="CQ40" s="54" t="s">
        <v>214</v>
      </c>
      <c r="CR40" s="54">
        <v>741</v>
      </c>
    </row>
    <row r="41" spans="1:96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CQ41" s="54" t="s">
        <v>216</v>
      </c>
      <c r="CR41" s="54">
        <v>742</v>
      </c>
    </row>
    <row r="42" spans="1:96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CQ42" s="54" t="s">
        <v>218</v>
      </c>
      <c r="CR42" s="54">
        <v>743</v>
      </c>
    </row>
    <row r="43" spans="1:96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CQ43" s="54" t="s">
        <v>220</v>
      </c>
      <c r="CR43" s="54">
        <v>744</v>
      </c>
    </row>
    <row r="44" spans="1:96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173942717.61000741</v>
      </c>
      <c r="CQ44" s="54" t="s">
        <v>222</v>
      </c>
      <c r="CR44" s="54">
        <v>745</v>
      </c>
    </row>
    <row r="45" spans="1:96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CQ45" s="54" t="s">
        <v>224</v>
      </c>
      <c r="CR45" s="54">
        <v>746</v>
      </c>
    </row>
    <row r="46" spans="1:96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CQ46" s="54" t="s">
        <v>226</v>
      </c>
      <c r="CR46" s="54">
        <v>747</v>
      </c>
    </row>
    <row r="47" spans="1:96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CQ47" s="54" t="s">
        <v>228</v>
      </c>
      <c r="CR47" s="54">
        <v>748</v>
      </c>
    </row>
    <row r="48" spans="1:96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930978709.94000006</v>
      </c>
      <c r="CQ48" s="54" t="s">
        <v>230</v>
      </c>
      <c r="CR48" s="54">
        <v>749</v>
      </c>
    </row>
    <row r="49" spans="1:96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CQ49" s="54" t="s">
        <v>232</v>
      </c>
      <c r="CR49" s="54">
        <v>750</v>
      </c>
    </row>
    <row r="50" spans="1:96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CQ50" s="54" t="s">
        <v>234</v>
      </c>
      <c r="CR50" s="54">
        <v>751</v>
      </c>
    </row>
    <row r="51" spans="1:96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CQ51" s="54" t="s">
        <v>236</v>
      </c>
      <c r="CR51" s="54">
        <v>752</v>
      </c>
    </row>
    <row r="52" spans="1:96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CQ52" s="54" t="s">
        <v>238</v>
      </c>
      <c r="CR52" s="54">
        <v>753</v>
      </c>
    </row>
    <row r="53" spans="1:96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CQ53" s="54" t="s">
        <v>240</v>
      </c>
      <c r="CR53" s="54">
        <v>754</v>
      </c>
    </row>
    <row r="54" spans="1:96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CQ54" s="54" t="s">
        <v>243</v>
      </c>
      <c r="CR54" s="54">
        <v>755</v>
      </c>
    </row>
    <row r="55" spans="1:96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CQ55" s="54" t="s">
        <v>245</v>
      </c>
      <c r="CR55" s="54">
        <v>756</v>
      </c>
    </row>
    <row r="56" spans="1:96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CQ56" s="54" t="s">
        <v>247</v>
      </c>
      <c r="CR56" s="54">
        <v>757</v>
      </c>
    </row>
    <row r="57" spans="1:96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CQ57" s="54" t="s">
        <v>249</v>
      </c>
      <c r="CR57" s="54">
        <v>758</v>
      </c>
    </row>
    <row r="58" spans="1:96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CQ58" s="54" t="s">
        <v>252</v>
      </c>
      <c r="CR58" s="54">
        <v>759</v>
      </c>
    </row>
    <row r="59" spans="1:96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CQ59" s="54" t="s">
        <v>254</v>
      </c>
      <c r="CR59" s="54">
        <v>760</v>
      </c>
    </row>
    <row r="60" spans="1:96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CQ60" s="54" t="s">
        <v>256</v>
      </c>
      <c r="CR60" s="54">
        <v>761</v>
      </c>
    </row>
    <row r="61" spans="1:96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CQ61" s="54" t="s">
        <v>258</v>
      </c>
      <c r="CR61" s="54">
        <v>765</v>
      </c>
    </row>
    <row r="62" spans="1:96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CQ62" s="54" t="s">
        <v>260</v>
      </c>
      <c r="CR62" s="54">
        <v>766</v>
      </c>
    </row>
    <row r="63" spans="1:96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CQ63" s="54" t="s">
        <v>262</v>
      </c>
      <c r="CR63" s="54">
        <v>767</v>
      </c>
    </row>
    <row r="64" spans="1:96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CQ64" s="54" t="s">
        <v>264</v>
      </c>
      <c r="CR64" s="54">
        <v>768</v>
      </c>
    </row>
    <row r="65" spans="1:98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CQ65" s="54" t="s">
        <v>266</v>
      </c>
      <c r="CR65" s="54">
        <v>769</v>
      </c>
    </row>
    <row r="66" spans="1:98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CQ66" s="54" t="s">
        <v>268</v>
      </c>
      <c r="CR66" s="54">
        <v>770</v>
      </c>
    </row>
    <row r="67" spans="1:98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CQ67" s="54" t="s">
        <v>270</v>
      </c>
      <c r="CR67" s="54">
        <v>773</v>
      </c>
    </row>
    <row r="68" spans="1:98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CQ68" s="54" t="s">
        <v>272</v>
      </c>
      <c r="CR68" s="54">
        <v>774</v>
      </c>
    </row>
    <row r="69" spans="1:98" ht="12.75" customHeight="1">
      <c r="A69" s="57" t="s">
        <v>273</v>
      </c>
      <c r="B69" s="17">
        <v>3013</v>
      </c>
      <c r="C69" s="58" t="s">
        <v>251</v>
      </c>
      <c r="D69" s="18">
        <f t="shared" ca="1" si="0"/>
        <v>0</v>
      </c>
      <c r="CQ69" s="54" t="s">
        <v>274</v>
      </c>
      <c r="CR69" s="54">
        <v>775</v>
      </c>
    </row>
    <row r="70" spans="1:98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CQ70" s="54" t="s">
        <v>276</v>
      </c>
      <c r="CR70" s="54">
        <v>776</v>
      </c>
    </row>
    <row r="71" spans="1:98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VLOOKUP($D$6,$CQ:$CR,2,0),INDIRECT("'"&amp;$B$2&amp;"'!5:5"),0))),IF($C$2="Yurtdışı",INDIRECT("'"&amp;$B$2&amp;"'!"&amp;ADDRESS(MATCH($B71,INDIRECT("'"&amp;$B$2&amp;"'!$B$1:$B$1095"),0),MATCH(VLOOKUP($D$6,$CQ:$CR,2,0),INDIRECT("'"&amp;$B$2&amp;"'!5:5"),0)+1)),INDIRECT("'"&amp;$B$2&amp;"'!"&amp;ADDRESS(MATCH($B71,INDIRECT("'"&amp;$B$2&amp;"'!$B$1:$B$1095"),0),MATCH(VLOOKUP($D$6,$CQ:$CR,2,0),INDIRECT("'"&amp;$B$2&amp;"'!5:5"),0)))+INDIRECT("'"&amp;$B$2&amp;"'!"&amp;ADDRESS(MATCH($B71,INDIRECT("'"&amp;$B$2&amp;"'!$B$1:$B$1095"),0),MATCH(VLOOKUP($D$6,$CQ:$CR,2,0),INDIRECT("'"&amp;$B$2&amp;"'!5:5"),0)+1)))),0)</f>
        <v>0</v>
      </c>
      <c r="CQ71" s="54" t="s">
        <v>278</v>
      </c>
      <c r="CR71" s="54">
        <v>777</v>
      </c>
    </row>
    <row r="72" spans="1:98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CQ72" s="54" t="s">
        <v>280</v>
      </c>
      <c r="CR72" s="54">
        <v>778</v>
      </c>
    </row>
    <row r="73" spans="1:98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CQ73" s="54" t="s">
        <v>282</v>
      </c>
      <c r="CR73" s="54">
        <v>779</v>
      </c>
    </row>
    <row r="74" spans="1:98" ht="12.75" customHeight="1">
      <c r="A74" s="59" t="s">
        <v>283</v>
      </c>
      <c r="B74" s="48">
        <v>9000</v>
      </c>
      <c r="C74" s="58" t="s">
        <v>284</v>
      </c>
      <c r="D74" s="49">
        <f ca="1">SUMIF($C$7:$C$73,"HD",D$7:D$73)</f>
        <v>27993068518.786072</v>
      </c>
      <c r="CQ74" s="54" t="s">
        <v>285</v>
      </c>
      <c r="CR74" s="54">
        <v>780</v>
      </c>
    </row>
    <row r="75" spans="1:98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CQ75" s="54" t="s">
        <v>288</v>
      </c>
      <c r="CR75" s="54">
        <v>781</v>
      </c>
    </row>
    <row r="76" spans="1:98" s="35" customFormat="1">
      <c r="A76" s="59" t="s">
        <v>289</v>
      </c>
      <c r="B76" s="48">
        <v>9003</v>
      </c>
      <c r="C76" s="58" t="s">
        <v>290</v>
      </c>
      <c r="D76" s="49">
        <f ca="1">D74+D75</f>
        <v>27993068518.786072</v>
      </c>
      <c r="CN76" s="54"/>
      <c r="CO76" s="54"/>
      <c r="CP76" s="54"/>
      <c r="CQ76" s="54" t="s">
        <v>291</v>
      </c>
      <c r="CR76" s="54">
        <v>782</v>
      </c>
      <c r="CS76" s="54"/>
      <c r="CT76" s="54"/>
    </row>
    <row r="77" spans="1:98" s="35" customFormat="1">
      <c r="A77" s="53"/>
      <c r="B77" s="53"/>
      <c r="C77" s="53"/>
      <c r="CN77" s="54"/>
      <c r="CO77" s="54"/>
      <c r="CP77" s="54"/>
      <c r="CQ77" s="54" t="s">
        <v>292</v>
      </c>
      <c r="CR77" s="54">
        <v>783</v>
      </c>
      <c r="CS77" s="54"/>
      <c r="CT77" s="54"/>
    </row>
    <row r="78" spans="1:98" s="35" customFormat="1">
      <c r="A78" s="53"/>
      <c r="B78" s="53"/>
      <c r="C78" s="53"/>
      <c r="CN78" s="54"/>
      <c r="CO78" s="54"/>
      <c r="CP78" s="54"/>
      <c r="CQ78" s="54" t="s">
        <v>293</v>
      </c>
      <c r="CR78" s="54">
        <v>784</v>
      </c>
      <c r="CS78" s="54"/>
      <c r="CT78" s="54"/>
    </row>
    <row r="79" spans="1:98" s="35" customFormat="1">
      <c r="A79" s="53"/>
      <c r="B79" s="53"/>
      <c r="C79" s="53"/>
      <c r="CN79" s="54"/>
      <c r="CO79" s="54"/>
      <c r="CP79" s="54"/>
      <c r="CQ79" s="54" t="s">
        <v>294</v>
      </c>
      <c r="CR79" s="54">
        <v>785</v>
      </c>
      <c r="CS79" s="54"/>
      <c r="CT79" s="54"/>
    </row>
    <row r="80" spans="1:98" s="35" customFormat="1">
      <c r="A80" s="53"/>
      <c r="B80" s="53"/>
      <c r="C80" s="53"/>
      <c r="CN80" s="54"/>
      <c r="CO80" s="54"/>
      <c r="CP80" s="54"/>
      <c r="CQ80" s="54" t="s">
        <v>295</v>
      </c>
      <c r="CR80" s="54">
        <v>786</v>
      </c>
      <c r="CS80" s="54"/>
      <c r="CT80" s="54"/>
    </row>
    <row r="81" spans="1:98" s="35" customFormat="1">
      <c r="A81" s="53"/>
      <c r="B81" s="53"/>
      <c r="C81" s="53"/>
      <c r="CN81" s="54"/>
      <c r="CO81" s="54"/>
      <c r="CP81" s="54"/>
      <c r="CQ81" s="54" t="s">
        <v>296</v>
      </c>
      <c r="CR81" s="54">
        <v>789</v>
      </c>
      <c r="CS81" s="54"/>
      <c r="CT81" s="54"/>
    </row>
    <row r="82" spans="1:98" s="35" customFormat="1">
      <c r="A82" s="53"/>
      <c r="B82" s="53"/>
      <c r="C82" s="53"/>
      <c r="CN82" s="54"/>
      <c r="CO82" s="54"/>
      <c r="CP82" s="54"/>
      <c r="CQ82" s="54" t="s">
        <v>297</v>
      </c>
      <c r="CR82" s="54">
        <v>790</v>
      </c>
      <c r="CS82" s="54"/>
      <c r="CT82" s="54"/>
    </row>
    <row r="83" spans="1:98" s="35" customFormat="1">
      <c r="A83" s="53"/>
      <c r="B83" s="53"/>
      <c r="C83" s="53"/>
      <c r="CN83" s="54"/>
      <c r="CO83" s="54"/>
      <c r="CP83" s="54"/>
      <c r="CQ83" s="54" t="s">
        <v>298</v>
      </c>
      <c r="CR83" s="54">
        <v>791</v>
      </c>
      <c r="CS83" s="54"/>
      <c r="CT83" s="54"/>
    </row>
    <row r="84" spans="1:98" s="35" customFormat="1">
      <c r="A84" s="53"/>
      <c r="B84" s="53"/>
      <c r="C84" s="53"/>
      <c r="CN84" s="54"/>
      <c r="CO84" s="54"/>
      <c r="CP84" s="54"/>
      <c r="CQ84" s="54" t="s">
        <v>299</v>
      </c>
      <c r="CR84" s="54">
        <v>792</v>
      </c>
      <c r="CS84" s="54"/>
      <c r="CT84" s="54"/>
    </row>
    <row r="85" spans="1:98" s="35" customFormat="1">
      <c r="A85" s="53"/>
      <c r="B85" s="53"/>
      <c r="C85" s="53"/>
      <c r="CN85" s="54"/>
      <c r="CO85" s="54"/>
      <c r="CP85" s="54"/>
      <c r="CQ85" s="54" t="s">
        <v>300</v>
      </c>
      <c r="CR85" s="54">
        <v>793</v>
      </c>
      <c r="CS85" s="54"/>
      <c r="CT85" s="54"/>
    </row>
    <row r="86" spans="1:98" s="35" customFormat="1">
      <c r="A86" s="53"/>
      <c r="B86" s="53"/>
      <c r="C86" s="53"/>
      <c r="CN86" s="54"/>
      <c r="CO86" s="54"/>
      <c r="CP86" s="54"/>
      <c r="CQ86" s="54" t="s">
        <v>301</v>
      </c>
      <c r="CR86" s="54">
        <v>794</v>
      </c>
      <c r="CS86" s="54"/>
      <c r="CT86" s="54"/>
    </row>
    <row r="87" spans="1:98" s="35" customFormat="1">
      <c r="A87" s="53"/>
      <c r="B87" s="53"/>
      <c r="C87" s="53"/>
      <c r="CN87" s="54"/>
      <c r="CO87" s="54"/>
      <c r="CP87" s="54"/>
      <c r="CQ87" s="54" t="s">
        <v>302</v>
      </c>
      <c r="CR87" s="54">
        <v>795</v>
      </c>
      <c r="CS87" s="54"/>
      <c r="CT87" s="54"/>
    </row>
    <row r="88" spans="1:98" s="35" customFormat="1">
      <c r="A88" s="53"/>
      <c r="B88" s="53"/>
      <c r="C88" s="53"/>
      <c r="CN88" s="54"/>
      <c r="CO88" s="54"/>
      <c r="CP88" s="54"/>
      <c r="CQ88" s="54" t="s">
        <v>303</v>
      </c>
      <c r="CR88" s="54">
        <v>796</v>
      </c>
      <c r="CS88" s="54"/>
      <c r="CT88" s="54"/>
    </row>
    <row r="89" spans="1:98" s="35" customFormat="1">
      <c r="A89" s="53"/>
      <c r="B89" s="53"/>
      <c r="C89" s="53"/>
      <c r="CN89" s="54"/>
      <c r="CO89" s="54"/>
      <c r="CP89" s="54"/>
      <c r="CQ89" s="54" t="s">
        <v>304</v>
      </c>
      <c r="CR89" s="54">
        <v>797</v>
      </c>
      <c r="CS89" s="54"/>
      <c r="CT89" s="54"/>
    </row>
    <row r="90" spans="1:98" s="35" customFormat="1">
      <c r="A90" s="53"/>
      <c r="B90" s="53"/>
      <c r="C90" s="53"/>
      <c r="CN90" s="54"/>
      <c r="CO90" s="54"/>
      <c r="CP90" s="54"/>
      <c r="CQ90" s="54" t="s">
        <v>305</v>
      </c>
      <c r="CR90" s="54">
        <v>798</v>
      </c>
      <c r="CS90" s="54"/>
      <c r="CT90" s="54"/>
    </row>
    <row r="91" spans="1:98" s="35" customFormat="1">
      <c r="A91" s="53"/>
      <c r="B91" s="53"/>
      <c r="C91" s="53"/>
      <c r="CN91" s="54"/>
      <c r="CO91" s="54"/>
      <c r="CP91" s="54"/>
      <c r="CQ91" s="54" t="s">
        <v>306</v>
      </c>
      <c r="CR91" s="54">
        <v>799</v>
      </c>
      <c r="CS91" s="54"/>
      <c r="CT91" s="54"/>
    </row>
    <row r="92" spans="1:98" s="35" customFormat="1">
      <c r="A92" s="53"/>
      <c r="B92" s="53"/>
      <c r="C92" s="53"/>
      <c r="CN92" s="54"/>
      <c r="CO92" s="54"/>
      <c r="CP92" s="54"/>
      <c r="CQ92" s="54" t="s">
        <v>307</v>
      </c>
      <c r="CR92" s="54">
        <v>771</v>
      </c>
      <c r="CS92" s="54"/>
      <c r="CT92" s="54"/>
    </row>
    <row r="93" spans="1:98" s="35" customFormat="1">
      <c r="A93" s="53"/>
      <c r="B93" s="53"/>
      <c r="C93" s="53"/>
      <c r="CN93" s="54"/>
      <c r="CO93" s="54"/>
      <c r="CP93" s="54"/>
      <c r="CQ93" s="54" t="s">
        <v>308</v>
      </c>
      <c r="CR93" s="54">
        <v>707</v>
      </c>
      <c r="CS93" s="54"/>
      <c r="CT93" s="54"/>
    </row>
    <row r="94" spans="1:98" s="35" customFormat="1">
      <c r="A94" s="53"/>
      <c r="B94" s="53"/>
      <c r="C94" s="53"/>
      <c r="CN94" s="54"/>
      <c r="CO94" s="54"/>
      <c r="CP94" s="54"/>
      <c r="CQ94" s="54" t="s">
        <v>309</v>
      </c>
      <c r="CR94" s="54">
        <v>705</v>
      </c>
      <c r="CS94" s="54"/>
      <c r="CT94" s="54"/>
    </row>
    <row r="95" spans="1:98" s="35" customFormat="1">
      <c r="A95" s="53"/>
      <c r="B95" s="53"/>
      <c r="C95" s="53"/>
      <c r="CN95" s="54"/>
      <c r="CO95" s="54"/>
      <c r="CP95" s="54"/>
      <c r="CQ95" s="54" t="s">
        <v>143</v>
      </c>
      <c r="CR95" s="54">
        <v>708</v>
      </c>
      <c r="CS95" s="54"/>
      <c r="CT95" s="54"/>
    </row>
    <row r="96" spans="1:98" s="35" customFormat="1">
      <c r="A96" s="53"/>
      <c r="B96" s="53"/>
      <c r="C96" s="53"/>
      <c r="CN96" s="54"/>
      <c r="CO96" s="54"/>
      <c r="CP96" s="54"/>
      <c r="CQ96" s="54"/>
      <c r="CR96" s="54"/>
      <c r="CS96" s="54"/>
      <c r="CT96" s="54"/>
    </row>
    <row r="97" spans="1:98" s="35" customFormat="1">
      <c r="A97" s="53"/>
      <c r="B97" s="53"/>
      <c r="C97" s="53"/>
      <c r="CN97" s="54"/>
      <c r="CO97" s="54"/>
      <c r="CP97" s="54"/>
      <c r="CQ97" s="54"/>
      <c r="CR97" s="54"/>
      <c r="CS97" s="54"/>
      <c r="CT97" s="54"/>
    </row>
    <row r="98" spans="1:98" s="35" customFormat="1">
      <c r="A98" s="53"/>
      <c r="B98" s="53"/>
      <c r="C98" s="53"/>
      <c r="CN98" s="54"/>
      <c r="CO98" s="54"/>
      <c r="CP98" s="54"/>
      <c r="CQ98" s="54"/>
      <c r="CR98" s="54"/>
      <c r="CS98" s="54"/>
      <c r="CT98" s="54"/>
    </row>
    <row r="99" spans="1:98" s="35" customFormat="1">
      <c r="A99" s="53"/>
      <c r="B99" s="53"/>
      <c r="C99" s="53"/>
      <c r="CN99" s="54"/>
      <c r="CO99" s="54"/>
      <c r="CP99" s="54"/>
      <c r="CQ99" s="54"/>
      <c r="CR99" s="54"/>
      <c r="CS99" s="54"/>
      <c r="CT99" s="54"/>
    </row>
    <row r="100" spans="1:98" s="35" customFormat="1">
      <c r="A100" s="53"/>
      <c r="B100" s="53"/>
      <c r="C100" s="53"/>
      <c r="CN100" s="54"/>
      <c r="CO100" s="54"/>
      <c r="CP100" s="54"/>
      <c r="CQ100" s="54"/>
      <c r="CR100" s="54"/>
      <c r="CS100" s="54"/>
      <c r="CT100" s="54"/>
    </row>
    <row r="101" spans="1:98" s="35" customFormat="1">
      <c r="A101" s="53"/>
      <c r="B101" s="53"/>
      <c r="C101" s="53"/>
      <c r="CN101" s="54"/>
      <c r="CO101" s="54"/>
      <c r="CP101" s="54"/>
      <c r="CQ101" s="54"/>
      <c r="CR101" s="54"/>
      <c r="CS101" s="54"/>
      <c r="CT101" s="54"/>
    </row>
    <row r="102" spans="1:98" s="35" customFormat="1">
      <c r="A102" s="53"/>
      <c r="B102" s="53"/>
      <c r="C102" s="53"/>
      <c r="CN102" s="54"/>
      <c r="CO102" s="54"/>
      <c r="CP102" s="54"/>
      <c r="CQ102" s="54"/>
      <c r="CR102" s="54"/>
      <c r="CS102" s="54"/>
      <c r="CT102" s="54"/>
    </row>
    <row r="103" spans="1:98" s="35" customFormat="1">
      <c r="A103" s="53"/>
      <c r="B103" s="53"/>
      <c r="C103" s="53"/>
      <c r="CN103" s="54"/>
      <c r="CO103" s="54"/>
      <c r="CP103" s="54"/>
      <c r="CQ103" s="54"/>
      <c r="CR103" s="54"/>
      <c r="CS103" s="54"/>
      <c r="CT103" s="54"/>
    </row>
    <row r="104" spans="1:98" s="35" customFormat="1">
      <c r="A104" s="53"/>
      <c r="B104" s="53"/>
      <c r="C104" s="53"/>
      <c r="CN104" s="54"/>
      <c r="CO104" s="54"/>
      <c r="CP104" s="54"/>
      <c r="CQ104" s="54"/>
      <c r="CR104" s="54"/>
      <c r="CS104" s="54"/>
      <c r="CT104" s="54"/>
    </row>
    <row r="105" spans="1:98" s="35" customFormat="1">
      <c r="A105" s="53"/>
      <c r="B105" s="53"/>
      <c r="C105" s="53"/>
      <c r="CN105" s="54"/>
      <c r="CO105" s="54"/>
      <c r="CP105" s="54"/>
      <c r="CQ105" s="54"/>
      <c r="CR105" s="54"/>
      <c r="CS105" s="54"/>
      <c r="CT105" s="54"/>
    </row>
    <row r="106" spans="1:98" s="35" customFormat="1">
      <c r="A106" s="53"/>
      <c r="B106" s="53"/>
      <c r="C106" s="53"/>
      <c r="CN106" s="54"/>
      <c r="CO106" s="54"/>
      <c r="CP106" s="54"/>
      <c r="CQ106" s="54"/>
      <c r="CR106" s="54"/>
      <c r="CS106" s="54"/>
      <c r="CT106" s="54"/>
    </row>
    <row r="107" spans="1:98" s="35" customFormat="1">
      <c r="A107" s="53"/>
      <c r="B107" s="53"/>
      <c r="C107" s="53"/>
      <c r="CN107" s="54"/>
      <c r="CO107" s="54"/>
      <c r="CP107" s="54"/>
      <c r="CQ107" s="54"/>
      <c r="CR107" s="54"/>
      <c r="CS107" s="54"/>
      <c r="CT107" s="54"/>
    </row>
    <row r="108" spans="1:98" s="35" customFormat="1">
      <c r="A108" s="53"/>
      <c r="B108" s="53"/>
      <c r="C108" s="53"/>
      <c r="CN108" s="54"/>
      <c r="CO108" s="54"/>
      <c r="CP108" s="54"/>
      <c r="CQ108" s="54"/>
      <c r="CR108" s="54"/>
      <c r="CS108" s="54"/>
      <c r="CT108" s="54"/>
    </row>
    <row r="109" spans="1:98" s="35" customFormat="1">
      <c r="A109" s="53"/>
      <c r="B109" s="53"/>
      <c r="C109" s="53"/>
      <c r="CN109" s="54"/>
      <c r="CO109" s="54"/>
      <c r="CP109" s="54"/>
      <c r="CQ109" s="54"/>
      <c r="CR109" s="54"/>
      <c r="CS109" s="54"/>
      <c r="CT109" s="54"/>
    </row>
    <row r="110" spans="1:98" s="35" customFormat="1">
      <c r="A110" s="53"/>
      <c r="B110" s="53"/>
      <c r="C110" s="53"/>
      <c r="CN110" s="54"/>
      <c r="CO110" s="54"/>
      <c r="CP110" s="54"/>
      <c r="CQ110" s="54"/>
      <c r="CR110" s="54"/>
      <c r="CS110" s="54"/>
      <c r="CT110" s="54"/>
    </row>
    <row r="111" spans="1:98" s="35" customFormat="1">
      <c r="A111" s="53"/>
      <c r="B111" s="53"/>
      <c r="C111" s="53"/>
      <c r="CN111" s="54"/>
      <c r="CO111" s="54"/>
      <c r="CP111" s="54"/>
      <c r="CQ111" s="54"/>
      <c r="CR111" s="54"/>
      <c r="CS111" s="54"/>
      <c r="CT111" s="54"/>
    </row>
    <row r="112" spans="1:98" s="35" customFormat="1">
      <c r="A112" s="53"/>
      <c r="B112" s="53"/>
      <c r="C112" s="53"/>
      <c r="CN112" s="54"/>
      <c r="CO112" s="54"/>
      <c r="CP112" s="54"/>
      <c r="CQ112" s="54"/>
      <c r="CR112" s="54"/>
      <c r="CS112" s="54"/>
      <c r="CT112" s="54"/>
    </row>
    <row r="113" spans="1:98" s="35" customFormat="1">
      <c r="A113" s="53"/>
      <c r="B113" s="53"/>
      <c r="C113" s="53"/>
      <c r="CN113" s="54"/>
      <c r="CO113" s="54"/>
      <c r="CP113" s="54"/>
      <c r="CQ113" s="54"/>
      <c r="CR113" s="54"/>
      <c r="CS113" s="54"/>
      <c r="CT113" s="54"/>
    </row>
    <row r="114" spans="1:98" s="35" customFormat="1">
      <c r="A114" s="53"/>
      <c r="B114" s="53"/>
      <c r="C114" s="53"/>
      <c r="CN114" s="54"/>
      <c r="CO114" s="54"/>
      <c r="CP114" s="54"/>
      <c r="CQ114" s="54"/>
      <c r="CR114" s="54"/>
      <c r="CS114" s="54"/>
      <c r="CT114" s="54"/>
    </row>
    <row r="115" spans="1:98" s="35" customFormat="1">
      <c r="A115" s="53"/>
      <c r="B115" s="53"/>
      <c r="C115" s="53"/>
      <c r="CN115" s="54"/>
      <c r="CO115" s="54"/>
      <c r="CP115" s="54"/>
      <c r="CQ115" s="54"/>
      <c r="CR115" s="54"/>
      <c r="CS115" s="54"/>
      <c r="CT115" s="54"/>
    </row>
    <row r="116" spans="1:98" s="35" customFormat="1">
      <c r="A116" s="53"/>
      <c r="B116" s="53"/>
      <c r="C116" s="53"/>
      <c r="CN116" s="54"/>
      <c r="CO116" s="54"/>
      <c r="CP116" s="54"/>
      <c r="CQ116" s="54"/>
      <c r="CR116" s="54"/>
      <c r="CS116" s="54"/>
      <c r="CT116" s="54"/>
    </row>
    <row r="117" spans="1:98" s="35" customFormat="1">
      <c r="A117" s="53"/>
      <c r="B117" s="53"/>
      <c r="C117" s="53"/>
      <c r="CN117" s="54"/>
      <c r="CO117" s="54"/>
      <c r="CP117" s="54"/>
      <c r="CQ117" s="54"/>
      <c r="CR117" s="54"/>
      <c r="CS117" s="54"/>
      <c r="CT117" s="54"/>
    </row>
    <row r="118" spans="1:98" s="35" customFormat="1">
      <c r="A118" s="53"/>
      <c r="B118" s="53"/>
      <c r="C118" s="53"/>
      <c r="CN118" s="54"/>
      <c r="CO118" s="54"/>
      <c r="CP118" s="54"/>
      <c r="CQ118" s="54"/>
      <c r="CR118" s="54"/>
      <c r="CS118" s="54"/>
      <c r="CT118" s="54"/>
    </row>
    <row r="119" spans="1:98" s="35" customFormat="1">
      <c r="A119" s="53"/>
      <c r="B119" s="53"/>
      <c r="C119" s="53"/>
      <c r="CN119" s="54"/>
      <c r="CO119" s="54"/>
      <c r="CP119" s="54"/>
      <c r="CQ119" s="54"/>
      <c r="CR119" s="54"/>
      <c r="CS119" s="54"/>
      <c r="CT119" s="54"/>
    </row>
    <row r="120" spans="1:98" s="35" customFormat="1">
      <c r="A120" s="53"/>
      <c r="B120" s="53"/>
      <c r="C120" s="53"/>
      <c r="CN120" s="54"/>
      <c r="CO120" s="54"/>
      <c r="CP120" s="54"/>
      <c r="CQ120" s="54"/>
      <c r="CR120" s="54"/>
      <c r="CS120" s="54"/>
      <c r="CT120" s="54"/>
    </row>
    <row r="121" spans="1:98" s="35" customFormat="1">
      <c r="A121" s="53"/>
      <c r="B121" s="53"/>
      <c r="C121" s="53"/>
      <c r="CN121" s="54"/>
      <c r="CO121" s="54"/>
      <c r="CP121" s="54"/>
      <c r="CQ121" s="54"/>
      <c r="CR121" s="54"/>
      <c r="CS121" s="54"/>
      <c r="CT121" s="54"/>
    </row>
    <row r="122" spans="1:98" s="35" customFormat="1">
      <c r="A122" s="53"/>
      <c r="B122" s="53"/>
      <c r="C122" s="53"/>
      <c r="CN122" s="54"/>
      <c r="CO122" s="54"/>
      <c r="CP122" s="54"/>
      <c r="CQ122" s="54"/>
      <c r="CR122" s="54"/>
      <c r="CS122" s="54"/>
      <c r="CT122" s="54"/>
    </row>
    <row r="123" spans="1:98" s="35" customFormat="1">
      <c r="A123" s="53"/>
      <c r="B123" s="53"/>
      <c r="C123" s="53"/>
      <c r="CN123" s="54"/>
      <c r="CO123" s="54"/>
      <c r="CP123" s="54"/>
      <c r="CQ123" s="54"/>
      <c r="CR123" s="54"/>
      <c r="CS123" s="54"/>
      <c r="CT123" s="54"/>
    </row>
    <row r="124" spans="1:98" s="35" customFormat="1">
      <c r="A124" s="53"/>
      <c r="B124" s="53"/>
      <c r="C124" s="53"/>
      <c r="CN124" s="54"/>
      <c r="CO124" s="54"/>
      <c r="CP124" s="54"/>
      <c r="CQ124" s="54"/>
      <c r="CR124" s="54"/>
      <c r="CS124" s="54"/>
      <c r="CT124" s="54"/>
    </row>
    <row r="125" spans="1:98" s="35" customFormat="1">
      <c r="A125" s="53"/>
      <c r="B125" s="53"/>
      <c r="C125" s="53"/>
      <c r="CN125" s="54"/>
      <c r="CO125" s="54"/>
      <c r="CP125" s="54"/>
      <c r="CQ125" s="54"/>
      <c r="CR125" s="54"/>
      <c r="CS125" s="54"/>
      <c r="CT125" s="54"/>
    </row>
    <row r="126" spans="1:98" s="35" customFormat="1">
      <c r="A126" s="53"/>
      <c r="B126" s="53"/>
      <c r="C126" s="53"/>
      <c r="CN126" s="54"/>
      <c r="CO126" s="54"/>
      <c r="CP126" s="54"/>
      <c r="CQ126" s="54"/>
      <c r="CR126" s="54"/>
      <c r="CS126" s="54"/>
      <c r="CT126" s="54"/>
    </row>
    <row r="127" spans="1:98" s="35" customFormat="1">
      <c r="A127" s="53"/>
      <c r="B127" s="53"/>
      <c r="C127" s="53"/>
      <c r="CN127" s="54"/>
      <c r="CO127" s="54"/>
      <c r="CP127" s="54"/>
      <c r="CQ127" s="54"/>
      <c r="CR127" s="54"/>
      <c r="CS127" s="54"/>
      <c r="CT127" s="54"/>
    </row>
    <row r="128" spans="1:98" s="35" customFormat="1">
      <c r="A128" s="53"/>
      <c r="B128" s="53"/>
      <c r="C128" s="53"/>
      <c r="CN128" s="54"/>
      <c r="CO128" s="54"/>
      <c r="CP128" s="54"/>
      <c r="CQ128" s="54"/>
      <c r="CR128" s="54"/>
      <c r="CS128" s="54"/>
      <c r="CT128" s="54"/>
    </row>
    <row r="129" spans="1:98" s="35" customFormat="1">
      <c r="A129" s="53"/>
      <c r="B129" s="53"/>
      <c r="C129" s="53"/>
      <c r="CN129" s="54"/>
      <c r="CO129" s="54"/>
      <c r="CP129" s="54"/>
      <c r="CQ129" s="54"/>
      <c r="CR129" s="54"/>
      <c r="CS129" s="54"/>
      <c r="CT129" s="54"/>
    </row>
    <row r="130" spans="1:98" s="35" customFormat="1">
      <c r="A130" s="53"/>
      <c r="B130" s="53"/>
      <c r="C130" s="53"/>
      <c r="CN130" s="54"/>
      <c r="CO130" s="54"/>
      <c r="CP130" s="54"/>
      <c r="CQ130" s="54"/>
      <c r="CR130" s="54"/>
      <c r="CS130" s="54"/>
      <c r="CT130" s="54"/>
    </row>
    <row r="131" spans="1:98" s="35" customFormat="1">
      <c r="A131" s="53"/>
      <c r="B131" s="53"/>
      <c r="C131" s="53"/>
      <c r="CN131" s="54"/>
      <c r="CO131" s="54"/>
      <c r="CP131" s="54"/>
      <c r="CQ131" s="54"/>
      <c r="CR131" s="54"/>
      <c r="CS131" s="54"/>
      <c r="CT131" s="54"/>
    </row>
    <row r="132" spans="1:98" s="35" customFormat="1">
      <c r="A132" s="53"/>
      <c r="B132" s="53"/>
      <c r="C132" s="53"/>
      <c r="CN132" s="54"/>
      <c r="CO132" s="54"/>
      <c r="CP132" s="54"/>
      <c r="CQ132" s="54"/>
      <c r="CR132" s="54"/>
      <c r="CS132" s="54"/>
      <c r="CT132" s="54"/>
    </row>
    <row r="133" spans="1:98" s="35" customFormat="1">
      <c r="A133" s="53"/>
      <c r="B133" s="53"/>
      <c r="C133" s="53"/>
      <c r="CN133" s="54"/>
      <c r="CO133" s="54"/>
      <c r="CP133" s="54"/>
      <c r="CQ133" s="54"/>
      <c r="CR133" s="54"/>
      <c r="CS133" s="54"/>
      <c r="CT133" s="54"/>
    </row>
    <row r="134" spans="1:98" s="35" customFormat="1">
      <c r="A134" s="53"/>
      <c r="B134" s="53"/>
      <c r="C134" s="53"/>
      <c r="CN134" s="54"/>
      <c r="CO134" s="54"/>
      <c r="CP134" s="54"/>
      <c r="CQ134" s="54"/>
      <c r="CR134" s="54"/>
      <c r="CS134" s="54"/>
      <c r="CT134" s="54"/>
    </row>
    <row r="135" spans="1:98" s="35" customFormat="1">
      <c r="A135" s="53"/>
      <c r="B135" s="53"/>
      <c r="C135" s="53"/>
      <c r="CN135" s="54"/>
      <c r="CO135" s="54"/>
      <c r="CP135" s="54"/>
      <c r="CQ135" s="54"/>
      <c r="CR135" s="54"/>
      <c r="CS135" s="54"/>
      <c r="CT135" s="54"/>
    </row>
    <row r="136" spans="1:98" s="35" customFormat="1">
      <c r="A136" s="53"/>
      <c r="B136" s="53"/>
      <c r="C136" s="53"/>
      <c r="CN136" s="54"/>
      <c r="CO136" s="54"/>
      <c r="CP136" s="54"/>
      <c r="CQ136" s="54"/>
      <c r="CR136" s="54"/>
      <c r="CS136" s="54"/>
      <c r="CT136" s="54"/>
    </row>
    <row r="137" spans="1:98" s="35" customFormat="1">
      <c r="A137" s="53"/>
      <c r="B137" s="53"/>
      <c r="C137" s="53"/>
      <c r="CN137" s="54"/>
      <c r="CO137" s="54"/>
      <c r="CP137" s="54"/>
      <c r="CQ137" s="54"/>
      <c r="CR137" s="54"/>
      <c r="CS137" s="54"/>
      <c r="CT137" s="54"/>
    </row>
    <row r="138" spans="1:98" s="35" customFormat="1">
      <c r="A138" s="53"/>
      <c r="B138" s="53"/>
      <c r="C138" s="53"/>
      <c r="CN138" s="54"/>
      <c r="CO138" s="54"/>
      <c r="CP138" s="54"/>
      <c r="CQ138" s="54"/>
      <c r="CR138" s="54"/>
      <c r="CS138" s="54"/>
      <c r="CT138" s="54"/>
    </row>
    <row r="139" spans="1:98" s="35" customFormat="1">
      <c r="A139" s="53"/>
      <c r="B139" s="53"/>
      <c r="C139" s="53"/>
      <c r="CN139" s="54"/>
      <c r="CO139" s="54"/>
      <c r="CP139" s="54"/>
      <c r="CQ139" s="54"/>
      <c r="CR139" s="54"/>
      <c r="CS139" s="54"/>
      <c r="CT139" s="54"/>
    </row>
    <row r="140" spans="1:98" s="35" customFormat="1">
      <c r="A140" s="53"/>
      <c r="B140" s="53"/>
      <c r="C140" s="53"/>
      <c r="CN140" s="54"/>
      <c r="CO140" s="54"/>
      <c r="CP140" s="54"/>
      <c r="CQ140" s="54"/>
      <c r="CR140" s="54"/>
      <c r="CS140" s="54"/>
      <c r="CT140" s="54"/>
    </row>
    <row r="141" spans="1:98" s="35" customFormat="1">
      <c r="A141" s="53"/>
      <c r="B141" s="53"/>
      <c r="C141" s="53"/>
      <c r="CN141" s="54"/>
      <c r="CO141" s="54"/>
      <c r="CP141" s="54"/>
      <c r="CQ141" s="54"/>
      <c r="CR141" s="54"/>
      <c r="CS141" s="54"/>
      <c r="CT141" s="54"/>
    </row>
    <row r="142" spans="1:98" s="35" customFormat="1">
      <c r="A142" s="53"/>
      <c r="B142" s="53"/>
      <c r="C142" s="53"/>
      <c r="CN142" s="54"/>
      <c r="CO142" s="54"/>
      <c r="CP142" s="54"/>
      <c r="CQ142" s="54"/>
      <c r="CR142" s="54"/>
      <c r="CS142" s="54"/>
      <c r="CT142" s="54"/>
    </row>
    <row r="143" spans="1:98" s="35" customFormat="1">
      <c r="A143" s="53"/>
      <c r="B143" s="53"/>
      <c r="C143" s="53"/>
      <c r="CN143" s="54"/>
      <c r="CO143" s="54"/>
      <c r="CP143" s="54"/>
      <c r="CQ143" s="54"/>
      <c r="CR143" s="54"/>
      <c r="CS143" s="54"/>
      <c r="CT143" s="54"/>
    </row>
    <row r="144" spans="1:98" s="35" customFormat="1">
      <c r="A144" s="53"/>
      <c r="B144" s="53"/>
      <c r="C144" s="53"/>
      <c r="CN144" s="54"/>
      <c r="CO144" s="54"/>
      <c r="CP144" s="54"/>
      <c r="CQ144" s="54"/>
      <c r="CR144" s="54"/>
      <c r="CS144" s="54"/>
      <c r="CT144" s="54"/>
    </row>
    <row r="145" spans="1:98" s="35" customFormat="1">
      <c r="A145" s="53"/>
      <c r="B145" s="53"/>
      <c r="C145" s="53"/>
      <c r="CN145" s="54"/>
      <c r="CO145" s="54"/>
      <c r="CP145" s="54"/>
      <c r="CQ145" s="54"/>
      <c r="CR145" s="54"/>
      <c r="CS145" s="54"/>
      <c r="CT145" s="54"/>
    </row>
    <row r="146" spans="1:98" s="35" customFormat="1">
      <c r="A146" s="53"/>
      <c r="B146" s="53"/>
      <c r="C146" s="53"/>
      <c r="CN146" s="54"/>
      <c r="CO146" s="54"/>
      <c r="CP146" s="54"/>
      <c r="CQ146" s="54"/>
      <c r="CR146" s="54"/>
      <c r="CS146" s="54"/>
      <c r="CT146" s="54"/>
    </row>
    <row r="147" spans="1:98" s="35" customFormat="1">
      <c r="A147" s="53"/>
      <c r="B147" s="53"/>
      <c r="C147" s="53"/>
      <c r="CN147" s="54"/>
      <c r="CO147" s="54"/>
      <c r="CP147" s="54"/>
      <c r="CQ147" s="54"/>
      <c r="CR147" s="54"/>
      <c r="CS147" s="54"/>
      <c r="CT147" s="54"/>
    </row>
    <row r="148" spans="1:98" s="35" customFormat="1">
      <c r="A148" s="53"/>
      <c r="B148" s="53"/>
      <c r="C148" s="53"/>
      <c r="CN148" s="54"/>
      <c r="CO148" s="54"/>
      <c r="CP148" s="54"/>
      <c r="CQ148" s="54"/>
      <c r="CR148" s="54"/>
      <c r="CS148" s="54"/>
      <c r="CT148" s="54"/>
    </row>
    <row r="149" spans="1:98" s="35" customFormat="1">
      <c r="A149" s="53"/>
      <c r="B149" s="53"/>
      <c r="C149" s="53"/>
      <c r="CN149" s="54"/>
      <c r="CO149" s="54"/>
      <c r="CP149" s="54"/>
      <c r="CQ149" s="54"/>
      <c r="CR149" s="54"/>
      <c r="CS149" s="54"/>
      <c r="CT149" s="54"/>
    </row>
    <row r="150" spans="1:98" s="35" customFormat="1">
      <c r="A150" s="53"/>
      <c r="B150" s="53"/>
      <c r="C150" s="53"/>
      <c r="CN150" s="54"/>
      <c r="CO150" s="54"/>
      <c r="CP150" s="54"/>
      <c r="CQ150" s="54"/>
      <c r="CR150" s="54"/>
      <c r="CS150" s="54"/>
      <c r="CT150" s="54"/>
    </row>
    <row r="151" spans="1:98" s="35" customFormat="1">
      <c r="A151" s="53"/>
      <c r="B151" s="53"/>
      <c r="C151" s="53"/>
      <c r="CN151" s="54"/>
      <c r="CO151" s="54"/>
      <c r="CP151" s="54"/>
      <c r="CQ151" s="54"/>
      <c r="CR151" s="54"/>
      <c r="CS151" s="54"/>
      <c r="CT151" s="54"/>
    </row>
    <row r="152" spans="1:98" s="35" customFormat="1">
      <c r="A152" s="53"/>
      <c r="B152" s="53"/>
      <c r="C152" s="53"/>
      <c r="CN152" s="54"/>
      <c r="CO152" s="54"/>
      <c r="CP152" s="54"/>
      <c r="CQ152" s="54"/>
      <c r="CR152" s="54"/>
      <c r="CS152" s="54"/>
      <c r="CT152" s="54"/>
    </row>
    <row r="153" spans="1:98" s="35" customFormat="1">
      <c r="A153" s="53"/>
      <c r="B153" s="53"/>
      <c r="C153" s="53"/>
      <c r="CN153" s="54"/>
      <c r="CO153" s="54"/>
      <c r="CP153" s="54"/>
      <c r="CQ153" s="54"/>
      <c r="CR153" s="54"/>
      <c r="CS153" s="54"/>
      <c r="CT153" s="54"/>
    </row>
    <row r="154" spans="1:98" s="35" customFormat="1">
      <c r="A154" s="53"/>
      <c r="B154" s="53"/>
      <c r="C154" s="53"/>
      <c r="CN154" s="54"/>
      <c r="CO154" s="54"/>
      <c r="CP154" s="54"/>
      <c r="CQ154" s="54"/>
      <c r="CR154" s="54"/>
      <c r="CS154" s="54"/>
      <c r="CT154" s="54"/>
    </row>
    <row r="155" spans="1:98" s="35" customFormat="1">
      <c r="A155" s="53"/>
      <c r="B155" s="53"/>
      <c r="C155" s="53"/>
      <c r="CN155" s="54"/>
      <c r="CO155" s="54"/>
      <c r="CP155" s="54"/>
      <c r="CQ155" s="54"/>
      <c r="CR155" s="54"/>
      <c r="CS155" s="54"/>
      <c r="CT155" s="54"/>
    </row>
    <row r="156" spans="1:98" s="35" customFormat="1">
      <c r="A156" s="53"/>
      <c r="B156" s="53"/>
      <c r="C156" s="53"/>
      <c r="CN156" s="54"/>
      <c r="CO156" s="54"/>
      <c r="CP156" s="54"/>
      <c r="CQ156" s="54"/>
      <c r="CR156" s="54"/>
      <c r="CS156" s="54"/>
      <c r="CT156" s="54"/>
    </row>
    <row r="157" spans="1:98" s="35" customFormat="1">
      <c r="A157" s="53"/>
      <c r="B157" s="53"/>
      <c r="C157" s="53"/>
      <c r="CN157" s="54"/>
      <c r="CO157" s="54"/>
      <c r="CP157" s="54"/>
      <c r="CQ157" s="54"/>
      <c r="CR157" s="54"/>
      <c r="CS157" s="54"/>
      <c r="CT157" s="54"/>
    </row>
    <row r="158" spans="1:98" s="35" customFormat="1">
      <c r="A158" s="53"/>
      <c r="B158" s="53"/>
      <c r="C158" s="53"/>
      <c r="CN158" s="54"/>
      <c r="CO158" s="54"/>
      <c r="CP158" s="54"/>
      <c r="CQ158" s="54"/>
      <c r="CR158" s="54"/>
      <c r="CS158" s="54"/>
      <c r="CT158" s="54"/>
    </row>
    <row r="159" spans="1:98" s="35" customFormat="1">
      <c r="A159" s="53"/>
      <c r="B159" s="53"/>
      <c r="C159" s="53"/>
      <c r="CN159" s="54"/>
      <c r="CO159" s="54"/>
      <c r="CP159" s="54"/>
      <c r="CQ159" s="54"/>
      <c r="CR159" s="54"/>
      <c r="CS159" s="54"/>
      <c r="CT159" s="54"/>
    </row>
    <row r="160" spans="1:98" s="35" customFormat="1">
      <c r="A160" s="53"/>
      <c r="B160" s="53"/>
      <c r="C160" s="53"/>
      <c r="CN160" s="54"/>
      <c r="CO160" s="54"/>
      <c r="CP160" s="54"/>
      <c r="CQ160" s="54"/>
      <c r="CR160" s="54"/>
      <c r="CS160" s="54"/>
      <c r="CT160" s="54"/>
    </row>
    <row r="161" spans="1:98" s="35" customFormat="1">
      <c r="A161" s="53"/>
      <c r="B161" s="53"/>
      <c r="C161" s="53"/>
      <c r="CN161" s="54"/>
      <c r="CO161" s="54"/>
      <c r="CP161" s="54"/>
      <c r="CQ161" s="54"/>
      <c r="CR161" s="54"/>
      <c r="CS161" s="54"/>
      <c r="CT161" s="54"/>
    </row>
    <row r="162" spans="1:98" s="35" customFormat="1">
      <c r="A162" s="53"/>
      <c r="B162" s="53"/>
      <c r="C162" s="53"/>
      <c r="CN162" s="54"/>
      <c r="CO162" s="54"/>
      <c r="CP162" s="54"/>
      <c r="CQ162" s="54"/>
      <c r="CR162" s="54"/>
      <c r="CS162" s="54"/>
      <c r="CT162" s="54"/>
    </row>
    <row r="163" spans="1:98" s="35" customFormat="1">
      <c r="A163" s="53"/>
      <c r="B163" s="53"/>
      <c r="C163" s="53"/>
      <c r="CN163" s="54"/>
      <c r="CO163" s="54"/>
      <c r="CP163" s="54"/>
      <c r="CQ163" s="54"/>
      <c r="CR163" s="54"/>
      <c r="CS163" s="54"/>
      <c r="CT163" s="54"/>
    </row>
    <row r="164" spans="1:98" s="35" customFormat="1">
      <c r="A164" s="53"/>
      <c r="B164" s="53"/>
      <c r="C164" s="53"/>
      <c r="CN164" s="54"/>
      <c r="CO164" s="54"/>
      <c r="CP164" s="54"/>
      <c r="CQ164" s="54"/>
      <c r="CR164" s="54"/>
      <c r="CS164" s="54"/>
      <c r="CT164" s="54"/>
    </row>
    <row r="165" spans="1:98" s="35" customFormat="1">
      <c r="A165" s="6"/>
      <c r="B165" s="6"/>
      <c r="C165" s="6"/>
      <c r="D165" s="3"/>
      <c r="CN165" s="54"/>
      <c r="CO165" s="54"/>
      <c r="CP165" s="54"/>
      <c r="CQ165" s="54"/>
      <c r="CR165" s="54"/>
      <c r="CS165" s="54"/>
      <c r="CT165" s="54"/>
    </row>
    <row r="166" spans="1:98" s="35" customFormat="1">
      <c r="A166" s="6"/>
      <c r="B166" s="6"/>
      <c r="C166" s="6"/>
      <c r="D166" s="3"/>
      <c r="CN166" s="54"/>
      <c r="CO166" s="54"/>
      <c r="CP166" s="54"/>
      <c r="CQ166" s="54"/>
      <c r="CR166" s="54"/>
      <c r="CS166" s="54"/>
      <c r="CT166" s="54"/>
    </row>
    <row r="167" spans="1:98" s="35" customFormat="1">
      <c r="A167" s="6"/>
      <c r="B167" s="6"/>
      <c r="C167" s="6"/>
      <c r="D167" s="3"/>
      <c r="CN167" s="54"/>
      <c r="CO167" s="54"/>
      <c r="CP167" s="54"/>
      <c r="CQ167" s="54"/>
      <c r="CR167" s="54"/>
      <c r="CS167" s="54"/>
      <c r="CT167" s="54"/>
    </row>
  </sheetData>
  <mergeCells count="1">
    <mergeCell ref="E4:G4"/>
  </mergeCells>
  <dataValidations count="3">
    <dataValidation type="list" allowBlank="1" showInputMessage="1" showErrorMessage="1" sqref="D6">
      <formula1>Branşlar4</formula1>
    </dataValidation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">
    <tabColor rgb="FFFF0000"/>
  </sheetPr>
  <dimension ref="A1:O179"/>
  <sheetViews>
    <sheetView showGridLines="0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7" sqref="C7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1.7109375" style="3" customWidth="1"/>
    <col min="10" max="15" width="15.7109375" style="3" customWidth="1"/>
    <col min="16" max="16384" width="9.140625" style="3"/>
  </cols>
  <sheetData>
    <row r="1" spans="1:15" ht="15" customHeight="1">
      <c r="A1" s="1" t="s">
        <v>0</v>
      </c>
      <c r="B1" s="2"/>
    </row>
    <row r="2" spans="1:15" ht="15" customHeight="1">
      <c r="A2" s="1" t="s">
        <v>310</v>
      </c>
      <c r="B2" s="4"/>
    </row>
    <row r="3" spans="1:15" ht="15" customHeight="1">
      <c r="A3" s="5" t="s">
        <v>361</v>
      </c>
      <c r="B3" s="2"/>
    </row>
    <row r="4" spans="1:15" ht="22.5" customHeight="1">
      <c r="C4" s="6"/>
      <c r="D4" s="6"/>
      <c r="E4" s="6"/>
      <c r="F4" s="6"/>
      <c r="G4" s="6"/>
      <c r="H4" s="6"/>
    </row>
    <row r="5" spans="1:15" ht="22.5" customHeight="1">
      <c r="C5" s="97" t="s">
        <v>311</v>
      </c>
      <c r="D5" s="98"/>
      <c r="E5" s="98"/>
      <c r="F5" s="98"/>
      <c r="G5" s="98"/>
      <c r="H5" s="99"/>
      <c r="J5" s="97" t="s">
        <v>312</v>
      </c>
      <c r="K5" s="98"/>
      <c r="L5" s="98"/>
      <c r="M5" s="98"/>
      <c r="N5" s="98"/>
      <c r="O5" s="99"/>
    </row>
    <row r="6" spans="1:15" ht="79.5" customHeight="1" thickBot="1">
      <c r="A6" s="8" t="s">
        <v>7</v>
      </c>
      <c r="B6" s="8" t="s">
        <v>8</v>
      </c>
      <c r="C6" s="60" t="s">
        <v>362</v>
      </c>
      <c r="D6" s="60" t="s">
        <v>313</v>
      </c>
      <c r="E6" s="60" t="s">
        <v>363</v>
      </c>
      <c r="F6" s="60" t="s">
        <v>313</v>
      </c>
      <c r="G6" s="60" t="s">
        <v>314</v>
      </c>
      <c r="H6" s="60" t="s">
        <v>315</v>
      </c>
      <c r="J6" s="60" t="s">
        <v>362</v>
      </c>
      <c r="K6" s="60" t="s">
        <v>313</v>
      </c>
      <c r="L6" s="60" t="s">
        <v>363</v>
      </c>
      <c r="M6" s="60" t="s">
        <v>313</v>
      </c>
      <c r="N6" s="60" t="s">
        <v>314</v>
      </c>
      <c r="O6" s="60" t="s">
        <v>315</v>
      </c>
    </row>
    <row r="7" spans="1:15" ht="12.75" customHeight="1">
      <c r="A7" s="11" t="s">
        <v>11</v>
      </c>
      <c r="B7" s="12">
        <v>704</v>
      </c>
      <c r="C7" s="13">
        <v>13115128.339999987</v>
      </c>
      <c r="D7" s="61">
        <v>1.0884519484905497E-4</v>
      </c>
      <c r="E7" s="13">
        <v>12741771.27</v>
      </c>
      <c r="F7" s="61">
        <v>2.5798369277365397E-4</v>
      </c>
      <c r="G7" s="61">
        <v>2.9301818568902016E-2</v>
      </c>
      <c r="H7" s="61">
        <v>-0.28361510400271295</v>
      </c>
      <c r="J7" s="13">
        <v>13115128.339999987</v>
      </c>
      <c r="K7" s="61">
        <v>1.1789860781278871E-4</v>
      </c>
      <c r="L7" s="13">
        <v>12741771.27</v>
      </c>
      <c r="M7" s="61">
        <v>2.8445085765941902E-4</v>
      </c>
      <c r="N7" s="61">
        <v>2.9301818568902016E-2</v>
      </c>
      <c r="O7" s="61">
        <v>-0.28361510400271295</v>
      </c>
    </row>
    <row r="8" spans="1:15" ht="12.75" customHeight="1">
      <c r="A8" s="16" t="s">
        <v>12</v>
      </c>
      <c r="B8" s="17">
        <v>718</v>
      </c>
      <c r="C8" s="18">
        <v>31344789.419999987</v>
      </c>
      <c r="D8" s="62">
        <v>2.6013696728510239E-4</v>
      </c>
      <c r="E8" s="18">
        <v>25796475.490000095</v>
      </c>
      <c r="F8" s="62">
        <v>5.2230336477035813E-4</v>
      </c>
      <c r="G8" s="62">
        <v>0.21508030940702239</v>
      </c>
      <c r="H8" s="62">
        <v>-0.15431492942161584</v>
      </c>
      <c r="J8" s="18">
        <v>31344789.419999987</v>
      </c>
      <c r="K8" s="62">
        <v>2.8177437071142156E-4</v>
      </c>
      <c r="L8" s="18">
        <v>25796475.490000095</v>
      </c>
      <c r="M8" s="62">
        <v>5.7588771782439234E-4</v>
      </c>
      <c r="N8" s="62">
        <v>0.21508030940702239</v>
      </c>
      <c r="O8" s="62">
        <v>-0.15431492942161584</v>
      </c>
    </row>
    <row r="9" spans="1:15" ht="12.75" customHeight="1">
      <c r="A9" s="16" t="s">
        <v>13</v>
      </c>
      <c r="B9" s="17">
        <v>729</v>
      </c>
      <c r="C9" s="18">
        <v>35781045.230000004</v>
      </c>
      <c r="D9" s="62">
        <v>2.9695438267912547E-4</v>
      </c>
      <c r="E9" s="18">
        <v>22663584.919999998</v>
      </c>
      <c r="F9" s="62">
        <v>4.5887147126216592E-4</v>
      </c>
      <c r="G9" s="62">
        <v>0.57879017623660256</v>
      </c>
      <c r="H9" s="62">
        <v>9.8823897714784614E-2</v>
      </c>
      <c r="J9" s="18">
        <v>35781045.230000004</v>
      </c>
      <c r="K9" s="62">
        <v>3.2165414697752232E-4</v>
      </c>
      <c r="L9" s="18">
        <v>22663584.919999998</v>
      </c>
      <c r="M9" s="62">
        <v>5.0594819444840615E-4</v>
      </c>
      <c r="N9" s="62">
        <v>0.57879017623660256</v>
      </c>
      <c r="O9" s="62">
        <v>9.8823897714784614E-2</v>
      </c>
    </row>
    <row r="10" spans="1:15" ht="12.75" customHeight="1">
      <c r="A10" s="16" t="s">
        <v>14</v>
      </c>
      <c r="B10" s="17">
        <v>750</v>
      </c>
      <c r="C10" s="18">
        <v>2681544582.9641008</v>
      </c>
      <c r="D10" s="62">
        <v>2.2254699692031813E-2</v>
      </c>
      <c r="E10" s="18">
        <v>1032164893.6141686</v>
      </c>
      <c r="F10" s="62">
        <v>2.0898327647181889E-2</v>
      </c>
      <c r="G10" s="62">
        <v>1.5979808067047894</v>
      </c>
      <c r="H10" s="62">
        <v>0.80817149687137335</v>
      </c>
      <c r="J10" s="18">
        <v>2656841138.5041008</v>
      </c>
      <c r="K10" s="62">
        <v>2.388370615131764E-2</v>
      </c>
      <c r="L10" s="18">
        <v>1010208577.6041687</v>
      </c>
      <c r="M10" s="62">
        <v>2.2552178203902692E-2</v>
      </c>
      <c r="N10" s="62">
        <v>1.629992654393333</v>
      </c>
      <c r="O10" s="62">
        <v>0.83045145767910133</v>
      </c>
    </row>
    <row r="11" spans="1:15" ht="12.75" customHeight="1">
      <c r="A11" s="16" t="s">
        <v>15</v>
      </c>
      <c r="B11" s="17">
        <v>751</v>
      </c>
      <c r="C11" s="18">
        <v>155968063.53999993</v>
      </c>
      <c r="D11" s="62">
        <v>1.2944116005685308E-3</v>
      </c>
      <c r="E11" s="18">
        <v>56681095.610000312</v>
      </c>
      <c r="F11" s="62">
        <v>1.1476268131066856E-3</v>
      </c>
      <c r="G11" s="62">
        <v>1.7516769367542411</v>
      </c>
      <c r="H11" s="62">
        <v>0.91514263415523445</v>
      </c>
      <c r="J11" s="18">
        <v>155968063.53999993</v>
      </c>
      <c r="K11" s="62">
        <v>1.4020768289807355E-3</v>
      </c>
      <c r="L11" s="18">
        <v>56681095.610000312</v>
      </c>
      <c r="M11" s="62">
        <v>1.2653645963101737E-3</v>
      </c>
      <c r="N11" s="62">
        <v>1.7516769367542411</v>
      </c>
      <c r="O11" s="62">
        <v>0.91514263415523445</v>
      </c>
    </row>
    <row r="12" spans="1:15" ht="12.75" customHeight="1" thickBot="1">
      <c r="A12" s="81" t="s">
        <v>16</v>
      </c>
      <c r="B12" s="82"/>
      <c r="C12" s="20">
        <v>2917753609.4941006</v>
      </c>
      <c r="D12" s="63">
        <v>2.4215047837413628E-2</v>
      </c>
      <c r="E12" s="20">
        <v>1150047820.9041691</v>
      </c>
      <c r="F12" s="63">
        <v>2.3285112989094754E-2</v>
      </c>
      <c r="G12" s="63">
        <v>1.5370715516857021</v>
      </c>
      <c r="H12" s="63">
        <v>0.76577919799951411</v>
      </c>
      <c r="J12" s="20">
        <v>2893050165.0341005</v>
      </c>
      <c r="K12" s="63">
        <v>2.6007110105800108E-2</v>
      </c>
      <c r="L12" s="20">
        <v>1128091504.8941691</v>
      </c>
      <c r="M12" s="63">
        <v>2.5183829570145085E-2</v>
      </c>
      <c r="N12" s="63">
        <v>1.5645527445980631</v>
      </c>
      <c r="O12" s="63">
        <v>0.78490586344519975</v>
      </c>
    </row>
    <row r="13" spans="1:15" ht="12.75" customHeight="1">
      <c r="A13" s="21" t="s">
        <v>17</v>
      </c>
      <c r="B13" s="22">
        <v>784</v>
      </c>
      <c r="C13" s="23">
        <v>65554680.376190618</v>
      </c>
      <c r="D13" s="64">
        <v>5.4405201183216139E-4</v>
      </c>
      <c r="E13" s="23">
        <v>52498921.637142867</v>
      </c>
      <c r="F13" s="64">
        <v>1.0629499920841697E-3</v>
      </c>
      <c r="G13" s="64">
        <v>0.2486862269150083</v>
      </c>
      <c r="H13" s="64">
        <v>-0.13092551022062349</v>
      </c>
      <c r="J13" s="23">
        <v>65554680.376190618</v>
      </c>
      <c r="K13" s="64">
        <v>5.8930460698528107E-4</v>
      </c>
      <c r="L13" s="23">
        <v>52498921.637142867</v>
      </c>
      <c r="M13" s="64">
        <v>1.1720005774267773E-3</v>
      </c>
      <c r="N13" s="64">
        <v>0.2486862269150083</v>
      </c>
      <c r="O13" s="64">
        <v>-0.13092551022062349</v>
      </c>
    </row>
    <row r="14" spans="1:15" ht="12.75" customHeight="1">
      <c r="A14" s="25" t="s">
        <v>18</v>
      </c>
      <c r="B14" s="17">
        <v>785</v>
      </c>
      <c r="C14" s="19">
        <v>22449801367.380459</v>
      </c>
      <c r="D14" s="65">
        <v>0.18631559987884261</v>
      </c>
      <c r="E14" s="19">
        <v>8301682753.7969799</v>
      </c>
      <c r="F14" s="65">
        <v>0.16808485474091403</v>
      </c>
      <c r="G14" s="65">
        <v>1.7042470825703964</v>
      </c>
      <c r="H14" s="65">
        <v>0.88213187818095506</v>
      </c>
      <c r="J14" s="19">
        <v>20868834274.251514</v>
      </c>
      <c r="K14" s="65">
        <v>0.1876006428473932</v>
      </c>
      <c r="L14" s="19">
        <v>7688610047.0977802</v>
      </c>
      <c r="M14" s="65">
        <v>0.17164267634085303</v>
      </c>
      <c r="N14" s="65">
        <v>1.7142531805379924</v>
      </c>
      <c r="O14" s="65">
        <v>0.88909603322521735</v>
      </c>
    </row>
    <row r="15" spans="1:15" ht="12.75" customHeight="1">
      <c r="A15" s="26" t="s">
        <v>19</v>
      </c>
      <c r="B15" s="27">
        <v>904</v>
      </c>
      <c r="C15" s="18">
        <v>134920507.57800019</v>
      </c>
      <c r="D15" s="62">
        <v>1.1197335287731424E-3</v>
      </c>
      <c r="E15" s="18">
        <v>58479312.347370237</v>
      </c>
      <c r="F15" s="62">
        <v>1.1840354555539368E-3</v>
      </c>
      <c r="G15" s="62">
        <v>1.307149351835144</v>
      </c>
      <c r="H15" s="62">
        <v>0.60575539520820154</v>
      </c>
      <c r="J15" s="18">
        <v>134920117.0980002</v>
      </c>
      <c r="K15" s="62">
        <v>1.2128660550944077E-3</v>
      </c>
      <c r="L15" s="18">
        <v>58478858.597370237</v>
      </c>
      <c r="M15" s="62">
        <v>1.3054983589393732E-3</v>
      </c>
      <c r="N15" s="62">
        <v>1.3071605762166412</v>
      </c>
      <c r="O15" s="62">
        <v>0.60576320727772903</v>
      </c>
    </row>
    <row r="16" spans="1:15" ht="12.75" customHeight="1">
      <c r="A16" s="26" t="s">
        <v>20</v>
      </c>
      <c r="B16" s="27">
        <v>905</v>
      </c>
      <c r="C16" s="18">
        <v>343308149.51090693</v>
      </c>
      <c r="D16" s="62">
        <v>2.8491861808790505E-3</v>
      </c>
      <c r="E16" s="18">
        <v>337724302.01199687</v>
      </c>
      <c r="F16" s="62">
        <v>6.8379317699414112E-3</v>
      </c>
      <c r="G16" s="62">
        <v>1.6533745027065727E-2</v>
      </c>
      <c r="H16" s="62">
        <v>-0.29250156944107342</v>
      </c>
      <c r="J16" s="18">
        <v>343308149.51090693</v>
      </c>
      <c r="K16" s="62">
        <v>3.0861728401599983E-3</v>
      </c>
      <c r="L16" s="18">
        <v>337724302.01199687</v>
      </c>
      <c r="M16" s="62">
        <v>7.5394515663551988E-3</v>
      </c>
      <c r="N16" s="62">
        <v>1.6533745027065727E-2</v>
      </c>
      <c r="O16" s="62">
        <v>-0.29250156944107342</v>
      </c>
    </row>
    <row r="17" spans="1:15" ht="12.75" customHeight="1">
      <c r="A17" s="26" t="s">
        <v>21</v>
      </c>
      <c r="B17" s="27">
        <v>906</v>
      </c>
      <c r="C17" s="19">
        <v>5872668706.7921848</v>
      </c>
      <c r="D17" s="65">
        <v>4.8738506639329139E-2</v>
      </c>
      <c r="E17" s="19">
        <v>2000903174.1861067</v>
      </c>
      <c r="F17" s="65">
        <v>4.0512451434003616E-2</v>
      </c>
      <c r="G17" s="65">
        <v>1.9350089412402323</v>
      </c>
      <c r="H17" s="65">
        <v>1.0427400760302286</v>
      </c>
      <c r="J17" s="19">
        <v>5690710497.5871868</v>
      </c>
      <c r="K17" s="65">
        <v>5.1156712137149556E-2</v>
      </c>
      <c r="L17" s="19">
        <v>1938456561.821629</v>
      </c>
      <c r="M17" s="65">
        <v>4.3274645248414588E-2</v>
      </c>
      <c r="N17" s="65">
        <v>1.9356915236931829</v>
      </c>
      <c r="O17" s="65">
        <v>1.0432151473365692</v>
      </c>
    </row>
    <row r="18" spans="1:15" ht="12.75" customHeight="1">
      <c r="A18" s="28" t="s">
        <v>22</v>
      </c>
      <c r="B18" s="29">
        <v>90601</v>
      </c>
      <c r="C18" s="18">
        <v>399653482.37753332</v>
      </c>
      <c r="D18" s="62">
        <v>3.3168078903821094E-3</v>
      </c>
      <c r="E18" s="18">
        <v>109941862.41878577</v>
      </c>
      <c r="F18" s="62">
        <v>2.2260019471540366E-3</v>
      </c>
      <c r="G18" s="62">
        <v>2.6351347301648449</v>
      </c>
      <c r="H18" s="62">
        <v>1.5300213879209665</v>
      </c>
      <c r="J18" s="18">
        <v>388435769.22153479</v>
      </c>
      <c r="K18" s="62">
        <v>3.4918481335965848E-3</v>
      </c>
      <c r="L18" s="18">
        <v>107969672.62628576</v>
      </c>
      <c r="M18" s="62">
        <v>2.4103451026517824E-3</v>
      </c>
      <c r="N18" s="62">
        <v>2.5976377419057592</v>
      </c>
      <c r="O18" s="62">
        <v>1.5039238181415362</v>
      </c>
    </row>
    <row r="19" spans="1:15" ht="12.75" customHeight="1">
      <c r="A19" s="28" t="s">
        <v>23</v>
      </c>
      <c r="B19" s="29">
        <v>90602</v>
      </c>
      <c r="C19" s="18">
        <v>5473015224.4146519</v>
      </c>
      <c r="D19" s="62">
        <v>4.5421698748947033E-2</v>
      </c>
      <c r="E19" s="18">
        <v>1890961311.7673209</v>
      </c>
      <c r="F19" s="62">
        <v>3.8286449486849575E-2</v>
      </c>
      <c r="G19" s="62">
        <v>1.8943031199826557</v>
      </c>
      <c r="H19" s="62">
        <v>1.0144091870703336</v>
      </c>
      <c r="J19" s="18">
        <v>5302274728.3656521</v>
      </c>
      <c r="K19" s="62">
        <v>4.7664864003552972E-2</v>
      </c>
      <c r="L19" s="18">
        <v>1830486889.1953433</v>
      </c>
      <c r="M19" s="62">
        <v>4.0864300145762804E-2</v>
      </c>
      <c r="N19" s="62">
        <v>1.8966472033549819</v>
      </c>
      <c r="O19" s="62">
        <v>1.0160406482147701</v>
      </c>
    </row>
    <row r="20" spans="1:15" ht="12.75" customHeight="1">
      <c r="A20" s="26" t="s">
        <v>24</v>
      </c>
      <c r="B20" s="27">
        <v>907</v>
      </c>
      <c r="C20" s="19">
        <v>16098904003.499365</v>
      </c>
      <c r="D20" s="65">
        <v>0.13360817352986126</v>
      </c>
      <c r="E20" s="19">
        <v>5904575965.2515059</v>
      </c>
      <c r="F20" s="65">
        <v>0.11955043608141507</v>
      </c>
      <c r="G20" s="65">
        <v>1.7265131481484177</v>
      </c>
      <c r="H20" s="65">
        <v>0.89762886146187193</v>
      </c>
      <c r="J20" s="19">
        <v>14699895510.05542</v>
      </c>
      <c r="K20" s="65">
        <v>0.13214489181498923</v>
      </c>
      <c r="L20" s="19">
        <v>5353950324.6667843</v>
      </c>
      <c r="M20" s="65">
        <v>0.11952308116714387</v>
      </c>
      <c r="N20" s="65">
        <v>1.7456167163766696</v>
      </c>
      <c r="O20" s="65">
        <v>0.91092477476104494</v>
      </c>
    </row>
    <row r="21" spans="1:15" ht="12.75" customHeight="1">
      <c r="A21" s="28" t="s">
        <v>22</v>
      </c>
      <c r="B21" s="29">
        <v>90701</v>
      </c>
      <c r="C21" s="18">
        <v>2827051586.2856212</v>
      </c>
      <c r="D21" s="62">
        <v>2.3462292764539483E-2</v>
      </c>
      <c r="E21" s="18">
        <v>1043733780.0223887</v>
      </c>
      <c r="F21" s="62">
        <v>2.1132563843518158E-2</v>
      </c>
      <c r="G21" s="62">
        <v>1.7085945098231652</v>
      </c>
      <c r="H21" s="62">
        <v>0.88515764881901804</v>
      </c>
      <c r="J21" s="18">
        <v>2647972072.2271218</v>
      </c>
      <c r="K21" s="62">
        <v>2.3803977570738981E-2</v>
      </c>
      <c r="L21" s="18">
        <v>993497921.19638896</v>
      </c>
      <c r="M21" s="62">
        <v>2.2179124846836366E-2</v>
      </c>
      <c r="N21" s="62">
        <v>1.6653020763630626</v>
      </c>
      <c r="O21" s="62">
        <v>0.85502650080948106</v>
      </c>
    </row>
    <row r="22" spans="1:15" ht="12.75" customHeight="1">
      <c r="A22" s="28" t="s">
        <v>23</v>
      </c>
      <c r="B22" s="29">
        <v>90702</v>
      </c>
      <c r="C22" s="18">
        <v>13271852417.213745</v>
      </c>
      <c r="D22" s="62">
        <v>0.11014588076532179</v>
      </c>
      <c r="E22" s="18">
        <v>4860842185.2291174</v>
      </c>
      <c r="F22" s="62">
        <v>9.84178722378969E-2</v>
      </c>
      <c r="G22" s="62">
        <v>1.7303606888418601</v>
      </c>
      <c r="H22" s="62">
        <v>0.90030671550797603</v>
      </c>
      <c r="J22" s="18">
        <v>12051923437.828299</v>
      </c>
      <c r="K22" s="62">
        <v>0.10834091424425026</v>
      </c>
      <c r="L22" s="18">
        <v>4360452403.470396</v>
      </c>
      <c r="M22" s="62">
        <v>9.7343956320307526E-2</v>
      </c>
      <c r="N22" s="62">
        <v>1.7639158331911653</v>
      </c>
      <c r="O22" s="62">
        <v>0.92366079704284876</v>
      </c>
    </row>
    <row r="23" spans="1:15" ht="12.75" customHeight="1">
      <c r="A23" s="25" t="s">
        <v>25</v>
      </c>
      <c r="B23" s="17">
        <v>786</v>
      </c>
      <c r="C23" s="18">
        <v>449398264.65668678</v>
      </c>
      <c r="D23" s="62">
        <v>3.7296502491857659E-3</v>
      </c>
      <c r="E23" s="18">
        <v>231688973.77545688</v>
      </c>
      <c r="F23" s="62">
        <v>4.6910257422577827E-3</v>
      </c>
      <c r="G23" s="62">
        <v>0.93966185500145771</v>
      </c>
      <c r="H23" s="62">
        <v>0.34998737124266266</v>
      </c>
      <c r="J23" s="18">
        <v>448834389.72668678</v>
      </c>
      <c r="K23" s="62">
        <v>4.0348022768398667E-3</v>
      </c>
      <c r="L23" s="18">
        <v>231510760.06545687</v>
      </c>
      <c r="M23" s="62">
        <v>5.1683108150789451E-3</v>
      </c>
      <c r="N23" s="62">
        <v>0.93871934764407605</v>
      </c>
      <c r="O23" s="62">
        <v>0.3493313945184271</v>
      </c>
    </row>
    <row r="24" spans="1:15" ht="12.75" customHeight="1" thickBot="1">
      <c r="A24" s="85" t="s">
        <v>26</v>
      </c>
      <c r="B24" s="86"/>
      <c r="C24" s="30">
        <v>22964754312.413334</v>
      </c>
      <c r="D24" s="66">
        <v>0.19058930213986053</v>
      </c>
      <c r="E24" s="30">
        <v>8585870649.2095795</v>
      </c>
      <c r="F24" s="66">
        <v>0.17383883047525597</v>
      </c>
      <c r="G24" s="66">
        <v>1.6747146854032193</v>
      </c>
      <c r="H24" s="66">
        <v>0.86157759284745206</v>
      </c>
      <c r="J24" s="30">
        <v>21383223344.354389</v>
      </c>
      <c r="K24" s="66">
        <v>0.19222474973121831</v>
      </c>
      <c r="L24" s="30">
        <v>7972619728.8003807</v>
      </c>
      <c r="M24" s="66">
        <v>0.17798298773335877</v>
      </c>
      <c r="N24" s="66">
        <v>1.6820824361043325</v>
      </c>
      <c r="O24" s="66">
        <v>0.86670548169844963</v>
      </c>
    </row>
    <row r="25" spans="1:15" ht="12.75" customHeight="1">
      <c r="A25" s="11" t="s">
        <v>27</v>
      </c>
      <c r="B25" s="12">
        <v>717</v>
      </c>
      <c r="C25" s="13">
        <v>22574480495.077717</v>
      </c>
      <c r="D25" s="61">
        <v>0.18735033805265283</v>
      </c>
      <c r="E25" s="13">
        <v>8492990845.8382092</v>
      </c>
      <c r="F25" s="61">
        <v>0.17195828544347902</v>
      </c>
      <c r="G25" s="61">
        <v>1.6580130492121996</v>
      </c>
      <c r="H25" s="61">
        <v>0.84995340284813437</v>
      </c>
      <c r="J25" s="13">
        <v>22541574020.837715</v>
      </c>
      <c r="K25" s="61">
        <v>0.20263775741028661</v>
      </c>
      <c r="L25" s="13">
        <v>8478780891.6482096</v>
      </c>
      <c r="M25" s="61">
        <v>0.18928267078644764</v>
      </c>
      <c r="N25" s="61">
        <v>1.6585866893956034</v>
      </c>
      <c r="O25" s="61">
        <v>0.85035265130540316</v>
      </c>
    </row>
    <row r="26" spans="1:15" ht="12.75" customHeight="1">
      <c r="A26" s="16" t="s">
        <v>28</v>
      </c>
      <c r="B26" s="17">
        <v>737</v>
      </c>
      <c r="C26" s="18">
        <v>0</v>
      </c>
      <c r="D26" s="62">
        <v>0</v>
      </c>
      <c r="E26" s="18">
        <v>0</v>
      </c>
      <c r="F26" s="62">
        <v>0</v>
      </c>
      <c r="G26" s="62">
        <v>0</v>
      </c>
      <c r="H26" s="62">
        <v>0</v>
      </c>
      <c r="J26" s="18">
        <v>0</v>
      </c>
      <c r="K26" s="62">
        <v>0</v>
      </c>
      <c r="L26" s="18">
        <v>0</v>
      </c>
      <c r="M26" s="62">
        <v>0</v>
      </c>
      <c r="N26" s="62">
        <v>0</v>
      </c>
      <c r="O26" s="62">
        <v>0</v>
      </c>
    </row>
    <row r="27" spans="1:15" ht="12.75" customHeight="1" thickBot="1">
      <c r="A27" s="81" t="s">
        <v>29</v>
      </c>
      <c r="B27" s="82"/>
      <c r="C27" s="20">
        <v>22574480495.077717</v>
      </c>
      <c r="D27" s="63">
        <v>0.18735033805265283</v>
      </c>
      <c r="E27" s="20">
        <v>8492990845.8382092</v>
      </c>
      <c r="F27" s="63">
        <v>0.17195828544347902</v>
      </c>
      <c r="G27" s="63">
        <v>1.6580130492121996</v>
      </c>
      <c r="H27" s="63">
        <v>0.84995340284813437</v>
      </c>
      <c r="J27" s="20">
        <v>22541574020.837715</v>
      </c>
      <c r="K27" s="63">
        <v>0.20263775741028661</v>
      </c>
      <c r="L27" s="20">
        <v>8478780891.6482096</v>
      </c>
      <c r="M27" s="63">
        <v>0.18928267078644764</v>
      </c>
      <c r="N27" s="63">
        <v>1.6585866893956034</v>
      </c>
      <c r="O27" s="63">
        <v>0.85035265130540316</v>
      </c>
    </row>
    <row r="28" spans="1:15" ht="12.75" customHeight="1">
      <c r="A28" s="21" t="s">
        <v>30</v>
      </c>
      <c r="B28" s="22">
        <v>713</v>
      </c>
      <c r="C28" s="23">
        <v>0</v>
      </c>
      <c r="D28" s="64">
        <v>0</v>
      </c>
      <c r="E28" s="23">
        <v>0</v>
      </c>
      <c r="F28" s="64">
        <v>0</v>
      </c>
      <c r="G28" s="64">
        <v>0</v>
      </c>
      <c r="H28" s="64">
        <v>0</v>
      </c>
      <c r="J28" s="23">
        <v>0</v>
      </c>
      <c r="K28" s="64">
        <v>0</v>
      </c>
      <c r="L28" s="23">
        <v>0</v>
      </c>
      <c r="M28" s="64">
        <v>0</v>
      </c>
      <c r="N28" s="64">
        <v>0</v>
      </c>
      <c r="O28" s="64">
        <v>0</v>
      </c>
    </row>
    <row r="29" spans="1:15" ht="12.75" customHeight="1" thickBot="1">
      <c r="A29" s="83" t="s">
        <v>31</v>
      </c>
      <c r="B29" s="84"/>
      <c r="C29" s="31">
        <v>0</v>
      </c>
      <c r="D29" s="67">
        <v>0</v>
      </c>
      <c r="E29" s="31">
        <v>0</v>
      </c>
      <c r="F29" s="67">
        <v>0</v>
      </c>
      <c r="G29" s="67">
        <v>0</v>
      </c>
      <c r="H29" s="67">
        <v>0</v>
      </c>
      <c r="J29" s="31">
        <v>0</v>
      </c>
      <c r="K29" s="67">
        <v>0</v>
      </c>
      <c r="L29" s="31">
        <v>0</v>
      </c>
      <c r="M29" s="67">
        <v>0</v>
      </c>
      <c r="N29" s="67">
        <v>0</v>
      </c>
      <c r="O29" s="67">
        <v>0</v>
      </c>
    </row>
    <row r="30" spans="1:15" ht="12.75" customHeight="1">
      <c r="A30" s="21" t="s">
        <v>32</v>
      </c>
      <c r="B30" s="22">
        <v>727</v>
      </c>
      <c r="C30" s="23">
        <v>302771381.51000005</v>
      </c>
      <c r="D30" s="64">
        <v>2.5127630596387704E-3</v>
      </c>
      <c r="E30" s="23">
        <v>145519315.53</v>
      </c>
      <c r="F30" s="64">
        <v>2.9463415717337653E-3</v>
      </c>
      <c r="G30" s="64">
        <v>1.0806267567110788</v>
      </c>
      <c r="H30" s="64">
        <v>0.44809768702051689</v>
      </c>
      <c r="J30" s="23">
        <v>270872048.74000001</v>
      </c>
      <c r="K30" s="64">
        <v>2.4350076197457845E-3</v>
      </c>
      <c r="L30" s="23">
        <v>128054982.36</v>
      </c>
      <c r="M30" s="64">
        <v>2.8587351623259659E-3</v>
      </c>
      <c r="N30" s="64">
        <v>1.1152792632347523</v>
      </c>
      <c r="O30" s="64">
        <v>0.47221552285269497</v>
      </c>
    </row>
    <row r="31" spans="1:15" ht="12.75" customHeight="1" thickBot="1">
      <c r="A31" s="83" t="s">
        <v>33</v>
      </c>
      <c r="B31" s="84"/>
      <c r="C31" s="31">
        <v>302771381.51000005</v>
      </c>
      <c r="D31" s="67">
        <v>2.5127630596387704E-3</v>
      </c>
      <c r="E31" s="31">
        <v>145519315.53</v>
      </c>
      <c r="F31" s="67">
        <v>2.9463415717337653E-3</v>
      </c>
      <c r="G31" s="67">
        <v>1.0806267567110788</v>
      </c>
      <c r="H31" s="67">
        <v>0.44809768702051689</v>
      </c>
      <c r="J31" s="31">
        <v>270872048.74000001</v>
      </c>
      <c r="K31" s="67">
        <v>2.4350076197457845E-3</v>
      </c>
      <c r="L31" s="31">
        <v>128054982.36</v>
      </c>
      <c r="M31" s="67">
        <v>2.8587351623259659E-3</v>
      </c>
      <c r="N31" s="67">
        <v>1.1152792632347523</v>
      </c>
      <c r="O31" s="67">
        <v>0.47221552285269497</v>
      </c>
    </row>
    <row r="32" spans="1:15" ht="12.75" customHeight="1">
      <c r="A32" s="11" t="s">
        <v>34</v>
      </c>
      <c r="B32" s="12">
        <v>712</v>
      </c>
      <c r="C32" s="13">
        <v>1139924294.0002763</v>
      </c>
      <c r="D32" s="61">
        <v>9.4604702811190051E-3</v>
      </c>
      <c r="E32" s="13">
        <v>685372786.39896512</v>
      </c>
      <c r="F32" s="61">
        <v>1.3876799278141004E-2</v>
      </c>
      <c r="G32" s="61">
        <v>0.66321791092637628</v>
      </c>
      <c r="H32" s="61">
        <v>0.15758484891869173</v>
      </c>
      <c r="J32" s="13">
        <v>940623421.46136117</v>
      </c>
      <c r="K32" s="61">
        <v>8.4557458372837083E-3</v>
      </c>
      <c r="L32" s="13">
        <v>536996669.67896509</v>
      </c>
      <c r="M32" s="61">
        <v>1.1988063512808088E-2</v>
      </c>
      <c r="N32" s="61">
        <v>0.75163734632413615</v>
      </c>
      <c r="O32" s="61">
        <v>0.21912398825454904</v>
      </c>
    </row>
    <row r="33" spans="1:15" ht="12.75" customHeight="1">
      <c r="A33" s="32" t="s">
        <v>35</v>
      </c>
      <c r="B33" s="22">
        <v>738</v>
      </c>
      <c r="C33" s="23">
        <v>0</v>
      </c>
      <c r="D33" s="64">
        <v>0</v>
      </c>
      <c r="E33" s="23">
        <v>0</v>
      </c>
      <c r="F33" s="64">
        <v>0</v>
      </c>
      <c r="G33" s="64">
        <v>0</v>
      </c>
      <c r="H33" s="64">
        <v>0</v>
      </c>
      <c r="J33" s="23">
        <v>0</v>
      </c>
      <c r="K33" s="64">
        <v>0</v>
      </c>
      <c r="L33" s="23">
        <v>0</v>
      </c>
      <c r="M33" s="64">
        <v>0</v>
      </c>
      <c r="N33" s="64">
        <v>0</v>
      </c>
      <c r="O33" s="64">
        <v>0</v>
      </c>
    </row>
    <row r="34" spans="1:15" ht="12.75" customHeight="1">
      <c r="A34" s="16" t="s">
        <v>36</v>
      </c>
      <c r="B34" s="17">
        <v>739</v>
      </c>
      <c r="C34" s="18">
        <v>0</v>
      </c>
      <c r="D34" s="62">
        <v>0</v>
      </c>
      <c r="E34" s="18">
        <v>0</v>
      </c>
      <c r="F34" s="62">
        <v>0</v>
      </c>
      <c r="G34" s="62">
        <v>0</v>
      </c>
      <c r="H34" s="62">
        <v>0</v>
      </c>
      <c r="J34" s="18">
        <v>0</v>
      </c>
      <c r="K34" s="62">
        <v>0</v>
      </c>
      <c r="L34" s="18">
        <v>0</v>
      </c>
      <c r="M34" s="62">
        <v>0</v>
      </c>
      <c r="N34" s="62">
        <v>0</v>
      </c>
      <c r="O34" s="62">
        <v>0</v>
      </c>
    </row>
    <row r="35" spans="1:15" ht="12.75" customHeight="1" thickBot="1">
      <c r="A35" s="81" t="s">
        <v>37</v>
      </c>
      <c r="B35" s="82"/>
      <c r="C35" s="20">
        <v>1139924294.0002763</v>
      </c>
      <c r="D35" s="63">
        <v>9.4604702811190051E-3</v>
      </c>
      <c r="E35" s="20">
        <v>685372786.39896512</v>
      </c>
      <c r="F35" s="63">
        <v>1.3876799278141004E-2</v>
      </c>
      <c r="G35" s="63">
        <v>0.66321791092637628</v>
      </c>
      <c r="H35" s="63">
        <v>0.15758484891869173</v>
      </c>
      <c r="J35" s="20">
        <v>940623421.46136117</v>
      </c>
      <c r="K35" s="63">
        <v>8.4557458372837083E-3</v>
      </c>
      <c r="L35" s="20">
        <v>536996669.67896509</v>
      </c>
      <c r="M35" s="63">
        <v>1.1988063512808088E-2</v>
      </c>
      <c r="N35" s="63">
        <v>0.75163734632413615</v>
      </c>
      <c r="O35" s="63">
        <v>0.21912398825454904</v>
      </c>
    </row>
    <row r="36" spans="1:15" ht="12.75" customHeight="1">
      <c r="A36" s="11" t="s">
        <v>38</v>
      </c>
      <c r="B36" s="12">
        <v>710</v>
      </c>
      <c r="C36" s="13">
        <v>1941911337.0276272</v>
      </c>
      <c r="D36" s="61">
        <v>1.6116328592356052E-2</v>
      </c>
      <c r="E36" s="13">
        <v>1196413844.1056485</v>
      </c>
      <c r="F36" s="61">
        <v>2.4223889681226241E-2</v>
      </c>
      <c r="G36" s="61">
        <v>0.62311005225725902</v>
      </c>
      <c r="H36" s="61">
        <v>0.12967013659330373</v>
      </c>
      <c r="J36" s="13">
        <v>1875243606.8557885</v>
      </c>
      <c r="K36" s="61">
        <v>1.6857525509973787E-2</v>
      </c>
      <c r="L36" s="13">
        <v>1168277497.1253014</v>
      </c>
      <c r="M36" s="61">
        <v>2.6080952875360431E-2</v>
      </c>
      <c r="N36" s="61">
        <v>0.60513543355073529</v>
      </c>
      <c r="O36" s="61">
        <v>0.11715996210379687</v>
      </c>
    </row>
    <row r="37" spans="1:15" ht="12.75" customHeight="1">
      <c r="A37" s="16" t="s">
        <v>39</v>
      </c>
      <c r="B37" s="17">
        <v>711</v>
      </c>
      <c r="C37" s="18">
        <v>3952683.14</v>
      </c>
      <c r="D37" s="62">
        <v>3.2804144602817885E-5</v>
      </c>
      <c r="E37" s="18">
        <v>3674322.02</v>
      </c>
      <c r="F37" s="62">
        <v>7.4394300688082566E-5</v>
      </c>
      <c r="G37" s="62">
        <v>7.5758498706653965E-2</v>
      </c>
      <c r="H37" s="62">
        <v>-0.25128166849481215</v>
      </c>
      <c r="J37" s="18">
        <v>3952683.14</v>
      </c>
      <c r="K37" s="62">
        <v>3.5532693790709993E-5</v>
      </c>
      <c r="L37" s="18">
        <v>3674322.02</v>
      </c>
      <c r="M37" s="62">
        <v>8.2026590162286679E-5</v>
      </c>
      <c r="N37" s="62">
        <v>7.5758498706653965E-2</v>
      </c>
      <c r="O37" s="62">
        <v>-0.25128166849481215</v>
      </c>
    </row>
    <row r="38" spans="1:15" ht="12.75" customHeight="1" thickBot="1">
      <c r="A38" s="81" t="s">
        <v>40</v>
      </c>
      <c r="B38" s="82"/>
      <c r="C38" s="20">
        <v>1945864020.1676273</v>
      </c>
      <c r="D38" s="63">
        <v>1.6149132736958872E-2</v>
      </c>
      <c r="E38" s="20">
        <v>1200088166.1256485</v>
      </c>
      <c r="F38" s="63">
        <v>2.4298283981914321E-2</v>
      </c>
      <c r="G38" s="63">
        <v>0.62143422049534358</v>
      </c>
      <c r="H38" s="63">
        <v>0.1285037726164695</v>
      </c>
      <c r="J38" s="20">
        <v>1879196289.9957886</v>
      </c>
      <c r="K38" s="63">
        <v>1.6893058203764497E-2</v>
      </c>
      <c r="L38" s="20">
        <v>1171951819.1453013</v>
      </c>
      <c r="M38" s="63">
        <v>2.6162979465522717E-2</v>
      </c>
      <c r="N38" s="63">
        <v>0.60347572254828452</v>
      </c>
      <c r="O38" s="63">
        <v>0.11600481803193508</v>
      </c>
    </row>
    <row r="39" spans="1:15" ht="12.75" customHeight="1">
      <c r="A39" s="11" t="s">
        <v>41</v>
      </c>
      <c r="B39" s="12">
        <v>701</v>
      </c>
      <c r="C39" s="14">
        <v>11541793092</v>
      </c>
      <c r="D39" s="68">
        <v>9.578775635574284E-2</v>
      </c>
      <c r="E39" s="14">
        <v>4775235749.2221594</v>
      </c>
      <c r="F39" s="68">
        <v>9.6684591674442988E-2</v>
      </c>
      <c r="G39" s="68">
        <v>1.4170101117793084</v>
      </c>
      <c r="H39" s="68">
        <v>0.68221750541432913</v>
      </c>
      <c r="J39" s="14">
        <v>10847169913.048641</v>
      </c>
      <c r="K39" s="68">
        <v>9.7510767588661229E-2</v>
      </c>
      <c r="L39" s="14">
        <v>4320557830.5616245</v>
      </c>
      <c r="M39" s="68">
        <v>9.6453338741370534E-2</v>
      </c>
      <c r="N39" s="68">
        <v>1.5105947746656199</v>
      </c>
      <c r="O39" s="68">
        <v>0.74735159706682897</v>
      </c>
    </row>
    <row r="40" spans="1:15" ht="12.75" customHeight="1">
      <c r="A40" s="33" t="s">
        <v>42</v>
      </c>
      <c r="B40" s="34">
        <v>900</v>
      </c>
      <c r="C40" s="23">
        <v>2322769451.4353828</v>
      </c>
      <c r="D40" s="64">
        <v>1.927714979043179E-2</v>
      </c>
      <c r="E40" s="23">
        <v>764984116.01952028</v>
      </c>
      <c r="F40" s="64">
        <v>1.5488696428617117E-2</v>
      </c>
      <c r="G40" s="64">
        <v>2.0363629816545266</v>
      </c>
      <c r="H40" s="64">
        <v>1.1132815852272593</v>
      </c>
      <c r="J40" s="23">
        <v>2267139246.6377392</v>
      </c>
      <c r="K40" s="64">
        <v>2.0380476192604632E-2</v>
      </c>
      <c r="L40" s="23">
        <v>737603398.56094277</v>
      </c>
      <c r="M40" s="64">
        <v>1.646646411140313E-2</v>
      </c>
      <c r="N40" s="64">
        <v>2.0736561830665456</v>
      </c>
      <c r="O40" s="64">
        <v>1.1392373211766045</v>
      </c>
    </row>
    <row r="41" spans="1:15" ht="12.75" customHeight="1">
      <c r="A41" s="33" t="s">
        <v>43</v>
      </c>
      <c r="B41" s="34">
        <v>901</v>
      </c>
      <c r="C41" s="23">
        <v>4264600119.8706841</v>
      </c>
      <c r="D41" s="64">
        <v>3.5392808897257676E-2</v>
      </c>
      <c r="E41" s="23">
        <v>1903358949.1814225</v>
      </c>
      <c r="F41" s="64">
        <v>3.8537465473087631E-2</v>
      </c>
      <c r="G41" s="64">
        <v>1.2405653551080107</v>
      </c>
      <c r="H41" s="64">
        <v>0.55941352666203414</v>
      </c>
      <c r="J41" s="23">
        <v>4085192395.2001982</v>
      </c>
      <c r="K41" s="64">
        <v>3.6723887373068254E-2</v>
      </c>
      <c r="L41" s="23">
        <v>1761601896.444695</v>
      </c>
      <c r="M41" s="64">
        <v>3.9326492343960635E-2</v>
      </c>
      <c r="N41" s="64">
        <v>1.3190213427023587</v>
      </c>
      <c r="O41" s="64">
        <v>0.61401819508794442</v>
      </c>
    </row>
    <row r="42" spans="1:15" ht="12.75" customHeight="1">
      <c r="A42" s="33" t="s">
        <v>44</v>
      </c>
      <c r="B42" s="34">
        <v>902</v>
      </c>
      <c r="C42" s="23">
        <v>4954423520.6939335</v>
      </c>
      <c r="D42" s="64">
        <v>4.1117797668053374E-2</v>
      </c>
      <c r="E42" s="23">
        <v>2106892684.0212166</v>
      </c>
      <c r="F42" s="64">
        <v>4.2658429772738239E-2</v>
      </c>
      <c r="G42" s="64">
        <v>1.3515310287365554</v>
      </c>
      <c r="H42" s="64">
        <v>0.63664464694916156</v>
      </c>
      <c r="J42" s="23">
        <v>4494838271.2107038</v>
      </c>
      <c r="K42" s="64">
        <v>4.0406404022988347E-2</v>
      </c>
      <c r="L42" s="23">
        <v>1821352535.5559866</v>
      </c>
      <c r="M42" s="64">
        <v>4.0660382286006762E-2</v>
      </c>
      <c r="N42" s="64">
        <v>1.4678573661406018</v>
      </c>
      <c r="O42" s="64">
        <v>0.71760674146756798</v>
      </c>
    </row>
    <row r="43" spans="1:15" ht="12.75" customHeight="1">
      <c r="A43" s="32" t="s">
        <v>45</v>
      </c>
      <c r="B43" s="22">
        <v>703</v>
      </c>
      <c r="C43" s="23">
        <v>1709996382.9200201</v>
      </c>
      <c r="D43" s="64">
        <v>1.4191617852678138E-2</v>
      </c>
      <c r="E43" s="23">
        <v>633854405.40999806</v>
      </c>
      <c r="F43" s="64">
        <v>1.2833702373352998E-2</v>
      </c>
      <c r="G43" s="64">
        <v>1.697774707133159</v>
      </c>
      <c r="H43" s="64">
        <v>0.87762716253699802</v>
      </c>
      <c r="J43" s="23">
        <v>1709973408.02002</v>
      </c>
      <c r="K43" s="64">
        <v>1.5371827021133844E-2</v>
      </c>
      <c r="L43" s="23">
        <v>633568676.08999801</v>
      </c>
      <c r="M43" s="64">
        <v>1.4143963934140108E-2</v>
      </c>
      <c r="N43" s="64">
        <v>1.6989550976114218</v>
      </c>
      <c r="O43" s="64">
        <v>0.87844870379414086</v>
      </c>
    </row>
    <row r="44" spans="1:15" ht="12.75" customHeight="1">
      <c r="A44" s="32" t="s">
        <v>46</v>
      </c>
      <c r="B44" s="22">
        <v>740</v>
      </c>
      <c r="C44" s="23">
        <v>2905019365.6253905</v>
      </c>
      <c r="D44" s="64">
        <v>2.410936368250393E-2</v>
      </c>
      <c r="E44" s="23">
        <v>1430354203.2150466</v>
      </c>
      <c r="F44" s="64">
        <v>2.8960499407845296E-2</v>
      </c>
      <c r="G44" s="64">
        <v>1.0309790114194781</v>
      </c>
      <c r="H44" s="64">
        <v>0.41354329859373462</v>
      </c>
      <c r="J44" s="23">
        <v>2734211900.0002041</v>
      </c>
      <c r="K44" s="64">
        <v>2.4579231565124298E-2</v>
      </c>
      <c r="L44" s="23">
        <v>1303998221.9559536</v>
      </c>
      <c r="M44" s="64">
        <v>2.9110820211869056E-2</v>
      </c>
      <c r="N44" s="64">
        <v>1.0967911259104155</v>
      </c>
      <c r="O44" s="64">
        <v>0.45934794397996614</v>
      </c>
    </row>
    <row r="45" spans="1:15" ht="12.75" customHeight="1">
      <c r="A45" s="32" t="s">
        <v>47</v>
      </c>
      <c r="B45" s="22">
        <v>741</v>
      </c>
      <c r="C45" s="23">
        <v>339742054.75282007</v>
      </c>
      <c r="D45" s="64">
        <v>2.8195904141635753E-3</v>
      </c>
      <c r="E45" s="23">
        <v>94684928.353437006</v>
      </c>
      <c r="F45" s="64">
        <v>1.9170935460238042E-3</v>
      </c>
      <c r="G45" s="64">
        <v>2.5881323528560038</v>
      </c>
      <c r="H45" s="64">
        <v>1.4973081520434324</v>
      </c>
      <c r="J45" s="23">
        <v>322098986.73487812</v>
      </c>
      <c r="K45" s="64">
        <v>2.8955128100524607E-3</v>
      </c>
      <c r="L45" s="23">
        <v>90659555.401969001</v>
      </c>
      <c r="M45" s="64">
        <v>2.0239092150264051E-3</v>
      </c>
      <c r="N45" s="64">
        <v>2.5528410139090818</v>
      </c>
      <c r="O45" s="64">
        <v>1.4727456945358308</v>
      </c>
    </row>
    <row r="46" spans="1:15" ht="12.75" customHeight="1">
      <c r="A46" s="32" t="s">
        <v>48</v>
      </c>
      <c r="B46" s="22">
        <v>742</v>
      </c>
      <c r="C46" s="23">
        <v>111145512.52325937</v>
      </c>
      <c r="D46" s="64">
        <v>9.2241986914420534E-4</v>
      </c>
      <c r="E46" s="23">
        <v>41909417.178676024</v>
      </c>
      <c r="F46" s="64">
        <v>8.485434227816311E-4</v>
      </c>
      <c r="G46" s="64">
        <v>1.6520414743398399</v>
      </c>
      <c r="H46" s="64">
        <v>0.84579723993585731</v>
      </c>
      <c r="J46" s="23">
        <v>101285252.96789837</v>
      </c>
      <c r="K46" s="64">
        <v>9.1050502955896772E-4</v>
      </c>
      <c r="L46" s="23">
        <v>40071450.560700022</v>
      </c>
      <c r="M46" s="64">
        <v>8.9456624499963491E-4</v>
      </c>
      <c r="N46" s="64">
        <v>1.5276163340898279</v>
      </c>
      <c r="O46" s="64">
        <v>0.75919845078635007</v>
      </c>
    </row>
    <row r="47" spans="1:15" ht="12.75" customHeight="1">
      <c r="A47" s="32" t="s">
        <v>49</v>
      </c>
      <c r="B47" s="22">
        <v>743</v>
      </c>
      <c r="C47" s="23">
        <v>0</v>
      </c>
      <c r="D47" s="64">
        <v>0</v>
      </c>
      <c r="E47" s="23">
        <v>0</v>
      </c>
      <c r="F47" s="64">
        <v>0</v>
      </c>
      <c r="G47" s="64">
        <v>0</v>
      </c>
      <c r="H47" s="64">
        <v>0</v>
      </c>
      <c r="J47" s="23">
        <v>0</v>
      </c>
      <c r="K47" s="64">
        <v>0</v>
      </c>
      <c r="L47" s="23">
        <v>0</v>
      </c>
      <c r="M47" s="64">
        <v>0</v>
      </c>
      <c r="N47" s="64">
        <v>0</v>
      </c>
      <c r="O47" s="64">
        <v>0</v>
      </c>
    </row>
    <row r="48" spans="1:15" ht="12.75" customHeight="1">
      <c r="A48" s="32" t="s">
        <v>50</v>
      </c>
      <c r="B48" s="22">
        <v>744</v>
      </c>
      <c r="C48" s="23">
        <v>74681303.864537761</v>
      </c>
      <c r="D48" s="64">
        <v>6.1979577019656551E-4</v>
      </c>
      <c r="E48" s="23">
        <v>20985907.929689016</v>
      </c>
      <c r="F48" s="64">
        <v>4.2490340700560068E-4</v>
      </c>
      <c r="G48" s="64">
        <v>2.5586405941906007</v>
      </c>
      <c r="H48" s="64">
        <v>1.4767821507451284</v>
      </c>
      <c r="J48" s="23">
        <v>65548105.469159767</v>
      </c>
      <c r="K48" s="64">
        <v>5.8924550177751338E-4</v>
      </c>
      <c r="L48" s="23">
        <v>18670640.842269015</v>
      </c>
      <c r="M48" s="64">
        <v>4.1680859655192972E-4</v>
      </c>
      <c r="N48" s="64">
        <v>2.5107582017626027</v>
      </c>
      <c r="O48" s="64">
        <v>1.4434564321844392</v>
      </c>
    </row>
    <row r="49" spans="1:15" ht="12.75" customHeight="1">
      <c r="A49" s="32" t="s">
        <v>51</v>
      </c>
      <c r="B49" s="22">
        <v>761</v>
      </c>
      <c r="C49" s="23">
        <v>0</v>
      </c>
      <c r="D49" s="64">
        <v>0</v>
      </c>
      <c r="E49" s="23">
        <v>0</v>
      </c>
      <c r="F49" s="64">
        <v>0</v>
      </c>
      <c r="G49" s="64">
        <v>0</v>
      </c>
      <c r="H49" s="64">
        <v>0</v>
      </c>
      <c r="J49" s="23">
        <v>0</v>
      </c>
      <c r="K49" s="64">
        <v>0</v>
      </c>
      <c r="L49" s="23">
        <v>0</v>
      </c>
      <c r="M49" s="64">
        <v>0</v>
      </c>
      <c r="N49" s="64">
        <v>0</v>
      </c>
      <c r="O49" s="64">
        <v>0</v>
      </c>
    </row>
    <row r="50" spans="1:15" ht="12.75" customHeight="1" thickBot="1">
      <c r="A50" s="81" t="s">
        <v>52</v>
      </c>
      <c r="B50" s="82"/>
      <c r="C50" s="20">
        <v>16682377711.686026</v>
      </c>
      <c r="D50" s="63">
        <v>0.13845054394442924</v>
      </c>
      <c r="E50" s="20">
        <v>6997024611.3090057</v>
      </c>
      <c r="F50" s="63">
        <v>0.1416693338314523</v>
      </c>
      <c r="G50" s="63">
        <v>1.3842102376948882</v>
      </c>
      <c r="H50" s="63">
        <v>0.65938908525535078</v>
      </c>
      <c r="J50" s="20">
        <v>15780287566.240801</v>
      </c>
      <c r="K50" s="63">
        <v>0.14185708951630832</v>
      </c>
      <c r="L50" s="20">
        <v>6407526375.4125147</v>
      </c>
      <c r="M50" s="63">
        <v>0.14304340694395767</v>
      </c>
      <c r="N50" s="63">
        <v>1.4627737197921205</v>
      </c>
      <c r="O50" s="63">
        <v>0.71406856889763382</v>
      </c>
    </row>
    <row r="51" spans="1:15" ht="12.75" customHeight="1">
      <c r="A51" s="11" t="s">
        <v>53</v>
      </c>
      <c r="B51" s="12">
        <v>723</v>
      </c>
      <c r="C51" s="13">
        <v>76433415.818586692</v>
      </c>
      <c r="D51" s="61">
        <v>6.3433691398805765E-4</v>
      </c>
      <c r="E51" s="13">
        <v>30275086.46966739</v>
      </c>
      <c r="F51" s="61">
        <v>6.1298217029495303E-4</v>
      </c>
      <c r="G51" s="61">
        <v>1.524630801473196</v>
      </c>
      <c r="H51" s="61">
        <v>0.75712054668234674</v>
      </c>
      <c r="J51" s="13">
        <v>75336100.758527696</v>
      </c>
      <c r="K51" s="61">
        <v>6.772348060357905E-4</v>
      </c>
      <c r="L51" s="13">
        <v>29738782.24960139</v>
      </c>
      <c r="M51" s="61">
        <v>6.6389687409965743E-4</v>
      </c>
      <c r="N51" s="61">
        <v>1.5332611176282271</v>
      </c>
      <c r="O51" s="61">
        <v>0.76312716984147211</v>
      </c>
    </row>
    <row r="52" spans="1:15" ht="12.75" customHeight="1">
      <c r="A52" s="32" t="s">
        <v>54</v>
      </c>
      <c r="B52" s="22">
        <v>724</v>
      </c>
      <c r="C52" s="23">
        <v>453664100.14347029</v>
      </c>
      <c r="D52" s="64">
        <v>3.7650533106515726E-3</v>
      </c>
      <c r="E52" s="23">
        <v>204620732.25984198</v>
      </c>
      <c r="F52" s="64">
        <v>4.1429728259784696E-3</v>
      </c>
      <c r="G52" s="64">
        <v>1.2170974325679538</v>
      </c>
      <c r="H52" s="64">
        <v>0.54308006164250666</v>
      </c>
      <c r="J52" s="23">
        <v>445552457.06704932</v>
      </c>
      <c r="K52" s="64">
        <v>4.0052993027571452E-3</v>
      </c>
      <c r="L52" s="23">
        <v>200269923.01555797</v>
      </c>
      <c r="M52" s="64">
        <v>4.4708816504411553E-3</v>
      </c>
      <c r="N52" s="64">
        <v>1.2247597160779682</v>
      </c>
      <c r="O52" s="64">
        <v>0.54841294270459917</v>
      </c>
    </row>
    <row r="53" spans="1:15" ht="12.75" customHeight="1">
      <c r="A53" s="32" t="s">
        <v>55</v>
      </c>
      <c r="B53" s="22">
        <v>765</v>
      </c>
      <c r="C53" s="23">
        <v>1949282082.0295217</v>
      </c>
      <c r="D53" s="64">
        <v>1.617749994768828E-2</v>
      </c>
      <c r="E53" s="23">
        <v>1008517460.7509979</v>
      </c>
      <c r="F53" s="64">
        <v>2.0419536125549292E-2</v>
      </c>
      <c r="G53" s="64">
        <v>0.93281936891601114</v>
      </c>
      <c r="H53" s="64">
        <v>0.34522506188475166</v>
      </c>
      <c r="J53" s="23">
        <v>1736825199.6341166</v>
      </c>
      <c r="K53" s="64">
        <v>1.5613211532707836E-2</v>
      </c>
      <c r="L53" s="23">
        <v>856433662.45999599</v>
      </c>
      <c r="M53" s="64">
        <v>1.911926408447789E-2</v>
      </c>
      <c r="N53" s="64">
        <v>1.0279739993466728</v>
      </c>
      <c r="O53" s="64">
        <v>0.41145183696177101</v>
      </c>
    </row>
    <row r="54" spans="1:15" ht="12.75" customHeight="1">
      <c r="A54" s="32" t="s">
        <v>56</v>
      </c>
      <c r="B54" s="22">
        <v>766</v>
      </c>
      <c r="C54" s="23">
        <v>174718595.62014601</v>
      </c>
      <c r="D54" s="64">
        <v>1.4500261904435206E-3</v>
      </c>
      <c r="E54" s="23">
        <v>99708696.450000003</v>
      </c>
      <c r="F54" s="64">
        <v>2.0188101926129085E-3</v>
      </c>
      <c r="G54" s="64">
        <v>0.75229044046083304</v>
      </c>
      <c r="H54" s="64">
        <v>0.2195785359554796</v>
      </c>
      <c r="J54" s="23">
        <v>169939443.19</v>
      </c>
      <c r="K54" s="64">
        <v>1.5276727184952211E-3</v>
      </c>
      <c r="L54" s="23">
        <v>97471707.469999999</v>
      </c>
      <c r="M54" s="64">
        <v>2.1759855988506926E-3</v>
      </c>
      <c r="N54" s="64">
        <v>0.74347456919541743</v>
      </c>
      <c r="O54" s="64">
        <v>0.21344276809257878</v>
      </c>
    </row>
    <row r="55" spans="1:15" ht="12.75" customHeight="1">
      <c r="A55" s="32" t="s">
        <v>57</v>
      </c>
      <c r="B55" s="22">
        <v>767</v>
      </c>
      <c r="C55" s="23">
        <v>881136872.69178104</v>
      </c>
      <c r="D55" s="64">
        <v>7.3127393122272679E-3</v>
      </c>
      <c r="E55" s="23">
        <v>889610988.66486895</v>
      </c>
      <c r="F55" s="64">
        <v>1.8012026987813297E-2</v>
      </c>
      <c r="G55" s="64">
        <v>-9.5256421976147587E-3</v>
      </c>
      <c r="H55" s="64">
        <v>-0.31063867079455376</v>
      </c>
      <c r="J55" s="23">
        <v>708979785.21000004</v>
      </c>
      <c r="K55" s="64">
        <v>6.3733825149643215E-3</v>
      </c>
      <c r="L55" s="23">
        <v>811702168.17999995</v>
      </c>
      <c r="M55" s="64">
        <v>1.8120665723016936E-2</v>
      </c>
      <c r="N55" s="64">
        <v>-0.12655181542797189</v>
      </c>
      <c r="O55" s="64">
        <v>-0.39208784481345482</v>
      </c>
    </row>
    <row r="56" spans="1:15" ht="12.75" customHeight="1">
      <c r="A56" s="32" t="s">
        <v>58</v>
      </c>
      <c r="B56" s="22">
        <v>768</v>
      </c>
      <c r="C56" s="23">
        <v>2073998475.2174337</v>
      </c>
      <c r="D56" s="64">
        <v>1.7212547395604419E-2</v>
      </c>
      <c r="E56" s="23">
        <v>893312267.51761675</v>
      </c>
      <c r="F56" s="64">
        <v>1.8086967085715156E-2</v>
      </c>
      <c r="G56" s="64">
        <v>1.3216948324025259</v>
      </c>
      <c r="H56" s="64">
        <v>0.61587892010198075</v>
      </c>
      <c r="J56" s="23">
        <v>2067415660.0873766</v>
      </c>
      <c r="K56" s="64">
        <v>1.8585058550380874E-2</v>
      </c>
      <c r="L56" s="23">
        <v>890057710.21735477</v>
      </c>
      <c r="M56" s="64">
        <v>1.9869896710028229E-2</v>
      </c>
      <c r="N56" s="64">
        <v>1.3227883274922787</v>
      </c>
      <c r="O56" s="64">
        <v>0.61663998294284417</v>
      </c>
    </row>
    <row r="57" spans="1:15" ht="12.75" customHeight="1">
      <c r="A57" s="32" t="s">
        <v>59</v>
      </c>
      <c r="B57" s="22">
        <v>773</v>
      </c>
      <c r="C57" s="23">
        <v>15636780.369999997</v>
      </c>
      <c r="D57" s="64">
        <v>1.2977291278146421E-4</v>
      </c>
      <c r="E57" s="23">
        <v>7925216.7300000023</v>
      </c>
      <c r="F57" s="64">
        <v>1.6046251613783231E-4</v>
      </c>
      <c r="G57" s="64">
        <v>0.97304135681346748</v>
      </c>
      <c r="H57" s="64">
        <v>0.37321920713632184</v>
      </c>
      <c r="J57" s="23">
        <v>13010533.359999998</v>
      </c>
      <c r="K57" s="64">
        <v>1.1695834995129337E-4</v>
      </c>
      <c r="L57" s="23">
        <v>6550099.6300000018</v>
      </c>
      <c r="M57" s="64">
        <v>1.462262520670836E-4</v>
      </c>
      <c r="N57" s="64">
        <v>0.98631075784109767</v>
      </c>
      <c r="O57" s="64">
        <v>0.38245459203862575</v>
      </c>
    </row>
    <row r="58" spans="1:15" ht="12.75" customHeight="1">
      <c r="A58" s="32" t="s">
        <v>60</v>
      </c>
      <c r="B58" s="22">
        <v>774</v>
      </c>
      <c r="C58" s="23">
        <v>0</v>
      </c>
      <c r="D58" s="64">
        <v>0</v>
      </c>
      <c r="E58" s="23">
        <v>0</v>
      </c>
      <c r="F58" s="64">
        <v>0</v>
      </c>
      <c r="G58" s="64">
        <v>0</v>
      </c>
      <c r="H58" s="64">
        <v>0</v>
      </c>
      <c r="J58" s="23">
        <v>0</v>
      </c>
      <c r="K58" s="64">
        <v>0</v>
      </c>
      <c r="L58" s="23">
        <v>0</v>
      </c>
      <c r="M58" s="64">
        <v>0</v>
      </c>
      <c r="N58" s="64">
        <v>0</v>
      </c>
      <c r="O58" s="64">
        <v>0</v>
      </c>
    </row>
    <row r="59" spans="1:15" ht="12.75" customHeight="1">
      <c r="A59" s="32" t="s">
        <v>61</v>
      </c>
      <c r="B59" s="22">
        <v>775</v>
      </c>
      <c r="C59" s="23">
        <v>106972894.55</v>
      </c>
      <c r="D59" s="64">
        <v>8.877904393318482E-4</v>
      </c>
      <c r="E59" s="23">
        <v>68199912</v>
      </c>
      <c r="F59" s="64">
        <v>1.3808492376584812E-3</v>
      </c>
      <c r="G59" s="64">
        <v>0.56851953929207411</v>
      </c>
      <c r="H59" s="64">
        <v>9.1675625899271918E-2</v>
      </c>
      <c r="J59" s="23">
        <v>0</v>
      </c>
      <c r="K59" s="64">
        <v>0</v>
      </c>
      <c r="L59" s="23">
        <v>1492768.98</v>
      </c>
      <c r="M59" s="64">
        <v>3.3324991294430617E-5</v>
      </c>
      <c r="N59" s="64">
        <v>-1</v>
      </c>
      <c r="O59" s="64">
        <v>-1</v>
      </c>
    </row>
    <row r="60" spans="1:15" ht="12.75" customHeight="1">
      <c r="A60" s="32" t="s">
        <v>62</v>
      </c>
      <c r="B60" s="22">
        <v>776</v>
      </c>
      <c r="C60" s="23">
        <v>192767159.38999999</v>
      </c>
      <c r="D60" s="64">
        <v>1.5998149984023265E-3</v>
      </c>
      <c r="E60" s="23">
        <v>127654691.32000001</v>
      </c>
      <c r="F60" s="64">
        <v>2.5846350533817513E-3</v>
      </c>
      <c r="G60" s="64">
        <v>0.51006717729455375</v>
      </c>
      <c r="H60" s="64">
        <v>5.0993302682734942E-2</v>
      </c>
      <c r="J60" s="23">
        <v>156843048.03999999</v>
      </c>
      <c r="K60" s="64">
        <v>1.4099425129247614E-3</v>
      </c>
      <c r="L60" s="23">
        <v>101651762.73</v>
      </c>
      <c r="M60" s="64">
        <v>2.2693023189969937E-3</v>
      </c>
      <c r="N60" s="64">
        <v>0.5429446949837462</v>
      </c>
      <c r="O60" s="64">
        <v>7.387576209893254E-2</v>
      </c>
    </row>
    <row r="61" spans="1:15" ht="12.75" customHeight="1">
      <c r="A61" s="32" t="s">
        <v>63</v>
      </c>
      <c r="B61" s="22">
        <v>777</v>
      </c>
      <c r="C61" s="23">
        <v>7482169419.3199787</v>
      </c>
      <c r="D61" s="64">
        <v>6.2096089891524799E-2</v>
      </c>
      <c r="E61" s="23">
        <v>3399063522.9800324</v>
      </c>
      <c r="F61" s="64">
        <v>6.8821119218742233E-2</v>
      </c>
      <c r="G61" s="64">
        <v>1.2012443629650673</v>
      </c>
      <c r="H61" s="64">
        <v>0.5320464664289164</v>
      </c>
      <c r="J61" s="23">
        <v>6198971845.2999783</v>
      </c>
      <c r="K61" s="64">
        <v>5.5725733785045216E-2</v>
      </c>
      <c r="L61" s="23">
        <v>2811506127.0500326</v>
      </c>
      <c r="M61" s="64">
        <v>6.2764847383270705E-2</v>
      </c>
      <c r="N61" s="64">
        <v>1.2048580245507905</v>
      </c>
      <c r="O61" s="64">
        <v>0.53456154269960354</v>
      </c>
    </row>
    <row r="62" spans="1:15" ht="12.75" customHeight="1">
      <c r="A62" s="32" t="s">
        <v>64</v>
      </c>
      <c r="B62" s="22">
        <v>778</v>
      </c>
      <c r="C62" s="23">
        <v>37558075.439999998</v>
      </c>
      <c r="D62" s="64">
        <v>3.1170232829168867E-4</v>
      </c>
      <c r="E62" s="23">
        <v>13536937.759999998</v>
      </c>
      <c r="F62" s="64">
        <v>2.7408349421515827E-4</v>
      </c>
      <c r="G62" s="64">
        <v>1.7744883005209298</v>
      </c>
      <c r="H62" s="64">
        <v>0.93101914011757358</v>
      </c>
      <c r="J62" s="23">
        <v>31512603.769999996</v>
      </c>
      <c r="K62" s="64">
        <v>2.8328293987850065E-4</v>
      </c>
      <c r="L62" s="23">
        <v>11225361.109999999</v>
      </c>
      <c r="M62" s="64">
        <v>2.5059809406515799E-4</v>
      </c>
      <c r="N62" s="64">
        <v>1.8072686001991785</v>
      </c>
      <c r="O62" s="64">
        <v>0.95383393666423877</v>
      </c>
    </row>
    <row r="63" spans="1:15" ht="12.75" customHeight="1">
      <c r="A63" s="32" t="s">
        <v>65</v>
      </c>
      <c r="B63" s="22">
        <v>779</v>
      </c>
      <c r="C63" s="23">
        <v>1392033428.2100003</v>
      </c>
      <c r="D63" s="64">
        <v>1.1552776747735251E-2</v>
      </c>
      <c r="E63" s="23">
        <v>632782094.31999969</v>
      </c>
      <c r="F63" s="64">
        <v>1.2811991202359744E-2</v>
      </c>
      <c r="G63" s="64">
        <v>1.199862228570022</v>
      </c>
      <c r="H63" s="64">
        <v>0.53108451320296624</v>
      </c>
      <c r="J63" s="23">
        <v>1168776966.9200003</v>
      </c>
      <c r="K63" s="64">
        <v>1.0506734945418154E-2</v>
      </c>
      <c r="L63" s="23">
        <v>519003273.76999974</v>
      </c>
      <c r="M63" s="64">
        <v>1.1586373921145006E-2</v>
      </c>
      <c r="N63" s="64">
        <v>1.2519645366205392</v>
      </c>
      <c r="O63" s="64">
        <v>0.56734725544302544</v>
      </c>
    </row>
    <row r="64" spans="1:15" ht="12.75" customHeight="1">
      <c r="A64" s="32" t="s">
        <v>66</v>
      </c>
      <c r="B64" s="22">
        <v>780</v>
      </c>
      <c r="C64" s="23">
        <v>1777261.3699999999</v>
      </c>
      <c r="D64" s="64">
        <v>1.4749864057780816E-5</v>
      </c>
      <c r="E64" s="23">
        <v>939533.81</v>
      </c>
      <c r="F64" s="64">
        <v>1.9022818464822482E-5</v>
      </c>
      <c r="G64" s="64">
        <v>0.89164173878958097</v>
      </c>
      <c r="H64" s="64">
        <v>0.31656579815533181</v>
      </c>
      <c r="J64" s="23">
        <v>507564.74</v>
      </c>
      <c r="K64" s="64">
        <v>4.5627594842781484E-6</v>
      </c>
      <c r="L64" s="23">
        <v>475168.89</v>
      </c>
      <c r="M64" s="64">
        <v>1.0607802905064559E-5</v>
      </c>
      <c r="N64" s="64">
        <v>6.817754840810375E-2</v>
      </c>
      <c r="O64" s="64">
        <v>-0.25655794236629759</v>
      </c>
    </row>
    <row r="65" spans="1:15" ht="12.75" customHeight="1">
      <c r="A65" s="32" t="s">
        <v>67</v>
      </c>
      <c r="B65" s="22">
        <v>781</v>
      </c>
      <c r="C65" s="23">
        <v>336690.84</v>
      </c>
      <c r="D65" s="64">
        <v>2.7942677443667343E-6</v>
      </c>
      <c r="E65" s="23">
        <v>186839.04000000001</v>
      </c>
      <c r="F65" s="64">
        <v>3.7829454376545597E-6</v>
      </c>
      <c r="G65" s="64">
        <v>0.80203687623314712</v>
      </c>
      <c r="H65" s="64">
        <v>0.25420161207763581</v>
      </c>
      <c r="J65" s="23">
        <v>0</v>
      </c>
      <c r="K65" s="64">
        <v>0</v>
      </c>
      <c r="L65" s="23">
        <v>0</v>
      </c>
      <c r="M65" s="64">
        <v>0</v>
      </c>
      <c r="N65" s="64">
        <v>0</v>
      </c>
      <c r="O65" s="64">
        <v>0</v>
      </c>
    </row>
    <row r="66" spans="1:15" ht="12.75" customHeight="1">
      <c r="A66" s="32" t="s">
        <v>68</v>
      </c>
      <c r="B66" s="22">
        <v>782</v>
      </c>
      <c r="C66" s="23">
        <v>51419490.789999999</v>
      </c>
      <c r="D66" s="64">
        <v>4.2674111522089333E-4</v>
      </c>
      <c r="E66" s="23">
        <v>27231899.669999998</v>
      </c>
      <c r="F66" s="64">
        <v>5.5136651641591184E-4</v>
      </c>
      <c r="G66" s="64">
        <v>0.88820799918876925</v>
      </c>
      <c r="H66" s="64">
        <v>0.3141759459832747</v>
      </c>
      <c r="J66" s="23">
        <v>33453551.949999999</v>
      </c>
      <c r="K66" s="64">
        <v>3.007311174583448E-4</v>
      </c>
      <c r="L66" s="23">
        <v>18472701.059999999</v>
      </c>
      <c r="M66" s="64">
        <v>4.1238973361378342E-4</v>
      </c>
      <c r="N66" s="64">
        <v>0.81097240957571159</v>
      </c>
      <c r="O66" s="64">
        <v>0.2604206636802</v>
      </c>
    </row>
    <row r="67" spans="1:15" ht="12.75" customHeight="1">
      <c r="A67" s="32" t="s">
        <v>69</v>
      </c>
      <c r="B67" s="22">
        <v>783</v>
      </c>
      <c r="C67" s="23">
        <v>210540378.91999996</v>
      </c>
      <c r="D67" s="64">
        <v>1.7473186668900936E-3</v>
      </c>
      <c r="E67" s="23">
        <v>227318039.67000011</v>
      </c>
      <c r="F67" s="64">
        <v>4.6025270792774634E-3</v>
      </c>
      <c r="G67" s="64">
        <v>-7.3806992064318511E-2</v>
      </c>
      <c r="H67" s="64">
        <v>-0.35537791763941995</v>
      </c>
      <c r="J67" s="23">
        <v>173526057.86999997</v>
      </c>
      <c r="K67" s="64">
        <v>1.5599146353541839E-3</v>
      </c>
      <c r="L67" s="23">
        <v>193941328.2100001</v>
      </c>
      <c r="M67" s="64">
        <v>4.3296003338899524E-3</v>
      </c>
      <c r="N67" s="64">
        <v>-0.10526518781955763</v>
      </c>
      <c r="O67" s="64">
        <v>-0.37727254163387924</v>
      </c>
    </row>
    <row r="68" spans="1:15" ht="12.75" customHeight="1" thickBot="1">
      <c r="A68" s="81" t="s">
        <v>70</v>
      </c>
      <c r="B68" s="82"/>
      <c r="C68" s="20">
        <v>15100445120.720919</v>
      </c>
      <c r="D68" s="63">
        <v>0.12532175430258363</v>
      </c>
      <c r="E68" s="20">
        <v>7630883919.4130268</v>
      </c>
      <c r="F68" s="63">
        <v>0.15450313547005515</v>
      </c>
      <c r="G68" s="63">
        <v>0.97885923573090539</v>
      </c>
      <c r="H68" s="63">
        <v>0.37726839903320242</v>
      </c>
      <c r="J68" s="20">
        <v>12980650817.897049</v>
      </c>
      <c r="K68" s="63">
        <v>0.11668972047085592</v>
      </c>
      <c r="L68" s="20">
        <v>6549992545.022543</v>
      </c>
      <c r="M68" s="63">
        <v>0.14622386147216274</v>
      </c>
      <c r="N68" s="63">
        <v>0.9817810064167598</v>
      </c>
      <c r="O68" s="63">
        <v>0.3793019254014196</v>
      </c>
    </row>
    <row r="69" spans="1:15" ht="12.75" customHeight="1">
      <c r="A69" s="11" t="s">
        <v>71</v>
      </c>
      <c r="B69" s="12">
        <v>714</v>
      </c>
      <c r="C69" s="13">
        <v>0</v>
      </c>
      <c r="D69" s="61">
        <v>0</v>
      </c>
      <c r="E69" s="13">
        <v>0</v>
      </c>
      <c r="F69" s="61">
        <v>0</v>
      </c>
      <c r="G69" s="61">
        <v>0</v>
      </c>
      <c r="H69" s="61">
        <v>0</v>
      </c>
      <c r="J69" s="13">
        <v>0</v>
      </c>
      <c r="K69" s="61">
        <v>0</v>
      </c>
      <c r="L69" s="13">
        <v>0</v>
      </c>
      <c r="M69" s="61">
        <v>0</v>
      </c>
      <c r="N69" s="61">
        <v>0</v>
      </c>
      <c r="O69" s="61">
        <v>0</v>
      </c>
    </row>
    <row r="70" spans="1:15" ht="12.75" customHeight="1">
      <c r="A70" s="32" t="s">
        <v>72</v>
      </c>
      <c r="B70" s="22">
        <v>715</v>
      </c>
      <c r="C70" s="23">
        <v>27993068518.786068</v>
      </c>
      <c r="D70" s="64">
        <v>0.23232033407232516</v>
      </c>
      <c r="E70" s="23">
        <v>10457518118.338612</v>
      </c>
      <c r="F70" s="64">
        <v>0.21173423099882629</v>
      </c>
      <c r="G70" s="64">
        <v>1.6768367218696567</v>
      </c>
      <c r="H70" s="64">
        <v>0.86305451132353594</v>
      </c>
      <c r="J70" s="23">
        <v>24465767184.581001</v>
      </c>
      <c r="K70" s="64">
        <v>0.21993531556504112</v>
      </c>
      <c r="L70" s="23">
        <v>8956525544.7915611</v>
      </c>
      <c r="M70" s="64">
        <v>0.19994797574673892</v>
      </c>
      <c r="N70" s="64">
        <v>1.731613622071166</v>
      </c>
      <c r="O70" s="64">
        <v>0.90117874587358426</v>
      </c>
    </row>
    <row r="71" spans="1:15" ht="12.75" customHeight="1">
      <c r="A71" s="32" t="s">
        <v>73</v>
      </c>
      <c r="B71" s="22">
        <v>903</v>
      </c>
      <c r="C71" s="23">
        <v>538009664.32521713</v>
      </c>
      <c r="D71" s="64">
        <v>4.4650547997727771E-3</v>
      </c>
      <c r="E71" s="23">
        <v>385234481.75030935</v>
      </c>
      <c r="F71" s="64">
        <v>7.7998742937479843E-3</v>
      </c>
      <c r="G71" s="64">
        <v>0.39657712331662309</v>
      </c>
      <c r="H71" s="64">
        <v>-2.7994763838653292E-2</v>
      </c>
      <c r="J71" s="23">
        <v>284471049.22488815</v>
      </c>
      <c r="K71" s="64">
        <v>2.5572560021671609E-3</v>
      </c>
      <c r="L71" s="23">
        <v>207917212.21183029</v>
      </c>
      <c r="M71" s="64">
        <v>4.6416018685768289E-3</v>
      </c>
      <c r="N71" s="64">
        <v>0.3681938411864778</v>
      </c>
      <c r="O71" s="64">
        <v>-4.7749275343487052E-2</v>
      </c>
    </row>
    <row r="72" spans="1:15" ht="12.75" customHeight="1">
      <c r="A72" s="16" t="s">
        <v>74</v>
      </c>
      <c r="B72" s="17">
        <v>716</v>
      </c>
      <c r="C72" s="18">
        <v>2246970438.151485</v>
      </c>
      <c r="D72" s="62">
        <v>1.864807791584791E-2</v>
      </c>
      <c r="E72" s="18">
        <v>750549246.73689079</v>
      </c>
      <c r="F72" s="62">
        <v>1.5196432440877384E-2</v>
      </c>
      <c r="G72" s="62">
        <v>1.9937681610107232</v>
      </c>
      <c r="H72" s="62">
        <v>1.0836359695230535</v>
      </c>
      <c r="J72" s="18">
        <v>2127828697.9314847</v>
      </c>
      <c r="K72" s="62">
        <v>1.912814229847035E-2</v>
      </c>
      <c r="L72" s="18">
        <v>613980759.3568908</v>
      </c>
      <c r="M72" s="62">
        <v>1.3706677814618231E-2</v>
      </c>
      <c r="N72" s="62">
        <v>2.4656276528278536</v>
      </c>
      <c r="O72" s="62">
        <v>1.412045972179742</v>
      </c>
    </row>
    <row r="73" spans="1:15" ht="12.75" customHeight="1" thickBot="1">
      <c r="A73" s="81" t="s">
        <v>75</v>
      </c>
      <c r="B73" s="82"/>
      <c r="C73" s="20">
        <v>30778048621.262772</v>
      </c>
      <c r="D73" s="63">
        <v>0.25543346678794587</v>
      </c>
      <c r="E73" s="20">
        <v>11593301846.825811</v>
      </c>
      <c r="F73" s="63">
        <v>0.23473053773345165</v>
      </c>
      <c r="G73" s="63">
        <v>1.6548130142656166</v>
      </c>
      <c r="H73" s="63">
        <v>0.84772620703341905</v>
      </c>
      <c r="J73" s="20">
        <v>26878066931.737377</v>
      </c>
      <c r="K73" s="63">
        <v>0.24162071386567865</v>
      </c>
      <c r="L73" s="20">
        <v>9778423516.3602829</v>
      </c>
      <c r="M73" s="63">
        <v>0.218296255429934</v>
      </c>
      <c r="N73" s="63">
        <v>1.7487116800338702</v>
      </c>
      <c r="O73" s="63">
        <v>0.91307884189439736</v>
      </c>
    </row>
    <row r="74" spans="1:15" ht="12.75" customHeight="1">
      <c r="A74" s="21" t="s">
        <v>76</v>
      </c>
      <c r="B74" s="22">
        <v>728</v>
      </c>
      <c r="C74" s="23">
        <v>177017220.74717602</v>
      </c>
      <c r="D74" s="64">
        <v>1.4691029614327489E-3</v>
      </c>
      <c r="E74" s="23">
        <v>116812005.34319</v>
      </c>
      <c r="F74" s="64">
        <v>2.3651022970161946E-3</v>
      </c>
      <c r="G74" s="64">
        <v>0.51540263543207732</v>
      </c>
      <c r="H74" s="64">
        <v>5.4706734014530412E-2</v>
      </c>
      <c r="J74" s="23">
        <v>166551274.41717601</v>
      </c>
      <c r="K74" s="64">
        <v>1.4972147335640027E-3</v>
      </c>
      <c r="L74" s="23">
        <v>110981633.28319</v>
      </c>
      <c r="M74" s="64">
        <v>2.4775849529000784E-3</v>
      </c>
      <c r="N74" s="64">
        <v>0.50071024808393183</v>
      </c>
      <c r="O74" s="64">
        <v>4.4480963310086219E-2</v>
      </c>
    </row>
    <row r="75" spans="1:15" ht="12.75" customHeight="1" thickBot="1">
      <c r="A75" s="83" t="s">
        <v>77</v>
      </c>
      <c r="B75" s="84"/>
      <c r="C75" s="31">
        <v>177017220.74717602</v>
      </c>
      <c r="D75" s="67">
        <v>1.4691029614327489E-3</v>
      </c>
      <c r="E75" s="31">
        <v>116812005.34319</v>
      </c>
      <c r="F75" s="67">
        <v>2.3651022970161946E-3</v>
      </c>
      <c r="G75" s="67">
        <v>0.51540263543207732</v>
      </c>
      <c r="H75" s="67">
        <v>5.4706734014530412E-2</v>
      </c>
      <c r="J75" s="31">
        <v>166551274.41717601</v>
      </c>
      <c r="K75" s="67">
        <v>1.4972147335640027E-3</v>
      </c>
      <c r="L75" s="31">
        <v>110981633.28319</v>
      </c>
      <c r="M75" s="67">
        <v>2.4775849529000784E-3</v>
      </c>
      <c r="N75" s="67">
        <v>0.50071024808393183</v>
      </c>
      <c r="O75" s="67">
        <v>4.4480963310086219E-2</v>
      </c>
    </row>
    <row r="76" spans="1:15" ht="12.75" customHeight="1">
      <c r="A76" s="21" t="s">
        <v>78</v>
      </c>
      <c r="B76" s="22">
        <v>735</v>
      </c>
      <c r="C76" s="23">
        <v>174099933.08000001</v>
      </c>
      <c r="D76" s="64">
        <v>1.4448917805481461E-3</v>
      </c>
      <c r="E76" s="23">
        <v>82091346.429999992</v>
      </c>
      <c r="F76" s="64">
        <v>1.6621102551602083E-3</v>
      </c>
      <c r="G76" s="64">
        <v>1.120807376797706</v>
      </c>
      <c r="H76" s="64">
        <v>0.47606304064428318</v>
      </c>
      <c r="J76" s="23">
        <v>166891589.85000002</v>
      </c>
      <c r="K76" s="64">
        <v>1.5002740033406307E-3</v>
      </c>
      <c r="L76" s="23">
        <v>78674871.809999987</v>
      </c>
      <c r="M76" s="64">
        <v>1.7563597939707284E-3</v>
      </c>
      <c r="N76" s="64">
        <v>1.1212820054291748</v>
      </c>
      <c r="O76" s="64">
        <v>0.47639337794346792</v>
      </c>
    </row>
    <row r="77" spans="1:15" ht="12.75" customHeight="1" thickBot="1">
      <c r="A77" s="83" t="s">
        <v>79</v>
      </c>
      <c r="B77" s="84"/>
      <c r="C77" s="31">
        <v>174099933.08000001</v>
      </c>
      <c r="D77" s="67">
        <v>1.4448917805481461E-3</v>
      </c>
      <c r="E77" s="31">
        <v>82091346.429999992</v>
      </c>
      <c r="F77" s="67">
        <v>1.6621102551602083E-3</v>
      </c>
      <c r="G77" s="67">
        <v>1.120807376797706</v>
      </c>
      <c r="H77" s="67">
        <v>0.47606304064428318</v>
      </c>
      <c r="J77" s="31">
        <v>166891589.85000002</v>
      </c>
      <c r="K77" s="67">
        <v>1.5002740033406307E-3</v>
      </c>
      <c r="L77" s="31">
        <v>78674871.809999987</v>
      </c>
      <c r="M77" s="67">
        <v>1.7563597939707284E-3</v>
      </c>
      <c r="N77" s="67">
        <v>1.1212820054291748</v>
      </c>
      <c r="O77" s="67">
        <v>0.47639337794346792</v>
      </c>
    </row>
    <row r="78" spans="1:15" ht="12.75" customHeight="1">
      <c r="A78" s="11" t="s">
        <v>80</v>
      </c>
      <c r="B78" s="12">
        <v>719</v>
      </c>
      <c r="C78" s="13">
        <v>824825428.02795601</v>
      </c>
      <c r="D78" s="61">
        <v>6.8453988480114362E-3</v>
      </c>
      <c r="E78" s="13">
        <v>367850278.2682001</v>
      </c>
      <c r="F78" s="61">
        <v>7.4478948934582822E-3</v>
      </c>
      <c r="G78" s="61">
        <v>1.2422857253531143</v>
      </c>
      <c r="H78" s="61">
        <v>0.56061088902638789</v>
      </c>
      <c r="J78" s="13">
        <v>803572112.32795596</v>
      </c>
      <c r="K78" s="61">
        <v>7.2237214051271694E-3</v>
      </c>
      <c r="L78" s="13">
        <v>359768400.09820008</v>
      </c>
      <c r="M78" s="61">
        <v>8.0315701638466186E-3</v>
      </c>
      <c r="N78" s="61">
        <v>1.2335816934133681</v>
      </c>
      <c r="O78" s="61">
        <v>0.55455296033781187</v>
      </c>
    </row>
    <row r="79" spans="1:15" ht="12.75" customHeight="1">
      <c r="A79" s="32" t="s">
        <v>81</v>
      </c>
      <c r="B79" s="22">
        <v>720</v>
      </c>
      <c r="C79" s="23">
        <v>1076977296.7896283</v>
      </c>
      <c r="D79" s="64">
        <v>8.9380599776178564E-3</v>
      </c>
      <c r="E79" s="23">
        <v>624642763.89539409</v>
      </c>
      <c r="F79" s="64">
        <v>1.2647193508605136E-2</v>
      </c>
      <c r="G79" s="64">
        <v>0.72414916019099906</v>
      </c>
      <c r="H79" s="64">
        <v>0.19999245558950385</v>
      </c>
      <c r="J79" s="23">
        <v>929136220.56962836</v>
      </c>
      <c r="K79" s="64">
        <v>8.3524815033259106E-3</v>
      </c>
      <c r="L79" s="23">
        <v>547060096.93539405</v>
      </c>
      <c r="M79" s="64">
        <v>1.2212722271266902E-2</v>
      </c>
      <c r="N79" s="64">
        <v>0.69841709489434067</v>
      </c>
      <c r="O79" s="64">
        <v>0.18208316738191854</v>
      </c>
    </row>
    <row r="80" spans="1:15" ht="12.75" customHeight="1">
      <c r="A80" s="32" t="s">
        <v>82</v>
      </c>
      <c r="B80" s="22">
        <v>721</v>
      </c>
      <c r="C80" s="23">
        <v>420655.85999999993</v>
      </c>
      <c r="D80" s="64">
        <v>3.4911110176827161E-6</v>
      </c>
      <c r="E80" s="23">
        <v>246690.88000000003</v>
      </c>
      <c r="F80" s="64">
        <v>4.9947705736819698E-6</v>
      </c>
      <c r="G80" s="64">
        <v>0.70519420904412788</v>
      </c>
      <c r="H80" s="64">
        <v>0.18679997845498875</v>
      </c>
      <c r="J80" s="23">
        <v>336825.88999999996</v>
      </c>
      <c r="K80" s="64">
        <v>3.0279004884144002E-6</v>
      </c>
      <c r="L80" s="23">
        <v>233020.96000000002</v>
      </c>
      <c r="M80" s="64">
        <v>5.2020249398670283E-6</v>
      </c>
      <c r="N80" s="64">
        <v>0.4454746474308573</v>
      </c>
      <c r="O80" s="64">
        <v>6.0374773321667519E-3</v>
      </c>
    </row>
    <row r="81" spans="1:15" ht="12.75" customHeight="1">
      <c r="A81" s="32" t="s">
        <v>83</v>
      </c>
      <c r="B81" s="22">
        <v>722</v>
      </c>
      <c r="C81" s="23">
        <v>3940991.93</v>
      </c>
      <c r="D81" s="64">
        <v>3.2707116804272435E-5</v>
      </c>
      <c r="E81" s="23">
        <v>6189641.8399999999</v>
      </c>
      <c r="F81" s="64">
        <v>1.2532218833571278E-4</v>
      </c>
      <c r="G81" s="64">
        <v>-0.36329241143943147</v>
      </c>
      <c r="H81" s="64">
        <v>-0.55685719058980476</v>
      </c>
      <c r="J81" s="23">
        <v>2796265.93</v>
      </c>
      <c r="K81" s="64">
        <v>2.5137067032417099E-5</v>
      </c>
      <c r="L81" s="23">
        <v>2168467.3400000003</v>
      </c>
      <c r="M81" s="64">
        <v>4.8409470049248429E-5</v>
      </c>
      <c r="N81" s="64">
        <v>0.28951258726359219</v>
      </c>
      <c r="O81" s="64">
        <v>-0.10251072712723264</v>
      </c>
    </row>
    <row r="82" spans="1:15" ht="12.75" customHeight="1">
      <c r="A82" s="32" t="s">
        <v>84</v>
      </c>
      <c r="B82" s="22">
        <v>725</v>
      </c>
      <c r="C82" s="23">
        <v>10540383.620000001</v>
      </c>
      <c r="D82" s="64">
        <v>8.7476849571011415E-5</v>
      </c>
      <c r="E82" s="23">
        <v>5854407.9500000002</v>
      </c>
      <c r="F82" s="64">
        <v>1.1853468014297806E-4</v>
      </c>
      <c r="G82" s="64">
        <v>0.80041837022990525</v>
      </c>
      <c r="H82" s="64">
        <v>0.2530751463181411</v>
      </c>
      <c r="J82" s="23">
        <v>10540383.620000001</v>
      </c>
      <c r="K82" s="64">
        <v>9.4752908427179255E-5</v>
      </c>
      <c r="L82" s="23">
        <v>5854407.9500000002</v>
      </c>
      <c r="M82" s="64">
        <v>1.3069543685707846E-4</v>
      </c>
      <c r="N82" s="64">
        <v>0.80041837022990525</v>
      </c>
      <c r="O82" s="64">
        <v>0.2530751463181411</v>
      </c>
    </row>
    <row r="83" spans="1:15" ht="12.75" customHeight="1">
      <c r="A83" s="32" t="s">
        <v>85</v>
      </c>
      <c r="B83" s="22">
        <v>726</v>
      </c>
      <c r="C83" s="23">
        <v>88285501.037399903</v>
      </c>
      <c r="D83" s="64">
        <v>7.3269984964266445E-4</v>
      </c>
      <c r="E83" s="23">
        <v>40120268.920000009</v>
      </c>
      <c r="F83" s="64">
        <v>8.1231839056970139E-4</v>
      </c>
      <c r="G83" s="64">
        <v>1.2005211683262038</v>
      </c>
      <c r="H83" s="64">
        <v>0.53154312940298132</v>
      </c>
      <c r="J83" s="23">
        <v>88267641.037399903</v>
      </c>
      <c r="K83" s="64">
        <v>7.9348304671095844E-4</v>
      </c>
      <c r="L83" s="23">
        <v>40120268.920000009</v>
      </c>
      <c r="M83" s="64">
        <v>8.9565607967631773E-4</v>
      </c>
      <c r="N83" s="64">
        <v>1.2000760068035925</v>
      </c>
      <c r="O83" s="64">
        <v>0.53123330094904819</v>
      </c>
    </row>
    <row r="84" spans="1:15" s="35" customFormat="1" ht="12.75" customHeight="1">
      <c r="A84" s="32" t="s">
        <v>86</v>
      </c>
      <c r="B84" s="22">
        <v>730</v>
      </c>
      <c r="C84" s="23">
        <v>30459195.618658733</v>
      </c>
      <c r="D84" s="64">
        <v>2.5278723898925984E-4</v>
      </c>
      <c r="E84" s="23">
        <v>31534311.993419711</v>
      </c>
      <c r="F84" s="64">
        <v>6.3847781322941158E-4</v>
      </c>
      <c r="G84" s="64">
        <v>-3.4093541504419789E-2</v>
      </c>
      <c r="H84" s="64">
        <v>-0.32773770984439021</v>
      </c>
      <c r="J84" s="23">
        <v>17068753.109700006</v>
      </c>
      <c r="K84" s="64">
        <v>1.5343976639528947E-4</v>
      </c>
      <c r="L84" s="23">
        <v>17342906.56000001</v>
      </c>
      <c r="M84" s="64">
        <v>3.871678859056436E-4</v>
      </c>
      <c r="N84" s="64">
        <v>-1.5807814529331332E-2</v>
      </c>
      <c r="O84" s="64">
        <v>-0.31501100677152793</v>
      </c>
    </row>
    <row r="85" spans="1:15" s="35" customFormat="1" ht="12.75" customHeight="1">
      <c r="A85" s="32" t="s">
        <v>87</v>
      </c>
      <c r="B85" s="22">
        <v>731</v>
      </c>
      <c r="C85" s="23">
        <v>4863640.4700000007</v>
      </c>
      <c r="D85" s="64">
        <v>4.0364370131119888E-5</v>
      </c>
      <c r="E85" s="23">
        <v>2891156.8399999985</v>
      </c>
      <c r="F85" s="64">
        <v>5.8537490759007155E-5</v>
      </c>
      <c r="G85" s="64">
        <v>0.6822471900210032</v>
      </c>
      <c r="H85" s="64">
        <v>0.1708290576426803</v>
      </c>
      <c r="J85" s="23">
        <v>4863640.4700000007</v>
      </c>
      <c r="K85" s="64">
        <v>4.3721755933265844E-5</v>
      </c>
      <c r="L85" s="23">
        <v>2891156.8399999985</v>
      </c>
      <c r="M85" s="64">
        <v>6.454299212717663E-5</v>
      </c>
      <c r="N85" s="64">
        <v>0.6822471900210032</v>
      </c>
      <c r="O85" s="64">
        <v>0.1708290576426803</v>
      </c>
    </row>
    <row r="86" spans="1:15" s="35" customFormat="1" ht="12.75" customHeight="1">
      <c r="A86" s="32" t="s">
        <v>88</v>
      </c>
      <c r="B86" s="22">
        <v>732</v>
      </c>
      <c r="C86" s="23">
        <v>0</v>
      </c>
      <c r="D86" s="64">
        <v>0</v>
      </c>
      <c r="E86" s="23">
        <v>0</v>
      </c>
      <c r="F86" s="64">
        <v>0</v>
      </c>
      <c r="G86" s="64">
        <v>0</v>
      </c>
      <c r="H86" s="64">
        <v>0</v>
      </c>
      <c r="J86" s="23">
        <v>0</v>
      </c>
      <c r="K86" s="64">
        <v>0</v>
      </c>
      <c r="L86" s="23">
        <v>0</v>
      </c>
      <c r="M86" s="64">
        <v>0</v>
      </c>
      <c r="N86" s="64">
        <v>0</v>
      </c>
      <c r="O86" s="64">
        <v>0</v>
      </c>
    </row>
    <row r="87" spans="1:15" s="35" customFormat="1" ht="12.75" customHeight="1">
      <c r="A87" s="32" t="s">
        <v>89</v>
      </c>
      <c r="B87" s="22">
        <v>733</v>
      </c>
      <c r="C87" s="23">
        <v>549391593.22000003</v>
      </c>
      <c r="D87" s="64">
        <v>4.5595158096991767E-3</v>
      </c>
      <c r="E87" s="23">
        <v>377222066.06999993</v>
      </c>
      <c r="F87" s="64">
        <v>7.6376462532783997E-3</v>
      </c>
      <c r="G87" s="64">
        <v>0.45641425207095687</v>
      </c>
      <c r="H87" s="64">
        <v>1.3651344704173729E-2</v>
      </c>
      <c r="J87" s="23">
        <v>471718584.19</v>
      </c>
      <c r="K87" s="64">
        <v>4.2405200249394448E-3</v>
      </c>
      <c r="L87" s="23">
        <v>301696601.80999994</v>
      </c>
      <c r="M87" s="64">
        <v>6.7351591328468977E-3</v>
      </c>
      <c r="N87" s="64">
        <v>0.56355285860022764</v>
      </c>
      <c r="O87" s="64">
        <v>8.8218860384345454E-2</v>
      </c>
    </row>
    <row r="88" spans="1:15" s="35" customFormat="1" ht="12.75" customHeight="1">
      <c r="A88" s="32" t="s">
        <v>90</v>
      </c>
      <c r="B88" s="22">
        <v>734</v>
      </c>
      <c r="C88" s="23">
        <v>6070943.3799999999</v>
      </c>
      <c r="D88" s="64">
        <v>5.0384029647526964E-5</v>
      </c>
      <c r="E88" s="23">
        <v>8957350.6799999997</v>
      </c>
      <c r="F88" s="64">
        <v>1.8136021726710845E-4</v>
      </c>
      <c r="G88" s="64">
        <v>-0.32223895246669076</v>
      </c>
      <c r="H88" s="64">
        <v>-0.52828434887715114</v>
      </c>
      <c r="J88" s="23">
        <v>6056598.21</v>
      </c>
      <c r="K88" s="64">
        <v>5.4445864236234292E-5</v>
      </c>
      <c r="L88" s="23">
        <v>3975020.3200000003</v>
      </c>
      <c r="M88" s="64">
        <v>8.8739462926932483E-5</v>
      </c>
      <c r="N88" s="64">
        <v>0.52366471676300752</v>
      </c>
      <c r="O88" s="64">
        <v>6.0457069016569775E-2</v>
      </c>
    </row>
    <row r="89" spans="1:15" s="35" customFormat="1" ht="12.75" customHeight="1">
      <c r="A89" s="32" t="s">
        <v>91</v>
      </c>
      <c r="B89" s="22">
        <v>769</v>
      </c>
      <c r="C89" s="23">
        <v>0</v>
      </c>
      <c r="D89" s="64">
        <v>0</v>
      </c>
      <c r="E89" s="23">
        <v>0</v>
      </c>
      <c r="F89" s="64">
        <v>0</v>
      </c>
      <c r="G89" s="64">
        <v>0</v>
      </c>
      <c r="H89" s="64">
        <v>0</v>
      </c>
      <c r="J89" s="23">
        <v>0</v>
      </c>
      <c r="K89" s="64">
        <v>0</v>
      </c>
      <c r="L89" s="23">
        <v>0</v>
      </c>
      <c r="M89" s="64">
        <v>0</v>
      </c>
      <c r="N89" s="64">
        <v>0</v>
      </c>
      <c r="O89" s="64">
        <v>0</v>
      </c>
    </row>
    <row r="90" spans="1:15" s="35" customFormat="1" ht="12.75" customHeight="1">
      <c r="A90" s="32" t="s">
        <v>92</v>
      </c>
      <c r="B90" s="22">
        <v>770</v>
      </c>
      <c r="C90" s="23">
        <v>19047.599999999999</v>
      </c>
      <c r="D90" s="64">
        <v>1.5808001871271521E-7</v>
      </c>
      <c r="E90" s="23">
        <v>20438.21</v>
      </c>
      <c r="F90" s="64">
        <v>4.1381412189511249E-7</v>
      </c>
      <c r="G90" s="64">
        <v>-6.8039715806814782E-2</v>
      </c>
      <c r="H90" s="64">
        <v>-0.35136394474305044</v>
      </c>
      <c r="J90" s="23">
        <v>19047.599999999999</v>
      </c>
      <c r="K90" s="64">
        <v>1.7122863489835099E-7</v>
      </c>
      <c r="L90" s="23">
        <v>20438.21</v>
      </c>
      <c r="M90" s="64">
        <v>4.5626830370212057E-7</v>
      </c>
      <c r="N90" s="64">
        <v>-6.8039715806814782E-2</v>
      </c>
      <c r="O90" s="64">
        <v>-0.35136394474305044</v>
      </c>
    </row>
    <row r="91" spans="1:15" s="35" customFormat="1" ht="12.75" customHeight="1">
      <c r="A91" s="36" t="s">
        <v>93</v>
      </c>
      <c r="B91" s="37">
        <v>771</v>
      </c>
      <c r="C91" s="38">
        <v>452475359.27999997</v>
      </c>
      <c r="D91" s="69">
        <v>3.7551877014440106E-3</v>
      </c>
      <c r="E91" s="38">
        <v>222931407.94</v>
      </c>
      <c r="F91" s="69">
        <v>4.5137105851995943E-3</v>
      </c>
      <c r="G91" s="69">
        <v>1.0296617845870317</v>
      </c>
      <c r="H91" s="69">
        <v>0.4126265204531121</v>
      </c>
      <c r="J91" s="38">
        <v>435774439.35999995</v>
      </c>
      <c r="K91" s="69">
        <v>3.9173996920980614E-3</v>
      </c>
      <c r="L91" s="38">
        <v>212472593.15000001</v>
      </c>
      <c r="M91" s="69">
        <v>4.7432974639041925E-3</v>
      </c>
      <c r="N91" s="69">
        <v>1.050967764357047</v>
      </c>
      <c r="O91" s="69">
        <v>0.42745529256475989</v>
      </c>
    </row>
    <row r="92" spans="1:15" s="35" customFormat="1" ht="12.75" customHeight="1" thickBot="1">
      <c r="A92" s="95" t="s">
        <v>94</v>
      </c>
      <c r="B92" s="96"/>
      <c r="C92" s="70">
        <v>3048270036.833643</v>
      </c>
      <c r="D92" s="71">
        <v>2.5298230982594729E-2</v>
      </c>
      <c r="E92" s="70">
        <v>1688460783.4870141</v>
      </c>
      <c r="F92" s="71">
        <v>3.4186404605540913E-2</v>
      </c>
      <c r="G92" s="71">
        <v>0.80535435980831416</v>
      </c>
      <c r="H92" s="71">
        <v>0.25651055109153265</v>
      </c>
      <c r="J92" s="70">
        <v>2770150512.3146844</v>
      </c>
      <c r="K92" s="71">
        <v>2.4902302163349245E-2</v>
      </c>
      <c r="L92" s="70">
        <v>1493603379.0935941</v>
      </c>
      <c r="M92" s="71">
        <v>3.3343618652650578E-2</v>
      </c>
      <c r="N92" s="71">
        <v>0.85467611488384132</v>
      </c>
      <c r="O92" s="71">
        <v>0.29083805323207201</v>
      </c>
    </row>
    <row r="93" spans="1:15" ht="12.75" customHeight="1">
      <c r="A93" s="72" t="s">
        <v>95</v>
      </c>
      <c r="B93" s="73">
        <v>707</v>
      </c>
      <c r="C93" s="13">
        <v>19018704.57</v>
      </c>
      <c r="D93" s="74">
        <v>1.5784020949186263E-4</v>
      </c>
      <c r="E93" s="13">
        <v>12184101.039999999</v>
      </c>
      <c r="F93" s="61">
        <v>2.4669249767709237E-4</v>
      </c>
      <c r="G93" s="61">
        <v>0.56094442319234106</v>
      </c>
      <c r="H93" s="61">
        <v>8.6403412578188288E-2</v>
      </c>
      <c r="J93" s="13">
        <v>19018704.57</v>
      </c>
      <c r="K93" s="74">
        <v>1.7096887907432589E-4</v>
      </c>
      <c r="L93" s="13">
        <v>12184101.039999999</v>
      </c>
      <c r="M93" s="61">
        <v>2.7200127181666316E-4</v>
      </c>
      <c r="N93" s="61">
        <v>0.56094442319234106</v>
      </c>
      <c r="O93" s="61">
        <v>8.6403412578188288E-2</v>
      </c>
    </row>
    <row r="94" spans="1:15" s="35" customFormat="1" ht="12.75" customHeight="1">
      <c r="A94" s="32" t="s">
        <v>96</v>
      </c>
      <c r="B94" s="22">
        <v>745</v>
      </c>
      <c r="C94" s="23">
        <v>0</v>
      </c>
      <c r="D94" s="64">
        <v>0</v>
      </c>
      <c r="E94" s="23">
        <v>0</v>
      </c>
      <c r="F94" s="64">
        <v>0</v>
      </c>
      <c r="G94" s="64">
        <v>0</v>
      </c>
      <c r="H94" s="64">
        <v>0</v>
      </c>
      <c r="J94" s="23">
        <v>0</v>
      </c>
      <c r="K94" s="64">
        <v>0</v>
      </c>
      <c r="L94" s="23">
        <v>0</v>
      </c>
      <c r="M94" s="64">
        <v>0</v>
      </c>
      <c r="N94" s="64">
        <v>0</v>
      </c>
      <c r="O94" s="64">
        <v>0</v>
      </c>
    </row>
    <row r="95" spans="1:15" s="35" customFormat="1" ht="12.75" customHeight="1">
      <c r="A95" s="32" t="s">
        <v>97</v>
      </c>
      <c r="B95" s="22">
        <v>746</v>
      </c>
      <c r="C95" s="23">
        <v>0</v>
      </c>
      <c r="D95" s="64">
        <v>0</v>
      </c>
      <c r="E95" s="23">
        <v>0</v>
      </c>
      <c r="F95" s="64">
        <v>0</v>
      </c>
      <c r="G95" s="64">
        <v>0</v>
      </c>
      <c r="H95" s="64">
        <v>0</v>
      </c>
      <c r="J95" s="23">
        <v>0</v>
      </c>
      <c r="K95" s="64">
        <v>0</v>
      </c>
      <c r="L95" s="23">
        <v>0</v>
      </c>
      <c r="M95" s="64">
        <v>0</v>
      </c>
      <c r="N95" s="64">
        <v>0</v>
      </c>
      <c r="O95" s="64">
        <v>0</v>
      </c>
    </row>
    <row r="96" spans="1:15" s="35" customFormat="1" ht="12.75" customHeight="1">
      <c r="A96" s="32" t="s">
        <v>98</v>
      </c>
      <c r="B96" s="22">
        <v>747</v>
      </c>
      <c r="C96" s="23">
        <v>0</v>
      </c>
      <c r="D96" s="64">
        <v>0</v>
      </c>
      <c r="E96" s="23">
        <v>0</v>
      </c>
      <c r="F96" s="64">
        <v>0</v>
      </c>
      <c r="G96" s="64">
        <v>0</v>
      </c>
      <c r="H96" s="64">
        <v>0</v>
      </c>
      <c r="J96" s="23">
        <v>0</v>
      </c>
      <c r="K96" s="64">
        <v>0</v>
      </c>
      <c r="L96" s="23">
        <v>0</v>
      </c>
      <c r="M96" s="64">
        <v>0</v>
      </c>
      <c r="N96" s="64">
        <v>0</v>
      </c>
      <c r="O96" s="64">
        <v>0</v>
      </c>
    </row>
    <row r="97" spans="1:15" s="35" customFormat="1" ht="12.75" customHeight="1">
      <c r="A97" s="32" t="s">
        <v>99</v>
      </c>
      <c r="B97" s="22">
        <v>755</v>
      </c>
      <c r="C97" s="23">
        <v>309562118.06110221</v>
      </c>
      <c r="D97" s="64">
        <v>2.5691208034527603E-3</v>
      </c>
      <c r="E97" s="23">
        <v>196456893.36138341</v>
      </c>
      <c r="F97" s="64">
        <v>3.9776789071343643E-3</v>
      </c>
      <c r="G97" s="64">
        <v>0.57572540603938593</v>
      </c>
      <c r="H97" s="64">
        <v>9.6690844960596989E-2</v>
      </c>
      <c r="J97" s="23">
        <v>305361756.91622776</v>
      </c>
      <c r="K97" s="64">
        <v>2.7450532763669843E-3</v>
      </c>
      <c r="L97" s="23">
        <v>196457856.4930622</v>
      </c>
      <c r="M97" s="64">
        <v>4.3857800135649909E-3</v>
      </c>
      <c r="N97" s="64">
        <v>0.55433721189466123</v>
      </c>
      <c r="O97" s="64">
        <v>8.1804852376573756E-2</v>
      </c>
    </row>
    <row r="98" spans="1:15" s="35" customFormat="1" ht="12.75" customHeight="1">
      <c r="A98" s="16" t="s">
        <v>100</v>
      </c>
      <c r="B98" s="17">
        <v>756</v>
      </c>
      <c r="C98" s="18">
        <v>114071267.69187145</v>
      </c>
      <c r="D98" s="62">
        <v>9.4670132359531839E-4</v>
      </c>
      <c r="E98" s="18">
        <v>97925746.445509061</v>
      </c>
      <c r="F98" s="62">
        <v>1.9827106569641748E-3</v>
      </c>
      <c r="G98" s="62">
        <v>0.16487514093493871</v>
      </c>
      <c r="H98" s="62">
        <v>-0.18925727941610615</v>
      </c>
      <c r="J98" s="18">
        <v>111482961.2327449</v>
      </c>
      <c r="K98" s="62">
        <v>1.0021774536586603E-3</v>
      </c>
      <c r="L98" s="18">
        <v>94172733.925309002</v>
      </c>
      <c r="M98" s="62">
        <v>2.1023383927991678E-3</v>
      </c>
      <c r="N98" s="62">
        <v>0.18381357942910648</v>
      </c>
      <c r="O98" s="62">
        <v>-0.17607629494076671</v>
      </c>
    </row>
    <row r="99" spans="1:15" s="35" customFormat="1" ht="12.75" customHeight="1" thickBot="1">
      <c r="A99" s="40" t="s">
        <v>101</v>
      </c>
      <c r="B99" s="41"/>
      <c r="C99" s="20">
        <v>442652090.32297361</v>
      </c>
      <c r="D99" s="63">
        <v>3.6736623365399407E-3</v>
      </c>
      <c r="E99" s="20">
        <v>306566740.84689248</v>
      </c>
      <c r="F99" s="63">
        <v>6.2070820617756315E-3</v>
      </c>
      <c r="G99" s="63">
        <v>0.44390121739933219</v>
      </c>
      <c r="H99" s="63">
        <v>4.9423840474194236E-3</v>
      </c>
      <c r="J99" s="20">
        <v>435863422.71897268</v>
      </c>
      <c r="K99" s="63">
        <v>3.9181996090999708E-3</v>
      </c>
      <c r="L99" s="20">
        <v>302814691.45837116</v>
      </c>
      <c r="M99" s="63">
        <v>6.7601196781808207E-3</v>
      </c>
      <c r="N99" s="63">
        <v>0.43937343535028628</v>
      </c>
      <c r="O99" s="63">
        <v>1.7910880778717608E-3</v>
      </c>
    </row>
    <row r="100" spans="1:15" s="35" customFormat="1" ht="12.75" customHeight="1">
      <c r="A100" s="72" t="s">
        <v>102</v>
      </c>
      <c r="B100" s="73">
        <v>705</v>
      </c>
      <c r="C100" s="13">
        <v>85168502.450000063</v>
      </c>
      <c r="D100" s="74">
        <v>7.06831226035298E-4</v>
      </c>
      <c r="E100" s="13">
        <v>17627055.469999999</v>
      </c>
      <c r="F100" s="61">
        <v>3.5689644449853921E-4</v>
      </c>
      <c r="G100" s="61">
        <v>3.8316919745870672</v>
      </c>
      <c r="H100" s="61">
        <v>2.362814570286099</v>
      </c>
      <c r="I100" s="3"/>
      <c r="J100" s="13">
        <v>84959611.200000063</v>
      </c>
      <c r="K100" s="74">
        <v>7.6374547172718154E-4</v>
      </c>
      <c r="L100" s="13">
        <v>19115963.469999999</v>
      </c>
      <c r="M100" s="61">
        <v>4.267501031689469E-4</v>
      </c>
      <c r="N100" s="61">
        <v>3.4444325986149247</v>
      </c>
      <c r="O100" s="61">
        <v>2.0932854945816568</v>
      </c>
    </row>
    <row r="101" spans="1:15" s="35" customFormat="1" ht="12.75" customHeight="1">
      <c r="A101" s="32" t="s">
        <v>103</v>
      </c>
      <c r="B101" s="22">
        <v>706</v>
      </c>
      <c r="C101" s="23">
        <v>53461346.324492268</v>
      </c>
      <c r="D101" s="64">
        <v>4.4368690162449267E-4</v>
      </c>
      <c r="E101" s="23">
        <v>20042087.763586875</v>
      </c>
      <c r="F101" s="64">
        <v>4.0579380233559992E-4</v>
      </c>
      <c r="G101" s="64">
        <v>1.6674539576471967</v>
      </c>
      <c r="H101" s="64">
        <v>0.85652419101280386</v>
      </c>
      <c r="J101" s="23">
        <v>53461346.324492268</v>
      </c>
      <c r="K101" s="64">
        <v>4.8059143151739782E-4</v>
      </c>
      <c r="L101" s="23">
        <v>20042087.763586875</v>
      </c>
      <c r="M101" s="64">
        <v>4.4742516035116631E-4</v>
      </c>
      <c r="N101" s="64">
        <v>1.6674539576471967</v>
      </c>
      <c r="O101" s="64">
        <v>0.85652419101280386</v>
      </c>
    </row>
    <row r="102" spans="1:15" s="35" customFormat="1" ht="12.75" customHeight="1">
      <c r="A102" s="21" t="s">
        <v>104</v>
      </c>
      <c r="B102" s="22">
        <v>708</v>
      </c>
      <c r="C102" s="23">
        <v>184843.54</v>
      </c>
      <c r="D102" s="64">
        <v>1.5340552228167605E-6</v>
      </c>
      <c r="E102" s="23">
        <v>21817.94</v>
      </c>
      <c r="F102" s="64">
        <v>4.417496288892349E-7</v>
      </c>
      <c r="G102" s="64">
        <v>7.4720894823250958</v>
      </c>
      <c r="H102" s="64">
        <v>4.8964988045135689</v>
      </c>
      <c r="J102" s="23">
        <v>184843.54</v>
      </c>
      <c r="K102" s="64">
        <v>1.6616532804121644E-6</v>
      </c>
      <c r="L102" s="23">
        <v>21817.94</v>
      </c>
      <c r="M102" s="64">
        <v>4.8706978126140425E-7</v>
      </c>
      <c r="N102" s="64">
        <v>7.4720894823250958</v>
      </c>
      <c r="O102" s="64">
        <v>4.8964988045135689</v>
      </c>
    </row>
    <row r="103" spans="1:15" s="35" customFormat="1" ht="12.75" customHeight="1">
      <c r="A103" s="21" t="s">
        <v>105</v>
      </c>
      <c r="B103" s="22">
        <v>736</v>
      </c>
      <c r="C103" s="23">
        <v>68571040.967799991</v>
      </c>
      <c r="D103" s="64">
        <v>5.6908541965077929E-4</v>
      </c>
      <c r="E103" s="23">
        <v>28611246.891299993</v>
      </c>
      <c r="F103" s="64">
        <v>5.7929427325815585E-4</v>
      </c>
      <c r="G103" s="64">
        <v>1.3966463687624473</v>
      </c>
      <c r="H103" s="64">
        <v>0.66804452168878559</v>
      </c>
      <c r="J103" s="23">
        <v>64455787.407799996</v>
      </c>
      <c r="K103" s="64">
        <v>5.7942609510573066E-4</v>
      </c>
      <c r="L103" s="23">
        <v>24565491.311299995</v>
      </c>
      <c r="M103" s="64">
        <v>5.4840688349009183E-4</v>
      </c>
      <c r="N103" s="64">
        <v>1.6238346545159748</v>
      </c>
      <c r="O103" s="64">
        <v>0.82616554462414715</v>
      </c>
    </row>
    <row r="104" spans="1:15" s="35" customFormat="1" ht="12.75" customHeight="1" thickBot="1">
      <c r="A104" s="42" t="s">
        <v>106</v>
      </c>
      <c r="B104" s="43"/>
      <c r="C104" s="31">
        <v>207385733.28229234</v>
      </c>
      <c r="D104" s="67">
        <v>1.7211376025333869E-3</v>
      </c>
      <c r="E104" s="31">
        <v>66302208.064886868</v>
      </c>
      <c r="F104" s="67">
        <v>1.3424262697211843E-3</v>
      </c>
      <c r="G104" s="67">
        <v>2.1278857723612106</v>
      </c>
      <c r="H104" s="67">
        <v>1.1769806322113103</v>
      </c>
      <c r="J104" s="31">
        <v>203061588.47229233</v>
      </c>
      <c r="K104" s="67">
        <v>1.8254246516307222E-3</v>
      </c>
      <c r="L104" s="31">
        <v>63745360.48488687</v>
      </c>
      <c r="M104" s="67">
        <v>1.4230692167914666E-3</v>
      </c>
      <c r="N104" s="67">
        <v>2.1855116502233192</v>
      </c>
      <c r="O104" s="67">
        <v>1.217087729832488</v>
      </c>
    </row>
    <row r="105" spans="1:15" s="35" customFormat="1" ht="12.75" customHeight="1">
      <c r="A105" s="11" t="s">
        <v>107</v>
      </c>
      <c r="B105" s="12">
        <v>702</v>
      </c>
      <c r="C105" s="13">
        <v>736596501.85092187</v>
      </c>
      <c r="D105" s="61">
        <v>6.1131685249750257E-3</v>
      </c>
      <c r="E105" s="13">
        <v>336975784.78984594</v>
      </c>
      <c r="F105" s="61">
        <v>6.8227764800697565E-3</v>
      </c>
      <c r="G105" s="61">
        <v>1.1859033648672956</v>
      </c>
      <c r="H105" s="61">
        <v>0.52136926842100184</v>
      </c>
      <c r="J105" s="13">
        <v>664404411.49269986</v>
      </c>
      <c r="K105" s="61">
        <v>5.9726716436893507E-3</v>
      </c>
      <c r="L105" s="13">
        <v>286793147.53948998</v>
      </c>
      <c r="M105" s="61">
        <v>6.4024502606263023E-3</v>
      </c>
      <c r="N105" s="61">
        <v>1.3166676651547773</v>
      </c>
      <c r="O105" s="61">
        <v>0.61238005648300198</v>
      </c>
    </row>
    <row r="106" spans="1:15" s="35" customFormat="1" ht="12.75" customHeight="1">
      <c r="A106" s="32" t="s">
        <v>108</v>
      </c>
      <c r="B106" s="22">
        <v>748</v>
      </c>
      <c r="C106" s="23">
        <v>23342887.760000002</v>
      </c>
      <c r="D106" s="64">
        <v>1.9372751075776536E-4</v>
      </c>
      <c r="E106" s="23">
        <v>17274442.149999999</v>
      </c>
      <c r="F106" s="64">
        <v>3.4975705355460034E-4</v>
      </c>
      <c r="G106" s="64">
        <v>0.35129618411440311</v>
      </c>
      <c r="H106" s="64">
        <v>-5.9509894129730623E-2</v>
      </c>
      <c r="J106" s="23">
        <v>23342887.760000002</v>
      </c>
      <c r="K106" s="64">
        <v>2.0984117714201406E-4</v>
      </c>
      <c r="L106" s="23">
        <v>17274442.149999999</v>
      </c>
      <c r="M106" s="64">
        <v>3.856394673105381E-4</v>
      </c>
      <c r="N106" s="64">
        <v>0.35129618411440311</v>
      </c>
      <c r="O106" s="64">
        <v>-5.9509894129730623E-2</v>
      </c>
    </row>
    <row r="107" spans="1:15" s="35" customFormat="1" ht="12.75" customHeight="1">
      <c r="A107" s="32" t="s">
        <v>109</v>
      </c>
      <c r="B107" s="22">
        <v>749</v>
      </c>
      <c r="C107" s="23">
        <v>1168718.4100000001</v>
      </c>
      <c r="D107" s="64">
        <v>9.6994386758801533E-6</v>
      </c>
      <c r="E107" s="23">
        <v>250792.48</v>
      </c>
      <c r="F107" s="64">
        <v>5.0778160068370741E-6</v>
      </c>
      <c r="G107" s="64">
        <v>3.6601014910813916</v>
      </c>
      <c r="H107" s="64">
        <v>2.2433891224118816</v>
      </c>
      <c r="J107" s="23">
        <v>1168718.4100000001</v>
      </c>
      <c r="K107" s="64">
        <v>1.0506208547264292E-5</v>
      </c>
      <c r="L107" s="23">
        <v>250792.48</v>
      </c>
      <c r="M107" s="64">
        <v>5.5987613118197733E-6</v>
      </c>
      <c r="N107" s="64">
        <v>3.6601014910813916</v>
      </c>
      <c r="O107" s="64">
        <v>2.2433891224118816</v>
      </c>
    </row>
    <row r="108" spans="1:15" s="35" customFormat="1" ht="12.75" customHeight="1">
      <c r="A108" s="32" t="s">
        <v>110</v>
      </c>
      <c r="B108" s="22">
        <v>752</v>
      </c>
      <c r="C108" s="23">
        <v>0</v>
      </c>
      <c r="D108" s="64">
        <v>0</v>
      </c>
      <c r="E108" s="23">
        <v>0</v>
      </c>
      <c r="F108" s="64">
        <v>0</v>
      </c>
      <c r="G108" s="64">
        <v>0</v>
      </c>
      <c r="H108" s="64">
        <v>0</v>
      </c>
      <c r="J108" s="23">
        <v>0</v>
      </c>
      <c r="K108" s="64">
        <v>0</v>
      </c>
      <c r="L108" s="23">
        <v>0</v>
      </c>
      <c r="M108" s="64">
        <v>0</v>
      </c>
      <c r="N108" s="64">
        <v>0</v>
      </c>
      <c r="O108" s="64">
        <v>0</v>
      </c>
    </row>
    <row r="109" spans="1:15" s="35" customFormat="1" ht="12.75" customHeight="1">
      <c r="A109" s="32" t="s">
        <v>111</v>
      </c>
      <c r="B109" s="22">
        <v>753</v>
      </c>
      <c r="C109" s="23">
        <v>0</v>
      </c>
      <c r="D109" s="64">
        <v>0</v>
      </c>
      <c r="E109" s="23">
        <v>0</v>
      </c>
      <c r="F109" s="64">
        <v>0</v>
      </c>
      <c r="G109" s="64">
        <v>0</v>
      </c>
      <c r="H109" s="64">
        <v>0</v>
      </c>
      <c r="J109" s="23">
        <v>0</v>
      </c>
      <c r="K109" s="64">
        <v>0</v>
      </c>
      <c r="L109" s="23">
        <v>0</v>
      </c>
      <c r="M109" s="64">
        <v>0</v>
      </c>
      <c r="N109" s="64">
        <v>0</v>
      </c>
      <c r="O109" s="64">
        <v>0</v>
      </c>
    </row>
    <row r="110" spans="1:15" s="35" customFormat="1" ht="12.75" customHeight="1">
      <c r="A110" s="32" t="s">
        <v>112</v>
      </c>
      <c r="B110" s="22">
        <v>754</v>
      </c>
      <c r="C110" s="23">
        <v>376760.51999999996</v>
      </c>
      <c r="D110" s="64">
        <v>3.1268144045345507E-6</v>
      </c>
      <c r="E110" s="23">
        <v>165952.81</v>
      </c>
      <c r="F110" s="64">
        <v>3.3600602179044273E-6</v>
      </c>
      <c r="G110" s="64">
        <v>1.2702870773926636</v>
      </c>
      <c r="H110" s="64">
        <v>0.58009958059066213</v>
      </c>
      <c r="J110" s="23">
        <v>371937.44999999995</v>
      </c>
      <c r="K110" s="64">
        <v>3.3435362896676577E-6</v>
      </c>
      <c r="L110" s="23">
        <v>152819.88</v>
      </c>
      <c r="M110" s="64">
        <v>3.4115936483459964E-6</v>
      </c>
      <c r="N110" s="64">
        <v>1.4338289625669116</v>
      </c>
      <c r="O110" s="64">
        <v>0.6939232757286411</v>
      </c>
    </row>
    <row r="111" spans="1:15" s="35" customFormat="1" ht="12.75" customHeight="1">
      <c r="A111" s="32" t="s">
        <v>113</v>
      </c>
      <c r="B111" s="22">
        <v>757</v>
      </c>
      <c r="C111" s="23">
        <v>0</v>
      </c>
      <c r="D111" s="64">
        <v>0</v>
      </c>
      <c r="E111" s="23">
        <v>0</v>
      </c>
      <c r="F111" s="64">
        <v>0</v>
      </c>
      <c r="G111" s="64">
        <v>0</v>
      </c>
      <c r="H111" s="64">
        <v>0</v>
      </c>
      <c r="J111" s="23">
        <v>0</v>
      </c>
      <c r="K111" s="64">
        <v>0</v>
      </c>
      <c r="L111" s="23">
        <v>0</v>
      </c>
      <c r="M111" s="64">
        <v>0</v>
      </c>
      <c r="N111" s="64">
        <v>0</v>
      </c>
      <c r="O111" s="64">
        <v>0</v>
      </c>
    </row>
    <row r="112" spans="1:15" s="35" customFormat="1" ht="12.75" customHeight="1">
      <c r="A112" s="32" t="s">
        <v>114</v>
      </c>
      <c r="B112" s="22">
        <v>758</v>
      </c>
      <c r="C112" s="23">
        <v>11220297.6317</v>
      </c>
      <c r="D112" s="64">
        <v>9.3119598247620185E-5</v>
      </c>
      <c r="E112" s="23">
        <v>6109693.4256000007</v>
      </c>
      <c r="F112" s="64">
        <v>1.2370346620193284E-4</v>
      </c>
      <c r="G112" s="64">
        <v>0.83647473778082637</v>
      </c>
      <c r="H112" s="64">
        <v>0.27817005691872643</v>
      </c>
      <c r="J112" s="23">
        <v>11220291.071699999</v>
      </c>
      <c r="K112" s="64">
        <v>1.0086494484183555E-4</v>
      </c>
      <c r="L112" s="23">
        <v>6109693.3355999999</v>
      </c>
      <c r="M112" s="64">
        <v>1.3639449904734137E-4</v>
      </c>
      <c r="N112" s="64">
        <v>0.83647369112972259</v>
      </c>
      <c r="O112" s="64">
        <v>0.27816932845888265</v>
      </c>
    </row>
    <row r="113" spans="1:15" s="35" customFormat="1" ht="12.75" customHeight="1">
      <c r="A113" s="32" t="s">
        <v>115</v>
      </c>
      <c r="B113" s="22">
        <v>759</v>
      </c>
      <c r="C113" s="23">
        <v>528181166.66888827</v>
      </c>
      <c r="D113" s="64">
        <v>4.3834860407989257E-3</v>
      </c>
      <c r="E113" s="23">
        <v>40958400.869999796</v>
      </c>
      <c r="F113" s="64">
        <v>8.2928811722000006E-4</v>
      </c>
      <c r="G113" s="64">
        <v>11.895551472952096</v>
      </c>
      <c r="H113" s="64">
        <v>7.9751889427561906</v>
      </c>
      <c r="J113" s="23">
        <v>513500763.00888824</v>
      </c>
      <c r="K113" s="64">
        <v>4.6161214362583003E-3</v>
      </c>
      <c r="L113" s="23">
        <v>34981538.219999798</v>
      </c>
      <c r="M113" s="64">
        <v>7.809376214712642E-4</v>
      </c>
      <c r="N113" s="64">
        <v>13.679193344199694</v>
      </c>
      <c r="O113" s="64">
        <v>9.2165877952392083</v>
      </c>
    </row>
    <row r="114" spans="1:15" s="35" customFormat="1" ht="12.75" customHeight="1" thickBot="1">
      <c r="A114" s="40" t="s">
        <v>116</v>
      </c>
      <c r="B114" s="41"/>
      <c r="C114" s="20">
        <v>1300886332.8415103</v>
      </c>
      <c r="D114" s="63">
        <v>1.0796327927859752E-2</v>
      </c>
      <c r="E114" s="20">
        <v>401735066.5254457</v>
      </c>
      <c r="F114" s="63">
        <v>8.1339629932710312E-3</v>
      </c>
      <c r="G114" s="63">
        <v>2.2381697323380476</v>
      </c>
      <c r="H114" s="63">
        <v>1.253737285870022</v>
      </c>
      <c r="J114" s="20">
        <v>1214009009.1932883</v>
      </c>
      <c r="K114" s="63">
        <v>1.0913348946768434E-2</v>
      </c>
      <c r="L114" s="20">
        <v>345562433.60508978</v>
      </c>
      <c r="M114" s="63">
        <v>7.7144322034156118E-3</v>
      </c>
      <c r="N114" s="63">
        <v>2.5131394246999168</v>
      </c>
      <c r="O114" s="63">
        <v>1.4451137421352427</v>
      </c>
    </row>
    <row r="115" spans="1:15" s="35" customFormat="1" ht="12.75" customHeight="1">
      <c r="A115" s="21" t="s">
        <v>117</v>
      </c>
      <c r="B115" s="22">
        <v>760</v>
      </c>
      <c r="C115" s="23">
        <v>610818232.8690176</v>
      </c>
      <c r="D115" s="64">
        <v>5.06930834761345E-3</v>
      </c>
      <c r="E115" s="23">
        <v>156730400.9212693</v>
      </c>
      <c r="F115" s="64">
        <v>3.1733333413984876E-3</v>
      </c>
      <c r="G115" s="64">
        <v>2.897254325125163</v>
      </c>
      <c r="H115" s="64">
        <v>1.71245429087219</v>
      </c>
      <c r="J115" s="23">
        <v>610810030.95902455</v>
      </c>
      <c r="K115" s="64">
        <v>5.4908842995092973E-3</v>
      </c>
      <c r="L115" s="23">
        <v>156425681.2612693</v>
      </c>
      <c r="M115" s="64">
        <v>3.4920905619683883E-3</v>
      </c>
      <c r="N115" s="64">
        <v>2.9047938038947825</v>
      </c>
      <c r="O115" s="64">
        <v>1.7177017009289965</v>
      </c>
    </row>
    <row r="116" spans="1:15" s="35" customFormat="1" ht="12.75" customHeight="1" thickBot="1">
      <c r="A116" s="42" t="s">
        <v>118</v>
      </c>
      <c r="B116" s="43"/>
      <c r="C116" s="31">
        <v>610818232.8690176</v>
      </c>
      <c r="D116" s="67">
        <v>5.06930834761345E-3</v>
      </c>
      <c r="E116" s="31">
        <v>156730400.9212693</v>
      </c>
      <c r="F116" s="67">
        <v>3.1733333413984876E-3</v>
      </c>
      <c r="G116" s="67">
        <v>2.897254325125163</v>
      </c>
      <c r="H116" s="67">
        <v>1.71245429087219</v>
      </c>
      <c r="J116" s="31">
        <v>610810030.95902455</v>
      </c>
      <c r="K116" s="67">
        <v>5.4908842995092973E-3</v>
      </c>
      <c r="L116" s="31">
        <v>156425681.2612693</v>
      </c>
      <c r="M116" s="67">
        <v>3.4920905619683883E-3</v>
      </c>
      <c r="N116" s="67">
        <v>2.9047938038947825</v>
      </c>
      <c r="O116" s="67">
        <v>1.7177017009289965</v>
      </c>
    </row>
    <row r="117" spans="1:15" s="35" customFormat="1" ht="12.75" customHeight="1">
      <c r="A117" s="11" t="s">
        <v>119</v>
      </c>
      <c r="B117" s="12">
        <v>789</v>
      </c>
      <c r="C117" s="13">
        <v>125501616.82880899</v>
      </c>
      <c r="D117" s="61">
        <v>1.0415641832448256E-3</v>
      </c>
      <c r="E117" s="13">
        <v>89970485.929700002</v>
      </c>
      <c r="F117" s="61">
        <v>1.821639841819581E-3</v>
      </c>
      <c r="G117" s="61">
        <v>0.39491985101505245</v>
      </c>
      <c r="H117" s="61">
        <v>-2.9148210596427915E-2</v>
      </c>
      <c r="J117" s="13">
        <v>125501616.82880899</v>
      </c>
      <c r="K117" s="61">
        <v>1.128198330872807E-3</v>
      </c>
      <c r="L117" s="13">
        <v>89970485.929700002</v>
      </c>
      <c r="M117" s="61">
        <v>2.0085262358298366E-3</v>
      </c>
      <c r="N117" s="61">
        <v>0.39491985101505245</v>
      </c>
      <c r="O117" s="61">
        <v>-2.9148210596427915E-2</v>
      </c>
    </row>
    <row r="118" spans="1:15" s="35" customFormat="1" ht="12.75" customHeight="1">
      <c r="A118" s="16" t="s">
        <v>120</v>
      </c>
      <c r="B118" s="17">
        <v>798</v>
      </c>
      <c r="C118" s="18">
        <v>356026.08999999997</v>
      </c>
      <c r="D118" s="62">
        <v>2.9547350306293091E-6</v>
      </c>
      <c r="E118" s="18">
        <v>63098.460000000006</v>
      </c>
      <c r="F118" s="62">
        <v>1.2775597186756513E-6</v>
      </c>
      <c r="G118" s="62">
        <v>4.6423895289995976</v>
      </c>
      <c r="H118" s="62">
        <v>2.927052845907292</v>
      </c>
      <c r="J118" s="18">
        <v>356026.08999999997</v>
      </c>
      <c r="K118" s="62">
        <v>3.200500922893039E-6</v>
      </c>
      <c r="L118" s="18">
        <v>63098.460000000006</v>
      </c>
      <c r="M118" s="62">
        <v>1.4086276298372564E-6</v>
      </c>
      <c r="N118" s="62">
        <v>4.6423895289995976</v>
      </c>
      <c r="O118" s="62">
        <v>2.927052845907292</v>
      </c>
    </row>
    <row r="119" spans="1:15" s="35" customFormat="1" ht="12.75" customHeight="1" thickBot="1">
      <c r="A119" s="40" t="s">
        <v>121</v>
      </c>
      <c r="B119" s="41"/>
      <c r="C119" s="20">
        <v>125857642.918809</v>
      </c>
      <c r="D119" s="63">
        <v>1.0445189182754549E-3</v>
      </c>
      <c r="E119" s="20">
        <v>90033584.389699996</v>
      </c>
      <c r="F119" s="63">
        <v>1.8229174015382565E-3</v>
      </c>
      <c r="G119" s="63">
        <v>0.39789661571229562</v>
      </c>
      <c r="H119" s="63">
        <v>-2.7076408886208547E-2</v>
      </c>
      <c r="J119" s="20">
        <v>125857642.918809</v>
      </c>
      <c r="K119" s="63">
        <v>1.1313988317957001E-3</v>
      </c>
      <c r="L119" s="20">
        <v>90033584.389699996</v>
      </c>
      <c r="M119" s="63">
        <v>2.0099348634596737E-3</v>
      </c>
      <c r="N119" s="63">
        <v>0.39789661571229562</v>
      </c>
      <c r="O119" s="63">
        <v>-2.7076408886208547E-2</v>
      </c>
    </row>
    <row r="120" spans="1:15" s="35" customFormat="1" ht="12.75" customHeight="1">
      <c r="A120" s="11" t="s">
        <v>122</v>
      </c>
      <c r="B120" s="12">
        <v>790</v>
      </c>
      <c r="C120" s="13">
        <v>57388838.630000003</v>
      </c>
      <c r="D120" s="61">
        <v>3.5734073850468995E-3</v>
      </c>
      <c r="E120" s="13">
        <v>7553469.1910000108</v>
      </c>
      <c r="F120" s="61">
        <v>9.3806926094320555E-4</v>
      </c>
      <c r="G120" s="61">
        <v>6.5976795799179317</v>
      </c>
      <c r="H120" s="61">
        <v>4.2879173022814108</v>
      </c>
      <c r="J120" s="13">
        <v>57388838.630000003</v>
      </c>
      <c r="K120" s="61">
        <v>3.6853762060604909E-3</v>
      </c>
      <c r="L120" s="13">
        <v>7553469.1910000108</v>
      </c>
      <c r="M120" s="61">
        <v>9.5919435262941169E-4</v>
      </c>
      <c r="N120" s="61">
        <v>6.5976795799179317</v>
      </c>
      <c r="O120" s="61">
        <v>4.2879173022814108</v>
      </c>
    </row>
    <row r="121" spans="1:15" s="35" customFormat="1" ht="12.75" customHeight="1">
      <c r="A121" s="32" t="s">
        <v>123</v>
      </c>
      <c r="B121" s="22">
        <v>791</v>
      </c>
      <c r="C121" s="23">
        <v>16002587661.711506</v>
      </c>
      <c r="D121" s="64">
        <v>0.99642659261495303</v>
      </c>
      <c r="E121" s="23">
        <v>8041252571.4130516</v>
      </c>
      <c r="F121" s="64">
        <v>0.99864733223654478</v>
      </c>
      <c r="G121" s="64">
        <v>0.99006156312031446</v>
      </c>
      <c r="H121" s="64">
        <v>0.38506511909821439</v>
      </c>
      <c r="J121" s="23">
        <v>15514654670.96497</v>
      </c>
      <c r="K121" s="64">
        <v>0.99631462379393942</v>
      </c>
      <c r="L121" s="23">
        <v>7863913860.7955961</v>
      </c>
      <c r="M121" s="64">
        <v>0.99861687048738224</v>
      </c>
      <c r="N121" s="64">
        <v>0.97289224495591609</v>
      </c>
      <c r="O121" s="64">
        <v>0.37311542661185682</v>
      </c>
    </row>
    <row r="122" spans="1:15" s="35" customFormat="1" ht="12.75" customHeight="1">
      <c r="A122" s="32" t="s">
        <v>124</v>
      </c>
      <c r="B122" s="22">
        <v>792</v>
      </c>
      <c r="C122" s="23">
        <v>0</v>
      </c>
      <c r="D122" s="64">
        <v>0</v>
      </c>
      <c r="E122" s="23">
        <v>0</v>
      </c>
      <c r="F122" s="64">
        <v>0</v>
      </c>
      <c r="G122" s="64">
        <v>0</v>
      </c>
      <c r="H122" s="64">
        <v>0</v>
      </c>
      <c r="J122" s="23">
        <v>0</v>
      </c>
      <c r="K122" s="64">
        <v>0</v>
      </c>
      <c r="L122" s="23">
        <v>0</v>
      </c>
      <c r="M122" s="64">
        <v>0</v>
      </c>
      <c r="N122" s="64">
        <v>0</v>
      </c>
      <c r="O122" s="64">
        <v>0</v>
      </c>
    </row>
    <row r="123" spans="1:15" s="35" customFormat="1" ht="12.75" customHeight="1">
      <c r="A123" s="32" t="s">
        <v>125</v>
      </c>
      <c r="B123" s="22">
        <v>793</v>
      </c>
      <c r="C123" s="23">
        <v>0</v>
      </c>
      <c r="D123" s="64">
        <v>0</v>
      </c>
      <c r="E123" s="23">
        <v>0</v>
      </c>
      <c r="F123" s="64">
        <v>0</v>
      </c>
      <c r="G123" s="64">
        <v>0</v>
      </c>
      <c r="H123" s="64">
        <v>0</v>
      </c>
      <c r="J123" s="23">
        <v>0</v>
      </c>
      <c r="K123" s="64">
        <v>0</v>
      </c>
      <c r="L123" s="23">
        <v>0</v>
      </c>
      <c r="M123" s="64">
        <v>0</v>
      </c>
      <c r="N123" s="64">
        <v>0</v>
      </c>
      <c r="O123" s="64">
        <v>0</v>
      </c>
    </row>
    <row r="124" spans="1:15" s="35" customFormat="1" ht="12.75" customHeight="1">
      <c r="A124" s="32" t="s">
        <v>126</v>
      </c>
      <c r="B124" s="22">
        <v>794</v>
      </c>
      <c r="C124" s="23">
        <v>0</v>
      </c>
      <c r="D124" s="64">
        <v>0</v>
      </c>
      <c r="E124" s="23">
        <v>24436.03</v>
      </c>
      <c r="F124" s="64">
        <v>3.0347232540245845E-6</v>
      </c>
      <c r="G124" s="64">
        <v>-1</v>
      </c>
      <c r="H124" s="64">
        <v>-1</v>
      </c>
      <c r="J124" s="23">
        <v>0</v>
      </c>
      <c r="K124" s="64">
        <v>0</v>
      </c>
      <c r="L124" s="23">
        <v>24436.03</v>
      </c>
      <c r="M124" s="64">
        <v>3.1030644838811853E-6</v>
      </c>
      <c r="N124" s="64">
        <v>-1</v>
      </c>
      <c r="O124" s="64">
        <v>-1</v>
      </c>
    </row>
    <row r="125" spans="1:15" s="35" customFormat="1" ht="12.75" customHeight="1">
      <c r="A125" s="32" t="s">
        <v>127</v>
      </c>
      <c r="B125" s="22">
        <v>795</v>
      </c>
      <c r="C125" s="23">
        <v>0</v>
      </c>
      <c r="D125" s="64">
        <v>0</v>
      </c>
      <c r="E125" s="23">
        <v>0</v>
      </c>
      <c r="F125" s="64">
        <v>0</v>
      </c>
      <c r="G125" s="64">
        <v>0</v>
      </c>
      <c r="H125" s="64">
        <v>0</v>
      </c>
      <c r="J125" s="23">
        <v>0</v>
      </c>
      <c r="K125" s="64">
        <v>0</v>
      </c>
      <c r="L125" s="23">
        <v>0</v>
      </c>
      <c r="M125" s="64">
        <v>0</v>
      </c>
      <c r="N125" s="64">
        <v>0</v>
      </c>
      <c r="O125" s="64">
        <v>0</v>
      </c>
    </row>
    <row r="126" spans="1:15" s="35" customFormat="1" ht="12.75" customHeight="1">
      <c r="A126" s="32" t="s">
        <v>17</v>
      </c>
      <c r="B126" s="22">
        <v>796</v>
      </c>
      <c r="C126" s="23">
        <v>0</v>
      </c>
      <c r="D126" s="64">
        <v>0</v>
      </c>
      <c r="E126" s="23">
        <v>0</v>
      </c>
      <c r="F126" s="64">
        <v>0</v>
      </c>
      <c r="G126" s="64">
        <v>0</v>
      </c>
      <c r="H126" s="64">
        <v>0</v>
      </c>
      <c r="J126" s="23">
        <v>0</v>
      </c>
      <c r="K126" s="64">
        <v>0</v>
      </c>
      <c r="L126" s="23">
        <v>0</v>
      </c>
      <c r="M126" s="64">
        <v>0</v>
      </c>
      <c r="N126" s="64">
        <v>0</v>
      </c>
      <c r="O126" s="64">
        <v>0</v>
      </c>
    </row>
    <row r="127" spans="1:15" s="35" customFormat="1" ht="12.75" customHeight="1">
      <c r="A127" s="32" t="s">
        <v>18</v>
      </c>
      <c r="B127" s="22">
        <v>797</v>
      </c>
      <c r="C127" s="23">
        <v>0</v>
      </c>
      <c r="D127" s="64">
        <v>0</v>
      </c>
      <c r="E127" s="23">
        <v>3313971</v>
      </c>
      <c r="F127" s="64">
        <v>4.1156377925805076E-4</v>
      </c>
      <c r="G127" s="64">
        <v>-1</v>
      </c>
      <c r="H127" s="64">
        <v>-1</v>
      </c>
      <c r="J127" s="23">
        <v>0</v>
      </c>
      <c r="K127" s="64">
        <v>0</v>
      </c>
      <c r="L127" s="23">
        <v>3313971</v>
      </c>
      <c r="M127" s="64">
        <v>4.2083209550455684E-4</v>
      </c>
      <c r="N127" s="64">
        <v>-1</v>
      </c>
      <c r="O127" s="64">
        <v>-1</v>
      </c>
    </row>
    <row r="128" spans="1:15" s="35" customFormat="1" ht="12.75" customHeight="1">
      <c r="A128" s="32" t="s">
        <v>128</v>
      </c>
      <c r="B128" s="22">
        <v>799</v>
      </c>
      <c r="C128" s="23">
        <v>0</v>
      </c>
      <c r="D128" s="64">
        <v>0</v>
      </c>
      <c r="E128" s="23">
        <v>0</v>
      </c>
      <c r="F128" s="64">
        <v>0</v>
      </c>
      <c r="G128" s="64">
        <v>0</v>
      </c>
      <c r="H128" s="64">
        <v>0</v>
      </c>
      <c r="J128" s="23">
        <v>0</v>
      </c>
      <c r="K128" s="64">
        <v>0</v>
      </c>
      <c r="L128" s="23">
        <v>0</v>
      </c>
      <c r="M128" s="64">
        <v>0</v>
      </c>
      <c r="N128" s="64">
        <v>0</v>
      </c>
      <c r="O128" s="64">
        <v>0</v>
      </c>
    </row>
    <row r="129" spans="1:15" s="35" customFormat="1" ht="12.75" customHeight="1" thickBot="1">
      <c r="A129" s="40" t="s">
        <v>129</v>
      </c>
      <c r="B129" s="41"/>
      <c r="C129" s="20">
        <v>16059976500.341507</v>
      </c>
      <c r="D129" s="63">
        <v>1</v>
      </c>
      <c r="E129" s="20">
        <v>8052144447.6340513</v>
      </c>
      <c r="F129" s="63">
        <v>1</v>
      </c>
      <c r="G129" s="63">
        <v>0.99449682066500733</v>
      </c>
      <c r="H129" s="63">
        <v>0.38815201883700401</v>
      </c>
      <c r="J129" s="20">
        <v>15572043509.594971</v>
      </c>
      <c r="K129" s="63">
        <v>1</v>
      </c>
      <c r="L129" s="20">
        <v>7874805737.0165958</v>
      </c>
      <c r="M129" s="63">
        <v>1</v>
      </c>
      <c r="N129" s="63">
        <v>0.97745113081284796</v>
      </c>
      <c r="O129" s="63">
        <v>0.37628837055459896</v>
      </c>
    </row>
    <row r="130" spans="1:15" s="35" customFormat="1" ht="12.75" customHeight="1">
      <c r="A130" s="44" t="s">
        <v>130</v>
      </c>
      <c r="B130" s="45">
        <v>9000</v>
      </c>
      <c r="C130" s="46">
        <v>120493406789.2282</v>
      </c>
      <c r="D130" s="75">
        <v>0.88239048997939984</v>
      </c>
      <c r="E130" s="46">
        <v>49389832097.56282</v>
      </c>
      <c r="F130" s="75">
        <v>0.85982125038301205</v>
      </c>
      <c r="G130" s="75">
        <v>1.4396399354265883</v>
      </c>
      <c r="H130" s="75">
        <v>0.69796766107084363</v>
      </c>
      <c r="J130" s="46">
        <v>111240739677.14284</v>
      </c>
      <c r="K130" s="75">
        <v>0.87720446536794006</v>
      </c>
      <c r="L130" s="46">
        <v>44794279668.708466</v>
      </c>
      <c r="M130" s="75">
        <v>0.85048523861094782</v>
      </c>
      <c r="N130" s="75">
        <v>1.4833693163471335</v>
      </c>
      <c r="O130" s="75">
        <v>0.72840292062022094</v>
      </c>
    </row>
    <row r="131" spans="1:15" s="35" customFormat="1" ht="12.75" customHeight="1">
      <c r="A131" s="47" t="s">
        <v>131</v>
      </c>
      <c r="B131" s="48">
        <v>9001</v>
      </c>
      <c r="C131" s="49">
        <v>16059976500.341507</v>
      </c>
      <c r="D131" s="76">
        <v>0.11760951002060019</v>
      </c>
      <c r="E131" s="49">
        <v>8052144447.6340513</v>
      </c>
      <c r="F131" s="76">
        <v>0.14017874961698804</v>
      </c>
      <c r="G131" s="76">
        <v>0.99449682066500733</v>
      </c>
      <c r="H131" s="76">
        <v>0.38815201883700401</v>
      </c>
      <c r="J131" s="49">
        <v>15572043509.594971</v>
      </c>
      <c r="K131" s="76">
        <v>0.12279553463205994</v>
      </c>
      <c r="L131" s="49">
        <v>7874805737.0165958</v>
      </c>
      <c r="M131" s="76">
        <v>0.14951476138905223</v>
      </c>
      <c r="N131" s="76">
        <v>0.97745113081284796</v>
      </c>
      <c r="O131" s="76">
        <v>0.37628837055459896</v>
      </c>
    </row>
    <row r="132" spans="1:15" s="35" customFormat="1" ht="13.5" thickBot="1">
      <c r="A132" s="50" t="s">
        <v>132</v>
      </c>
      <c r="B132" s="51">
        <v>9002</v>
      </c>
      <c r="C132" s="52">
        <v>136553383289.5697</v>
      </c>
      <c r="D132" s="77">
        <v>1</v>
      </c>
      <c r="E132" s="52">
        <v>57441976545.196869</v>
      </c>
      <c r="F132" s="77">
        <v>1</v>
      </c>
      <c r="G132" s="77">
        <v>1.3772403301986986</v>
      </c>
      <c r="H132" s="77">
        <v>0.65453809173071997</v>
      </c>
      <c r="J132" s="52">
        <v>126812783186.73781</v>
      </c>
      <c r="K132" s="77">
        <v>1</v>
      </c>
      <c r="L132" s="52">
        <v>52669085405.72506</v>
      </c>
      <c r="M132" s="77">
        <v>1</v>
      </c>
      <c r="N132" s="77">
        <v>1.4077270795545926</v>
      </c>
      <c r="O132" s="77">
        <v>0.67575659768554597</v>
      </c>
    </row>
    <row r="133" spans="1:15" s="35" customFormat="1">
      <c r="A133" s="53"/>
      <c r="B133" s="53"/>
    </row>
    <row r="134" spans="1:15" s="35" customFormat="1">
      <c r="A134" s="53"/>
      <c r="B134" s="53"/>
    </row>
    <row r="135" spans="1:15" s="35" customFormat="1">
      <c r="A135" s="53"/>
      <c r="B135" s="53"/>
    </row>
    <row r="136" spans="1:15" s="35" customFormat="1">
      <c r="A136" s="53"/>
      <c r="B136" s="53"/>
    </row>
    <row r="137" spans="1:15" s="35" customFormat="1">
      <c r="A137" s="53"/>
      <c r="B137" s="53"/>
    </row>
    <row r="138" spans="1:15" s="35" customFormat="1">
      <c r="A138" s="53"/>
      <c r="B138" s="53"/>
    </row>
    <row r="139" spans="1:15" s="35" customFormat="1">
      <c r="A139" s="53"/>
      <c r="B139" s="53"/>
    </row>
    <row r="140" spans="1:15" s="35" customFormat="1">
      <c r="A140" s="53"/>
      <c r="B140" s="53"/>
    </row>
    <row r="141" spans="1:15" s="35" customFormat="1">
      <c r="A141" s="53"/>
      <c r="B141" s="53"/>
    </row>
    <row r="142" spans="1:15" s="35" customFormat="1">
      <c r="A142" s="53"/>
      <c r="B142" s="53"/>
    </row>
    <row r="143" spans="1:15" s="35" customFormat="1">
      <c r="A143" s="53"/>
      <c r="B143" s="53"/>
    </row>
    <row r="144" spans="1:15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2" s="35" customFormat="1">
      <c r="A177" s="53"/>
      <c r="B177" s="53"/>
    </row>
    <row r="178" spans="1:2" s="35" customFormat="1">
      <c r="A178" s="53"/>
      <c r="B178" s="53"/>
    </row>
    <row r="179" spans="1:2" s="35" customFormat="1">
      <c r="A179" s="53"/>
      <c r="B179" s="53"/>
    </row>
  </sheetData>
  <mergeCells count="15">
    <mergeCell ref="A29:B29"/>
    <mergeCell ref="C5:H5"/>
    <mergeCell ref="J5:O5"/>
    <mergeCell ref="A12:B12"/>
    <mergeCell ref="A24:B24"/>
    <mergeCell ref="A27:B27"/>
    <mergeCell ref="A75:B75"/>
    <mergeCell ref="A77:B77"/>
    <mergeCell ref="A92:B92"/>
    <mergeCell ref="A31:B31"/>
    <mergeCell ref="A35:B35"/>
    <mergeCell ref="A38:B38"/>
    <mergeCell ref="A50:B50"/>
    <mergeCell ref="A68:B68"/>
    <mergeCell ref="A73:B73"/>
  </mergeCells>
  <conditionalFormatting sqref="G103:H132 G9:H92 G94:H99 N9:O92 N94:O99">
    <cfRule type="cellIs" dxfId="8" priority="9" operator="lessThan">
      <formula>0</formula>
    </cfRule>
  </conditionalFormatting>
  <conditionalFormatting sqref="G7:H7">
    <cfRule type="cellIs" dxfId="7" priority="8" operator="lessThan">
      <formula>0</formula>
    </cfRule>
  </conditionalFormatting>
  <conditionalFormatting sqref="G8:H8">
    <cfRule type="cellIs" dxfId="6" priority="7" operator="lessThan">
      <formula>0</formula>
    </cfRule>
  </conditionalFormatting>
  <conditionalFormatting sqref="N103:O132">
    <cfRule type="cellIs" dxfId="5" priority="6" operator="lessThan">
      <formula>0</formula>
    </cfRule>
  </conditionalFormatting>
  <conditionalFormatting sqref="N7:O7">
    <cfRule type="cellIs" dxfId="4" priority="5" operator="lessThan">
      <formula>0</formula>
    </cfRule>
  </conditionalFormatting>
  <conditionalFormatting sqref="N8:O8">
    <cfRule type="cellIs" dxfId="3" priority="4" operator="lessThan">
      <formula>0</formula>
    </cfRule>
  </conditionalFormatting>
  <conditionalFormatting sqref="G93:H93 N93:O93">
    <cfRule type="cellIs" dxfId="2" priority="3" operator="lessThan">
      <formula>0</formula>
    </cfRule>
  </conditionalFormatting>
  <conditionalFormatting sqref="G100:H100 N100:O100">
    <cfRule type="cellIs" dxfId="1" priority="2" operator="lessThan">
      <formula>0</formula>
    </cfRule>
  </conditionalFormatting>
  <conditionalFormatting sqref="G101:H102 N101:O102">
    <cfRule type="cellIs" dxfId="0" priority="1" operator="lessThan">
      <formula>0</formula>
    </cfRule>
  </conditionalFormatting>
  <dataValidations count="1"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"/>
  <dimension ref="A1:HV83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99" ht="15" customHeight="1">
      <c r="A1" s="1" t="s">
        <v>0</v>
      </c>
      <c r="B1" s="2"/>
      <c r="C1" s="2"/>
    </row>
    <row r="2" spans="1:99" ht="15" customHeight="1">
      <c r="A2" s="1" t="s">
        <v>316</v>
      </c>
      <c r="B2" s="4" t="s">
        <v>6</v>
      </c>
      <c r="C2" s="4" t="s">
        <v>6</v>
      </c>
      <c r="E2" s="90" t="s">
        <v>137</v>
      </c>
      <c r="F2" s="91"/>
      <c r="G2" s="92"/>
      <c r="H2" s="6"/>
      <c r="CG2" s="6"/>
    </row>
    <row r="3" spans="1:99" ht="15" customHeight="1">
      <c r="A3" s="5" t="s">
        <v>361</v>
      </c>
      <c r="B3" s="2"/>
      <c r="C3" s="2"/>
      <c r="CD3" s="7"/>
    </row>
    <row r="4" spans="1:99" ht="22.5" customHeight="1"/>
    <row r="5" spans="1:9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702</v>
      </c>
      <c r="I5" s="78">
        <v>703</v>
      </c>
      <c r="J5" s="78">
        <v>704</v>
      </c>
      <c r="K5" s="78">
        <v>705</v>
      </c>
      <c r="L5" s="78">
        <v>706</v>
      </c>
      <c r="M5" s="78">
        <v>707</v>
      </c>
      <c r="N5" s="78">
        <v>708</v>
      </c>
      <c r="O5" s="78">
        <v>710</v>
      </c>
      <c r="P5" s="78">
        <v>711</v>
      </c>
      <c r="Q5" s="78">
        <v>712</v>
      </c>
      <c r="R5" s="78">
        <v>713</v>
      </c>
      <c r="S5" s="78">
        <v>714</v>
      </c>
      <c r="T5" s="78">
        <v>715</v>
      </c>
      <c r="U5" s="78">
        <v>903</v>
      </c>
      <c r="V5" s="78">
        <v>716</v>
      </c>
      <c r="W5" s="78">
        <v>717</v>
      </c>
      <c r="X5" s="78">
        <v>718</v>
      </c>
      <c r="Y5" s="78">
        <v>719</v>
      </c>
      <c r="Z5" s="78">
        <v>720</v>
      </c>
      <c r="AA5" s="78">
        <v>721</v>
      </c>
      <c r="AB5" s="78">
        <v>722</v>
      </c>
      <c r="AC5" s="78">
        <v>723</v>
      </c>
      <c r="AD5" s="78">
        <v>724</v>
      </c>
      <c r="AE5" s="78">
        <v>725</v>
      </c>
      <c r="AF5" s="78">
        <v>726</v>
      </c>
      <c r="AG5" s="78">
        <v>727</v>
      </c>
      <c r="AH5" s="78">
        <v>728</v>
      </c>
      <c r="AI5" s="78">
        <v>729</v>
      </c>
      <c r="AJ5" s="78">
        <v>730</v>
      </c>
      <c r="AK5" s="78">
        <v>731</v>
      </c>
      <c r="AL5" s="78">
        <v>732</v>
      </c>
      <c r="AM5" s="78">
        <v>733</v>
      </c>
      <c r="AN5" s="78">
        <v>734</v>
      </c>
      <c r="AO5" s="78">
        <v>735</v>
      </c>
      <c r="AP5" s="78">
        <v>736</v>
      </c>
      <c r="AQ5" s="78">
        <v>737</v>
      </c>
      <c r="AR5" s="78">
        <v>738</v>
      </c>
      <c r="AS5" s="78">
        <v>739</v>
      </c>
      <c r="AT5" s="78">
        <v>740</v>
      </c>
      <c r="AU5" s="78">
        <v>741</v>
      </c>
      <c r="AV5" s="78">
        <v>742</v>
      </c>
      <c r="AW5" s="78">
        <v>743</v>
      </c>
      <c r="AX5" s="78">
        <v>744</v>
      </c>
      <c r="AY5" s="78">
        <v>745</v>
      </c>
      <c r="AZ5" s="78">
        <v>746</v>
      </c>
      <c r="BA5" s="78">
        <v>747</v>
      </c>
      <c r="BB5" s="78">
        <v>748</v>
      </c>
      <c r="BC5" s="78">
        <v>749</v>
      </c>
      <c r="BD5" s="78">
        <v>750</v>
      </c>
      <c r="BE5" s="78">
        <v>751</v>
      </c>
      <c r="BF5" s="78">
        <v>752</v>
      </c>
      <c r="BG5" s="78">
        <v>753</v>
      </c>
      <c r="BH5" s="78">
        <v>754</v>
      </c>
      <c r="BI5" s="78">
        <v>755</v>
      </c>
      <c r="BJ5" s="78">
        <v>756</v>
      </c>
      <c r="BK5" s="78">
        <v>757</v>
      </c>
      <c r="BL5" s="78">
        <v>758</v>
      </c>
      <c r="BM5" s="78">
        <v>759</v>
      </c>
      <c r="BN5" s="78">
        <v>760</v>
      </c>
      <c r="BO5" s="78">
        <v>761</v>
      </c>
      <c r="BP5" s="78">
        <v>765</v>
      </c>
      <c r="BQ5" s="78">
        <v>766</v>
      </c>
      <c r="BR5" s="78">
        <v>767</v>
      </c>
      <c r="BS5" s="78">
        <v>768</v>
      </c>
      <c r="BT5" s="78">
        <v>769</v>
      </c>
      <c r="BU5" s="78">
        <v>770</v>
      </c>
      <c r="BV5" s="78">
        <v>771</v>
      </c>
      <c r="BW5" s="78">
        <v>773</v>
      </c>
      <c r="BX5" s="78">
        <v>774</v>
      </c>
      <c r="BY5" s="78">
        <v>775</v>
      </c>
      <c r="BZ5" s="78">
        <v>776</v>
      </c>
      <c r="CA5" s="78">
        <v>777</v>
      </c>
      <c r="CB5" s="78">
        <v>778</v>
      </c>
      <c r="CC5" s="78">
        <v>779</v>
      </c>
      <c r="CD5" s="78">
        <v>780</v>
      </c>
      <c r="CE5" s="78">
        <v>781</v>
      </c>
      <c r="CF5" s="78">
        <v>782</v>
      </c>
      <c r="CG5" s="78">
        <v>783</v>
      </c>
      <c r="CH5" s="78">
        <v>784</v>
      </c>
      <c r="CI5" s="78">
        <v>785</v>
      </c>
      <c r="CJ5" s="78">
        <v>904</v>
      </c>
      <c r="CK5" s="78">
        <v>905</v>
      </c>
      <c r="CL5" s="78">
        <v>906</v>
      </c>
      <c r="CM5" s="78">
        <v>90601</v>
      </c>
      <c r="CN5" s="78">
        <v>90602</v>
      </c>
      <c r="CO5" s="78">
        <v>907</v>
      </c>
      <c r="CP5" s="78">
        <v>90701</v>
      </c>
      <c r="CQ5" s="78">
        <v>90702</v>
      </c>
      <c r="CR5" s="78">
        <v>786</v>
      </c>
      <c r="CS5" s="78">
        <v>789</v>
      </c>
      <c r="CT5" s="78">
        <v>798</v>
      </c>
      <c r="CU5" s="79"/>
    </row>
    <row r="6" spans="1:9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107</v>
      </c>
      <c r="I6" s="56" t="s">
        <v>45</v>
      </c>
      <c r="J6" s="56" t="s">
        <v>11</v>
      </c>
      <c r="K6" s="56" t="s">
        <v>102</v>
      </c>
      <c r="L6" s="56" t="s">
        <v>103</v>
      </c>
      <c r="M6" s="56" t="s">
        <v>95</v>
      </c>
      <c r="N6" s="56" t="s">
        <v>104</v>
      </c>
      <c r="O6" s="56" t="s">
        <v>38</v>
      </c>
      <c r="P6" s="56" t="s">
        <v>39</v>
      </c>
      <c r="Q6" s="56" t="s">
        <v>34</v>
      </c>
      <c r="R6" s="56" t="s">
        <v>317</v>
      </c>
      <c r="S6" s="56" t="s">
        <v>71</v>
      </c>
      <c r="T6" s="56" t="s">
        <v>72</v>
      </c>
      <c r="U6" s="56" t="s">
        <v>73</v>
      </c>
      <c r="V6" s="56" t="s">
        <v>74</v>
      </c>
      <c r="W6" s="56" t="s">
        <v>27</v>
      </c>
      <c r="X6" s="56" t="s">
        <v>12</v>
      </c>
      <c r="Y6" s="56" t="s">
        <v>80</v>
      </c>
      <c r="Z6" s="56" t="s">
        <v>81</v>
      </c>
      <c r="AA6" s="56" t="s">
        <v>82</v>
      </c>
      <c r="AB6" s="56" t="s">
        <v>83</v>
      </c>
      <c r="AC6" s="56" t="s">
        <v>53</v>
      </c>
      <c r="AD6" s="56" t="s">
        <v>54</v>
      </c>
      <c r="AE6" s="56" t="s">
        <v>84</v>
      </c>
      <c r="AF6" s="56" t="s">
        <v>85</v>
      </c>
      <c r="AG6" s="56" t="s">
        <v>32</v>
      </c>
      <c r="AH6" s="56" t="s">
        <v>76</v>
      </c>
      <c r="AI6" s="56" t="s">
        <v>13</v>
      </c>
      <c r="AJ6" s="56" t="s">
        <v>318</v>
      </c>
      <c r="AK6" s="56" t="s">
        <v>87</v>
      </c>
      <c r="AL6" s="56" t="s">
        <v>88</v>
      </c>
      <c r="AM6" s="56" t="s">
        <v>89</v>
      </c>
      <c r="AN6" s="56" t="s">
        <v>90</v>
      </c>
      <c r="AO6" s="56" t="s">
        <v>78</v>
      </c>
      <c r="AP6" s="56" t="s">
        <v>105</v>
      </c>
      <c r="AQ6" s="56" t="s">
        <v>28</v>
      </c>
      <c r="AR6" s="56" t="s">
        <v>35</v>
      </c>
      <c r="AS6" s="56" t="s">
        <v>36</v>
      </c>
      <c r="AT6" s="56" t="s">
        <v>46</v>
      </c>
      <c r="AU6" s="56" t="s">
        <v>47</v>
      </c>
      <c r="AV6" s="56" t="s">
        <v>48</v>
      </c>
      <c r="AW6" s="56" t="s">
        <v>49</v>
      </c>
      <c r="AX6" s="56" t="s">
        <v>50</v>
      </c>
      <c r="AY6" s="56" t="s">
        <v>96</v>
      </c>
      <c r="AZ6" s="56" t="s">
        <v>97</v>
      </c>
      <c r="BA6" s="56" t="s">
        <v>98</v>
      </c>
      <c r="BB6" s="56" t="s">
        <v>108</v>
      </c>
      <c r="BC6" s="56" t="s">
        <v>109</v>
      </c>
      <c r="BD6" s="56" t="s">
        <v>14</v>
      </c>
      <c r="BE6" s="56" t="s">
        <v>15</v>
      </c>
      <c r="BF6" s="56" t="s">
        <v>110</v>
      </c>
      <c r="BG6" s="56" t="s">
        <v>111</v>
      </c>
      <c r="BH6" s="56" t="s">
        <v>112</v>
      </c>
      <c r="BI6" s="56" t="s">
        <v>99</v>
      </c>
      <c r="BJ6" s="56" t="s">
        <v>100</v>
      </c>
      <c r="BK6" s="56" t="s">
        <v>113</v>
      </c>
      <c r="BL6" s="56" t="s">
        <v>114</v>
      </c>
      <c r="BM6" s="56" t="s">
        <v>115</v>
      </c>
      <c r="BN6" s="56" t="s">
        <v>117</v>
      </c>
      <c r="BO6" s="56" t="s">
        <v>51</v>
      </c>
      <c r="BP6" s="56" t="s">
        <v>55</v>
      </c>
      <c r="BQ6" s="56" t="s">
        <v>56</v>
      </c>
      <c r="BR6" s="56" t="s">
        <v>57</v>
      </c>
      <c r="BS6" s="56" t="s">
        <v>58</v>
      </c>
      <c r="BT6" s="56" t="s">
        <v>91</v>
      </c>
      <c r="BU6" s="56" t="s">
        <v>319</v>
      </c>
      <c r="BV6" s="56" t="s">
        <v>93</v>
      </c>
      <c r="BW6" s="56" t="s">
        <v>59</v>
      </c>
      <c r="BX6" s="56" t="s">
        <v>60</v>
      </c>
      <c r="BY6" s="56" t="s">
        <v>61</v>
      </c>
      <c r="BZ6" s="56" t="s">
        <v>62</v>
      </c>
      <c r="CA6" s="56" t="s">
        <v>63</v>
      </c>
      <c r="CB6" s="56" t="s">
        <v>64</v>
      </c>
      <c r="CC6" s="56" t="s">
        <v>65</v>
      </c>
      <c r="CD6" s="56" t="s">
        <v>66</v>
      </c>
      <c r="CE6" s="56" t="s">
        <v>67</v>
      </c>
      <c r="CF6" s="56" t="s">
        <v>68</v>
      </c>
      <c r="CG6" s="56" t="s">
        <v>69</v>
      </c>
      <c r="CH6" s="56" t="s">
        <v>17</v>
      </c>
      <c r="CI6" s="56" t="s">
        <v>18</v>
      </c>
      <c r="CJ6" s="56" t="s">
        <v>19</v>
      </c>
      <c r="CK6" s="56" t="s">
        <v>20</v>
      </c>
      <c r="CL6" s="56" t="s">
        <v>21</v>
      </c>
      <c r="CM6" s="56" t="s">
        <v>22</v>
      </c>
      <c r="CN6" s="56" t="s">
        <v>23</v>
      </c>
      <c r="CO6" s="56" t="s">
        <v>24</v>
      </c>
      <c r="CP6" s="56" t="s">
        <v>22</v>
      </c>
      <c r="CQ6" s="56" t="s">
        <v>23</v>
      </c>
      <c r="CR6" s="56" t="s">
        <v>25</v>
      </c>
      <c r="CS6" s="56" t="s">
        <v>119</v>
      </c>
      <c r="CT6" s="56" t="s">
        <v>120</v>
      </c>
      <c r="CU6" s="79" t="s">
        <v>320</v>
      </c>
    </row>
    <row r="7" spans="1:99" ht="12.75" customHeight="1">
      <c r="A7" s="57" t="s">
        <v>145</v>
      </c>
      <c r="B7" s="17">
        <v>1001</v>
      </c>
      <c r="C7" s="58" t="s">
        <v>146</v>
      </c>
      <c r="D7" s="19">
        <f ca="1">+E7+F7+G7</f>
        <v>132148999</v>
      </c>
      <c r="E7" s="18">
        <f t="shared" ref="E7:S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132148999</v>
      </c>
      <c r="H7" s="18">
        <f t="shared" ca="1" si="0"/>
        <v>51314989</v>
      </c>
      <c r="I7" s="18">
        <f t="shared" ca="1" si="0"/>
        <v>0</v>
      </c>
      <c r="J7" s="18">
        <f t="shared" ca="1" si="0"/>
        <v>3356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61862394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U7" s="18">
        <f t="shared" ref="U7:AJ22" ca="1" si="1">IFERROR(IF($C$2="Yurtiçi",INDIRECT("'"&amp;$B$2&amp;"'!"&amp;ADDRESS(MATCH($B7,INDIRECT("'"&amp;$B$2&amp;"'!$B$1:$B$1095"),0),MATCH(U$5,INDIRECT("'"&amp;$B$2&amp;"'!5:5"),0))),IF($C$2="Yurtdışı",INDIRECT("'"&amp;$B$2&amp;"'!"&amp;ADDRESS(MATCH($B7,INDIRECT("'"&amp;$B$2&amp;"'!$B$1:$B$1095"),0),MATCH(U$5,INDIRECT("'"&amp;$B$2&amp;"'!5:5"),0)+1)),INDIRECT("'"&amp;$B$2&amp;"'!"&amp;ADDRESS(MATCH($B7,INDIRECT("'"&amp;$B$2&amp;"'!$B$1:$B$1095"),0),MATCH(U$5,INDIRECT("'"&amp;$B$2&amp;"'!5:5"),0)))+INDIRECT("'"&amp;$B$2&amp;"'!"&amp;ADDRESS(MATCH($B7,INDIRECT("'"&amp;$B$2&amp;"'!$B$1:$B$1095"),0),MATCH(U$5,INDIRECT("'"&amp;$B$2&amp;"'!5:5"),0)+1)))),0)</f>
        <v>0</v>
      </c>
      <c r="V7" s="18">
        <f t="shared" ca="1" si="1"/>
        <v>0</v>
      </c>
      <c r="W7" s="18">
        <f t="shared" ca="1" si="1"/>
        <v>0</v>
      </c>
      <c r="X7" s="18">
        <f t="shared" ca="1" si="1"/>
        <v>0</v>
      </c>
      <c r="Y7" s="18">
        <f t="shared" ca="1" si="1"/>
        <v>4152963</v>
      </c>
      <c r="Z7" s="18">
        <f t="shared" ca="1" si="1"/>
        <v>162687236</v>
      </c>
      <c r="AA7" s="18">
        <f t="shared" ca="1" si="1"/>
        <v>0</v>
      </c>
      <c r="AB7" s="18">
        <f t="shared" ca="1" si="1"/>
        <v>3896239</v>
      </c>
      <c r="AC7" s="18">
        <f t="shared" ca="1" si="1"/>
        <v>0</v>
      </c>
      <c r="AD7" s="18">
        <f t="shared" ca="1" si="1"/>
        <v>0</v>
      </c>
      <c r="AE7" s="18">
        <f t="shared" ca="1" si="1"/>
        <v>0</v>
      </c>
      <c r="AF7" s="18">
        <f t="shared" ca="1" si="1"/>
        <v>0</v>
      </c>
      <c r="AG7" s="18">
        <f t="shared" ca="1" si="1"/>
        <v>0</v>
      </c>
      <c r="AH7" s="18">
        <f t="shared" ca="1" si="1"/>
        <v>0</v>
      </c>
      <c r="AI7" s="18">
        <f t="shared" ca="1" si="1"/>
        <v>0</v>
      </c>
      <c r="AJ7" s="18">
        <f t="shared" ca="1" si="1"/>
        <v>217027</v>
      </c>
      <c r="AK7" s="18">
        <f t="shared" ref="AK7:AZ22" ca="1" si="2">IFERROR(IF($C$2="Yurtiçi",INDIRECT("'"&amp;$B$2&amp;"'!"&amp;ADDRESS(MATCH($B7,INDIRECT("'"&amp;$B$2&amp;"'!$B$1:$B$1095"),0),MATCH(AK$5,INDIRECT("'"&amp;$B$2&amp;"'!5:5"),0))),IF($C$2="Yurtdışı",INDIRECT("'"&amp;$B$2&amp;"'!"&amp;ADDRESS(MATCH($B7,INDIRECT("'"&amp;$B$2&amp;"'!$B$1:$B$1095"),0),MATCH(AK$5,INDIRECT("'"&amp;$B$2&amp;"'!5:5"),0)+1)),INDIRECT("'"&amp;$B$2&amp;"'!"&amp;ADDRESS(MATCH($B7,INDIRECT("'"&amp;$B$2&amp;"'!$B$1:$B$1095"),0),MATCH(AK$5,INDIRECT("'"&amp;$B$2&amp;"'!5:5"),0)))+INDIRECT("'"&amp;$B$2&amp;"'!"&amp;ADDRESS(MATCH($B7,INDIRECT("'"&amp;$B$2&amp;"'!$B$1:$B$1095"),0),MATCH(AK$5,INDIRECT("'"&amp;$B$2&amp;"'!5:5"),0)+1)))),0)</f>
        <v>0</v>
      </c>
      <c r="AL7" s="18">
        <f t="shared" ca="1" si="2"/>
        <v>0</v>
      </c>
      <c r="AM7" s="18">
        <f t="shared" ca="1" si="2"/>
        <v>103702837</v>
      </c>
      <c r="AN7" s="18">
        <f t="shared" ca="1" si="2"/>
        <v>0</v>
      </c>
      <c r="AO7" s="18">
        <f t="shared" ca="1" si="2"/>
        <v>0</v>
      </c>
      <c r="AP7" s="18">
        <f t="shared" ca="1" si="2"/>
        <v>4862056</v>
      </c>
      <c r="AQ7" s="18">
        <f t="shared" ca="1" si="2"/>
        <v>0</v>
      </c>
      <c r="AR7" s="18">
        <f t="shared" ca="1" si="2"/>
        <v>0</v>
      </c>
      <c r="AS7" s="18">
        <f t="shared" ca="1" si="2"/>
        <v>0</v>
      </c>
      <c r="AT7" s="18">
        <f t="shared" ca="1" si="2"/>
        <v>5798710</v>
      </c>
      <c r="AU7" s="18">
        <f t="shared" ca="1" si="2"/>
        <v>795984</v>
      </c>
      <c r="AV7" s="18">
        <f t="shared" ca="1" si="2"/>
        <v>-451691</v>
      </c>
      <c r="AW7" s="18">
        <f t="shared" ca="1" si="2"/>
        <v>0</v>
      </c>
      <c r="AX7" s="18">
        <f t="shared" ca="1" si="2"/>
        <v>0</v>
      </c>
      <c r="AY7" s="18">
        <f t="shared" ca="1" si="2"/>
        <v>0</v>
      </c>
      <c r="AZ7" s="18">
        <f t="shared" ca="1" si="2"/>
        <v>0</v>
      </c>
      <c r="BA7" s="18">
        <f t="shared" ref="BA7:BP22" ca="1" si="3">IFERROR(IF($C$2="Yurtiçi",INDIRECT("'"&amp;$B$2&amp;"'!"&amp;ADDRESS(MATCH($B7,INDIRECT("'"&amp;$B$2&amp;"'!$B$1:$B$1095"),0),MATCH(BA$5,INDIRECT("'"&amp;$B$2&amp;"'!5:5"),0))),IF($C$2="Yurtdışı",INDIRECT("'"&amp;$B$2&amp;"'!"&amp;ADDRESS(MATCH($B7,INDIRECT("'"&amp;$B$2&amp;"'!$B$1:$B$1095"),0),MATCH(BA$5,INDIRECT("'"&amp;$B$2&amp;"'!5:5"),0)+1)),INDIRECT("'"&amp;$B$2&amp;"'!"&amp;ADDRESS(MATCH($B7,INDIRECT("'"&amp;$B$2&amp;"'!$B$1:$B$1095"),0),MATCH(BA$5,INDIRECT("'"&amp;$B$2&amp;"'!5:5"),0)))+INDIRECT("'"&amp;$B$2&amp;"'!"&amp;ADDRESS(MATCH($B7,INDIRECT("'"&amp;$B$2&amp;"'!$B$1:$B$1095"),0),MATCH(BA$5,INDIRECT("'"&amp;$B$2&amp;"'!5:5"),0)+1)))),0)</f>
        <v>0</v>
      </c>
      <c r="BB7" s="18">
        <f t="shared" ca="1" si="3"/>
        <v>0</v>
      </c>
      <c r="BC7" s="18">
        <f t="shared" ca="1" si="3"/>
        <v>0</v>
      </c>
      <c r="BD7" s="18">
        <f t="shared" ca="1" si="3"/>
        <v>27065637</v>
      </c>
      <c r="BE7" s="18">
        <f t="shared" ca="1" si="3"/>
        <v>0</v>
      </c>
      <c r="BF7" s="18">
        <f t="shared" ca="1" si="3"/>
        <v>0</v>
      </c>
      <c r="BG7" s="18">
        <f t="shared" ca="1" si="3"/>
        <v>0</v>
      </c>
      <c r="BH7" s="18">
        <f t="shared" ca="1" si="3"/>
        <v>0</v>
      </c>
      <c r="BI7" s="18">
        <f t="shared" ca="1" si="3"/>
        <v>0</v>
      </c>
      <c r="BJ7" s="18">
        <f t="shared" ca="1" si="3"/>
        <v>0</v>
      </c>
      <c r="BK7" s="18">
        <f t="shared" ca="1" si="3"/>
        <v>0</v>
      </c>
      <c r="BL7" s="18">
        <f t="shared" ca="1" si="3"/>
        <v>0</v>
      </c>
      <c r="BM7" s="18">
        <f t="shared" ca="1" si="3"/>
        <v>0</v>
      </c>
      <c r="BN7" s="18">
        <f t="shared" ca="1" si="3"/>
        <v>0</v>
      </c>
      <c r="BO7" s="18">
        <f t="shared" ca="1" si="3"/>
        <v>0</v>
      </c>
      <c r="BP7" s="18">
        <f t="shared" ca="1" si="3"/>
        <v>178461278</v>
      </c>
      <c r="BQ7" s="18">
        <f t="shared" ref="BQ7:CF22" ca="1" si="4">IFERROR(IF($C$2="Yurtiçi",INDIRECT("'"&amp;$B$2&amp;"'!"&amp;ADDRESS(MATCH($B7,INDIRECT("'"&amp;$B$2&amp;"'!$B$1:$B$1095"),0),MATCH(BQ$5,INDIRECT("'"&amp;$B$2&amp;"'!5:5"),0))),IF($C$2="Yurtdışı",INDIRECT("'"&amp;$B$2&amp;"'!"&amp;ADDRESS(MATCH($B7,INDIRECT("'"&amp;$B$2&amp;"'!$B$1:$B$1095"),0),MATCH(BQ$5,INDIRECT("'"&amp;$B$2&amp;"'!5:5"),0)+1)),INDIRECT("'"&amp;$B$2&amp;"'!"&amp;ADDRESS(MATCH($B7,INDIRECT("'"&amp;$B$2&amp;"'!$B$1:$B$1095"),0),MATCH(BQ$5,INDIRECT("'"&amp;$B$2&amp;"'!5:5"),0)))+INDIRECT("'"&amp;$B$2&amp;"'!"&amp;ADDRESS(MATCH($B7,INDIRECT("'"&amp;$B$2&amp;"'!$B$1:$B$1095"),0),MATCH(BQ$5,INDIRECT("'"&amp;$B$2&amp;"'!5:5"),0)+1)))),0)</f>
        <v>1556012</v>
      </c>
      <c r="BR7" s="18">
        <f t="shared" ca="1" si="4"/>
        <v>125839206</v>
      </c>
      <c r="BS7" s="18">
        <f t="shared" ca="1" si="4"/>
        <v>0</v>
      </c>
      <c r="BT7" s="18">
        <f t="shared" ca="1" si="4"/>
        <v>0</v>
      </c>
      <c r="BU7" s="18">
        <f t="shared" ca="1" si="4"/>
        <v>0</v>
      </c>
      <c r="BV7" s="18">
        <f t="shared" ca="1" si="4"/>
        <v>19313956</v>
      </c>
      <c r="BW7" s="18">
        <f t="shared" ca="1" si="4"/>
        <v>0</v>
      </c>
      <c r="BX7" s="18">
        <f t="shared" ca="1" si="4"/>
        <v>0</v>
      </c>
      <c r="BY7" s="18">
        <f t="shared" ca="1" si="4"/>
        <v>0</v>
      </c>
      <c r="BZ7" s="18">
        <f t="shared" ca="1" si="4"/>
        <v>0</v>
      </c>
      <c r="CA7" s="18">
        <f t="shared" ca="1" si="4"/>
        <v>0</v>
      </c>
      <c r="CB7" s="18">
        <f t="shared" ca="1" si="4"/>
        <v>0</v>
      </c>
      <c r="CC7" s="18">
        <f t="shared" ca="1" si="4"/>
        <v>0</v>
      </c>
      <c r="CD7" s="18">
        <f t="shared" ca="1" si="4"/>
        <v>0</v>
      </c>
      <c r="CE7" s="18">
        <f t="shared" ca="1" si="4"/>
        <v>0</v>
      </c>
      <c r="CF7" s="18">
        <f t="shared" ca="1" si="4"/>
        <v>0</v>
      </c>
      <c r="CG7" s="18">
        <f t="shared" ref="CC7:CH22" ca="1" si="5">IFERROR(IF($C$2="Yurtiçi",INDIRECT("'"&amp;$B$2&amp;"'!"&amp;ADDRESS(MATCH($B7,INDIRECT("'"&amp;$B$2&amp;"'!$B$1:$B$1095"),0),MATCH(CG$5,INDIRECT("'"&amp;$B$2&amp;"'!5:5"),0))),IF($C$2="Yurtdışı",INDIRECT("'"&amp;$B$2&amp;"'!"&amp;ADDRESS(MATCH($B7,INDIRECT("'"&amp;$B$2&amp;"'!$B$1:$B$1095"),0),MATCH(CG$5,INDIRECT("'"&amp;$B$2&amp;"'!5:5"),0)+1)),INDIRECT("'"&amp;$B$2&amp;"'!"&amp;ADDRESS(MATCH($B7,INDIRECT("'"&amp;$B$2&amp;"'!$B$1:$B$1095"),0),MATCH(CG$5,INDIRECT("'"&amp;$B$2&amp;"'!5:5"),0)))+INDIRECT("'"&amp;$B$2&amp;"'!"&amp;ADDRESS(MATCH($B7,INDIRECT("'"&amp;$B$2&amp;"'!$B$1:$B$1095"),0),MATCH(CG$5,INDIRECT("'"&amp;$B$2&amp;"'!5:5"),0)+1)))),0)</f>
        <v>0</v>
      </c>
      <c r="CH7" s="18">
        <f t="shared" ca="1" si="5"/>
        <v>0</v>
      </c>
      <c r="CI7" s="19">
        <f ca="1">CJ7+CK7+CL7+CO7</f>
        <v>0</v>
      </c>
      <c r="CJ7" s="18">
        <f t="shared" ref="CJ7:CK23" ca="1" si="6">IFERROR(IF($C$2="Yurtiçi",INDIRECT("'"&amp;$B$2&amp;"'!"&amp;ADDRESS(MATCH($B7,INDIRECT("'"&amp;$B$2&amp;"'!$B$1:$B$1095"),0),MATCH(CJ$5,INDIRECT("'"&amp;$B$2&amp;"'!5:5"),0))),IF($C$2="Yurtdışı",INDIRECT("'"&amp;$B$2&amp;"'!"&amp;ADDRESS(MATCH($B7,INDIRECT("'"&amp;$B$2&amp;"'!$B$1:$B$1095"),0),MATCH(CJ$5,INDIRECT("'"&amp;$B$2&amp;"'!5:5"),0)+1)),INDIRECT("'"&amp;$B$2&amp;"'!"&amp;ADDRESS(MATCH($B7,INDIRECT("'"&amp;$B$2&amp;"'!$B$1:$B$1095"),0),MATCH(CJ$5,INDIRECT("'"&amp;$B$2&amp;"'!5:5"),0)))+INDIRECT("'"&amp;$B$2&amp;"'!"&amp;ADDRESS(MATCH($B7,INDIRECT("'"&amp;$B$2&amp;"'!$B$1:$B$1095"),0),MATCH(CJ$5,INDIRECT("'"&amp;$B$2&amp;"'!5:5"),0)+1)))),0)</f>
        <v>0</v>
      </c>
      <c r="CK7" s="18">
        <f t="shared" ca="1" si="6"/>
        <v>0</v>
      </c>
      <c r="CL7" s="19">
        <f ca="1">+CM7+CN7</f>
        <v>0</v>
      </c>
      <c r="CM7" s="18">
        <f t="shared" ref="CM7:CN23" ca="1" si="7">IFERROR(IF($C$2="Yurtiçi",INDIRECT("'"&amp;$B$2&amp;"'!"&amp;ADDRESS(MATCH($B7,INDIRECT("'"&amp;$B$2&amp;"'!$B$1:$B$1095"),0),MATCH(CM$5,INDIRECT("'"&amp;$B$2&amp;"'!5:5"),0))),IF($C$2="Yurtdışı",INDIRECT("'"&amp;$B$2&amp;"'!"&amp;ADDRESS(MATCH($B7,INDIRECT("'"&amp;$B$2&amp;"'!$B$1:$B$1095"),0),MATCH(CM$5,INDIRECT("'"&amp;$B$2&amp;"'!5:5"),0)+1)),INDIRECT("'"&amp;$B$2&amp;"'!"&amp;ADDRESS(MATCH($B7,INDIRECT("'"&amp;$B$2&amp;"'!$B$1:$B$1095"),0),MATCH(CM$5,INDIRECT("'"&amp;$B$2&amp;"'!5:5"),0)))+INDIRECT("'"&amp;$B$2&amp;"'!"&amp;ADDRESS(MATCH($B7,INDIRECT("'"&amp;$B$2&amp;"'!$B$1:$B$1095"),0),MATCH(CM$5,INDIRECT("'"&amp;$B$2&amp;"'!5:5"),0)+1)))),0)</f>
        <v>0</v>
      </c>
      <c r="CN7" s="18">
        <f t="shared" ca="1" si="7"/>
        <v>0</v>
      </c>
      <c r="CO7" s="19">
        <f ca="1">+CP7+CQ7</f>
        <v>0</v>
      </c>
      <c r="CP7" s="18">
        <f t="shared" ref="CP7:CT22" ca="1" si="8">IFERROR(IF($C$2="Yurtiçi",INDIRECT("'"&amp;$B$2&amp;"'!"&amp;ADDRESS(MATCH($B7,INDIRECT("'"&amp;$B$2&amp;"'!$B$1:$B$1095"),0),MATCH(CP$5,INDIRECT("'"&amp;$B$2&amp;"'!5:5"),0))),IF($C$2="Yurtdışı",INDIRECT("'"&amp;$B$2&amp;"'!"&amp;ADDRESS(MATCH($B7,INDIRECT("'"&amp;$B$2&amp;"'!$B$1:$B$1095"),0),MATCH(CP$5,INDIRECT("'"&amp;$B$2&amp;"'!5:5"),0)+1)),INDIRECT("'"&amp;$B$2&amp;"'!"&amp;ADDRESS(MATCH($B7,INDIRECT("'"&amp;$B$2&amp;"'!$B$1:$B$1095"),0),MATCH(CP$5,INDIRECT("'"&amp;$B$2&amp;"'!5:5"),0)))+INDIRECT("'"&amp;$B$2&amp;"'!"&amp;ADDRESS(MATCH($B7,INDIRECT("'"&amp;$B$2&amp;"'!$B$1:$B$1095"),0),MATCH(CP$5,INDIRECT("'"&amp;$B$2&amp;"'!5:5"),0)+1)))),0)</f>
        <v>0</v>
      </c>
      <c r="CQ7" s="18">
        <f t="shared" ca="1" si="8"/>
        <v>0</v>
      </c>
      <c r="CR7" s="18">
        <f t="shared" ca="1" si="8"/>
        <v>2494141</v>
      </c>
      <c r="CS7" s="18">
        <f t="shared" ca="1" si="8"/>
        <v>0</v>
      </c>
      <c r="CT7" s="18">
        <f t="shared" ca="1" si="8"/>
        <v>0</v>
      </c>
      <c r="CU7" s="19">
        <f t="shared" ref="CU7:CU42" ca="1" si="9">+D7+SUM(H7:CI7)+SUM(CR7:CT7)</f>
        <v>885721329</v>
      </c>
    </row>
    <row r="8" spans="1:99" ht="12.75" customHeight="1">
      <c r="A8" s="57" t="s">
        <v>148</v>
      </c>
      <c r="B8" s="17">
        <v>1003</v>
      </c>
      <c r="C8" s="58" t="s">
        <v>146</v>
      </c>
      <c r="D8" s="19">
        <f t="shared" ref="D8:D23" ca="1" si="10">+E8+F8+G8</f>
        <v>1075560127.8599999</v>
      </c>
      <c r="E8" s="18">
        <f t="shared" ca="1" si="0"/>
        <v>157185733.25000599</v>
      </c>
      <c r="F8" s="18">
        <f t="shared" ca="1" si="0"/>
        <v>465581976.51000702</v>
      </c>
      <c r="G8" s="18">
        <f t="shared" ca="1" si="0"/>
        <v>452792418.09998691</v>
      </c>
      <c r="H8" s="18">
        <f t="shared" ca="1" si="0"/>
        <v>151552795.53999999</v>
      </c>
      <c r="I8" s="18">
        <f t="shared" ca="1" si="0"/>
        <v>181356575.75</v>
      </c>
      <c r="J8" s="18">
        <f t="shared" ca="1" si="0"/>
        <v>2207425.12</v>
      </c>
      <c r="K8" s="18">
        <f t="shared" ca="1" si="0"/>
        <v>0</v>
      </c>
      <c r="L8" s="18">
        <f t="shared" ca="1" si="0"/>
        <v>0</v>
      </c>
      <c r="M8" s="18">
        <f t="shared" ca="1" si="0"/>
        <v>329132.40000000002</v>
      </c>
      <c r="N8" s="18">
        <f t="shared" ca="1" si="0"/>
        <v>0</v>
      </c>
      <c r="O8" s="18">
        <f t="shared" ca="1" si="0"/>
        <v>99487413.480000004</v>
      </c>
      <c r="P8" s="18">
        <f t="shared" ca="1" si="0"/>
        <v>0</v>
      </c>
      <c r="Q8" s="18">
        <f t="shared" ca="1" si="0"/>
        <v>51651991.089999996</v>
      </c>
      <c r="R8" s="18">
        <f t="shared" ca="1" si="0"/>
        <v>0</v>
      </c>
      <c r="S8" s="18">
        <f t="shared" ca="1" si="0"/>
        <v>0</v>
      </c>
      <c r="T8" s="18">
        <f t="shared" ref="T8:T71" ca="1" si="11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1436716090.79</v>
      </c>
      <c r="U8" s="18">
        <f t="shared" ca="1" si="1"/>
        <v>0</v>
      </c>
      <c r="V8" s="18">
        <f t="shared" ca="1" si="1"/>
        <v>172780820.52000001</v>
      </c>
      <c r="W8" s="18">
        <f t="shared" ca="1" si="1"/>
        <v>1544100840.6900001</v>
      </c>
      <c r="X8" s="18">
        <f t="shared" ca="1" si="1"/>
        <v>245953</v>
      </c>
      <c r="Y8" s="18">
        <f t="shared" ca="1" si="1"/>
        <v>52733043.200000003</v>
      </c>
      <c r="Z8" s="18">
        <f t="shared" ca="1" si="1"/>
        <v>92384014.219999999</v>
      </c>
      <c r="AA8" s="18">
        <f t="shared" ca="1" si="1"/>
        <v>29890.85</v>
      </c>
      <c r="AB8" s="18">
        <f t="shared" ca="1" si="1"/>
        <v>0</v>
      </c>
      <c r="AC8" s="18">
        <f t="shared" ca="1" si="1"/>
        <v>10508063.76</v>
      </c>
      <c r="AD8" s="18">
        <f t="shared" ca="1" si="1"/>
        <v>73325572.11999999</v>
      </c>
      <c r="AE8" s="18">
        <f t="shared" ca="1" si="1"/>
        <v>0</v>
      </c>
      <c r="AF8" s="18">
        <f t="shared" ca="1" si="1"/>
        <v>4949572.1100000003</v>
      </c>
      <c r="AG8" s="18">
        <f t="shared" ca="1" si="1"/>
        <v>22672435.140000001</v>
      </c>
      <c r="AH8" s="18">
        <f t="shared" ca="1" si="1"/>
        <v>31626294.140000001</v>
      </c>
      <c r="AI8" s="18">
        <f t="shared" ca="1" si="1"/>
        <v>0</v>
      </c>
      <c r="AJ8" s="18">
        <f t="shared" ca="1" si="1"/>
        <v>1734759.96</v>
      </c>
      <c r="AK8" s="18">
        <f t="shared" ca="1" si="2"/>
        <v>48629.51</v>
      </c>
      <c r="AL8" s="18">
        <f t="shared" ca="1" si="2"/>
        <v>0</v>
      </c>
      <c r="AM8" s="18">
        <f t="shared" ca="1" si="2"/>
        <v>86367966.799999997</v>
      </c>
      <c r="AN8" s="18">
        <f t="shared" ca="1" si="2"/>
        <v>0</v>
      </c>
      <c r="AO8" s="18">
        <f t="shared" ca="1" si="2"/>
        <v>0</v>
      </c>
      <c r="AP8" s="18">
        <f t="shared" ca="1" si="2"/>
        <v>2031903.23</v>
      </c>
      <c r="AQ8" s="18">
        <f t="shared" ca="1" si="2"/>
        <v>0</v>
      </c>
      <c r="AR8" s="18">
        <f t="shared" ca="1" si="2"/>
        <v>0</v>
      </c>
      <c r="AS8" s="18">
        <f t="shared" ca="1" si="2"/>
        <v>0</v>
      </c>
      <c r="AT8" s="18">
        <f t="shared" ca="1" si="2"/>
        <v>0</v>
      </c>
      <c r="AU8" s="18">
        <f t="shared" ca="1" si="2"/>
        <v>0</v>
      </c>
      <c r="AV8" s="18">
        <f t="shared" ca="1" si="2"/>
        <v>0</v>
      </c>
      <c r="AW8" s="18">
        <f t="shared" ca="1" si="2"/>
        <v>0</v>
      </c>
      <c r="AX8" s="18">
        <f t="shared" ca="1" si="2"/>
        <v>0</v>
      </c>
      <c r="AY8" s="18">
        <f t="shared" ca="1" si="2"/>
        <v>0</v>
      </c>
      <c r="AZ8" s="18">
        <f t="shared" ca="1" si="2"/>
        <v>0</v>
      </c>
      <c r="BA8" s="18">
        <f t="shared" ca="1" si="3"/>
        <v>0</v>
      </c>
      <c r="BB8" s="18">
        <f t="shared" ca="1" si="3"/>
        <v>23333409.050000001</v>
      </c>
      <c r="BC8" s="18">
        <f t="shared" ca="1" si="3"/>
        <v>0</v>
      </c>
      <c r="BD8" s="18">
        <f t="shared" ca="1" si="3"/>
        <v>87814336.439999998</v>
      </c>
      <c r="BE8" s="18">
        <f t="shared" ca="1" si="3"/>
        <v>0</v>
      </c>
      <c r="BF8" s="18">
        <f t="shared" ca="1" si="3"/>
        <v>0</v>
      </c>
      <c r="BG8" s="18">
        <f t="shared" ca="1" si="3"/>
        <v>0</v>
      </c>
      <c r="BH8" s="18">
        <f t="shared" ca="1" si="3"/>
        <v>0</v>
      </c>
      <c r="BI8" s="18">
        <f t="shared" ca="1" si="3"/>
        <v>1693058.9</v>
      </c>
      <c r="BJ8" s="18">
        <f t="shared" ca="1" si="3"/>
        <v>0</v>
      </c>
      <c r="BK8" s="18">
        <f t="shared" ca="1" si="3"/>
        <v>0</v>
      </c>
      <c r="BL8" s="18">
        <f t="shared" ca="1" si="3"/>
        <v>0</v>
      </c>
      <c r="BM8" s="18">
        <f t="shared" ca="1" si="3"/>
        <v>53202211.159999996</v>
      </c>
      <c r="BN8" s="18">
        <f t="shared" ca="1" si="3"/>
        <v>1377923.78</v>
      </c>
      <c r="BO8" s="18">
        <f t="shared" ca="1" si="3"/>
        <v>0</v>
      </c>
      <c r="BP8" s="18">
        <f t="shared" ca="1" si="3"/>
        <v>232046510.05000001</v>
      </c>
      <c r="BQ8" s="18">
        <f t="shared" ca="1" si="4"/>
        <v>6880598.3799999999</v>
      </c>
      <c r="BR8" s="18">
        <f t="shared" ca="1" si="4"/>
        <v>19503240.109999999</v>
      </c>
      <c r="BS8" s="18">
        <f t="shared" ca="1" si="4"/>
        <v>81019659.730000004</v>
      </c>
      <c r="BT8" s="18">
        <f t="shared" ca="1" si="4"/>
        <v>0</v>
      </c>
      <c r="BU8" s="18">
        <f t="shared" ca="1" si="4"/>
        <v>0</v>
      </c>
      <c r="BV8" s="18">
        <f t="shared" ca="1" si="4"/>
        <v>71290059.920000002</v>
      </c>
      <c r="BW8" s="18">
        <f t="shared" ca="1" si="4"/>
        <v>145534.89000000001</v>
      </c>
      <c r="BX8" s="18">
        <f t="shared" ca="1" si="4"/>
        <v>0</v>
      </c>
      <c r="BY8" s="18">
        <f t="shared" ca="1" si="4"/>
        <v>0</v>
      </c>
      <c r="BZ8" s="18">
        <f t="shared" ca="1" si="4"/>
        <v>2348449.2999999998</v>
      </c>
      <c r="CA8" s="18">
        <f t="shared" ca="1" si="4"/>
        <v>286415931.21999997</v>
      </c>
      <c r="CB8" s="18">
        <f t="shared" ca="1" si="4"/>
        <v>315125.99</v>
      </c>
      <c r="CC8" s="18">
        <f t="shared" ca="1" si="5"/>
        <v>19003746.640000001</v>
      </c>
      <c r="CD8" s="18">
        <f t="shared" ca="1" si="5"/>
        <v>174647.35</v>
      </c>
      <c r="CE8" s="18">
        <f t="shared" ca="1" si="5"/>
        <v>0</v>
      </c>
      <c r="CF8" s="18">
        <f t="shared" ca="1" si="5"/>
        <v>570156.01000000047</v>
      </c>
      <c r="CG8" s="18">
        <f t="shared" ca="1" si="5"/>
        <v>1839774.81</v>
      </c>
      <c r="CH8" s="18">
        <f t="shared" ca="1" si="5"/>
        <v>53052114.870000146</v>
      </c>
      <c r="CI8" s="19">
        <f t="shared" ref="CI8:CI23" ca="1" si="12">CJ8+CK8+CL8+CO8</f>
        <v>919900786.73000109</v>
      </c>
      <c r="CJ8" s="18">
        <f t="shared" ca="1" si="6"/>
        <v>887319.29999999993</v>
      </c>
      <c r="CK8" s="18">
        <f t="shared" ca="1" si="6"/>
        <v>835763.44000000425</v>
      </c>
      <c r="CL8" s="19">
        <f t="shared" ref="CL8:CL23" ca="1" si="13">+CM8+CN8</f>
        <v>93181187.900000051</v>
      </c>
      <c r="CM8" s="18">
        <f t="shared" ca="1" si="7"/>
        <v>8019136.9800000004</v>
      </c>
      <c r="CN8" s="18">
        <f t="shared" ca="1" si="7"/>
        <v>85162050.920000046</v>
      </c>
      <c r="CO8" s="19">
        <f t="shared" ref="CO8:CO23" ca="1" si="14">+CP8+CQ8</f>
        <v>824996516.09000099</v>
      </c>
      <c r="CP8" s="18">
        <f t="shared" ca="1" si="8"/>
        <v>123997629.74999997</v>
      </c>
      <c r="CQ8" s="18">
        <f t="shared" ca="1" si="8"/>
        <v>700998886.34000099</v>
      </c>
      <c r="CR8" s="18">
        <f t="shared" ca="1" si="8"/>
        <v>14535696.370001195</v>
      </c>
      <c r="CS8" s="18">
        <f t="shared" ca="1" si="8"/>
        <v>0</v>
      </c>
      <c r="CT8" s="18">
        <f t="shared" ca="1" si="8"/>
        <v>0</v>
      </c>
      <c r="CU8" s="19">
        <f t="shared" ca="1" si="9"/>
        <v>6970864282.9800034</v>
      </c>
    </row>
    <row r="9" spans="1:99" ht="12.75" customHeight="1">
      <c r="A9" s="57" t="s">
        <v>150</v>
      </c>
      <c r="B9" s="17">
        <v>1004</v>
      </c>
      <c r="C9" s="58" t="s">
        <v>146</v>
      </c>
      <c r="D9" s="19">
        <f t="shared" ca="1" si="10"/>
        <v>772220335.1099999</v>
      </c>
      <c r="E9" s="18">
        <f t="shared" ca="1" si="0"/>
        <v>283116011.12</v>
      </c>
      <c r="F9" s="18">
        <f t="shared" ca="1" si="0"/>
        <v>437748133.91999996</v>
      </c>
      <c r="G9" s="18">
        <f t="shared" ca="1" si="0"/>
        <v>51356190.069999985</v>
      </c>
      <c r="H9" s="18">
        <f t="shared" ca="1" si="0"/>
        <v>72899813.650000006</v>
      </c>
      <c r="I9" s="18">
        <f t="shared" ca="1" si="0"/>
        <v>146510100.99000001</v>
      </c>
      <c r="J9" s="18">
        <f t="shared" ca="1" si="0"/>
        <v>145699.59</v>
      </c>
      <c r="K9" s="18">
        <f t="shared" ca="1" si="0"/>
        <v>0</v>
      </c>
      <c r="L9" s="18">
        <f t="shared" ca="1" si="0"/>
        <v>0</v>
      </c>
      <c r="M9" s="18">
        <f t="shared" ca="1" si="0"/>
        <v>30086.77</v>
      </c>
      <c r="N9" s="18">
        <f t="shared" ca="1" si="0"/>
        <v>0</v>
      </c>
      <c r="O9" s="18">
        <f t="shared" ca="1" si="0"/>
        <v>110310003.73</v>
      </c>
      <c r="P9" s="18">
        <f t="shared" ca="1" si="0"/>
        <v>0</v>
      </c>
      <c r="Q9" s="18">
        <f t="shared" ca="1" si="0"/>
        <v>38381186.389999993</v>
      </c>
      <c r="R9" s="18">
        <f t="shared" ca="1" si="0"/>
        <v>0</v>
      </c>
      <c r="S9" s="18">
        <f t="shared" ca="1" si="0"/>
        <v>0</v>
      </c>
      <c r="T9" s="18">
        <f t="shared" ca="1" si="11"/>
        <v>1725073537.7800004</v>
      </c>
      <c r="U9" s="18">
        <f t="shared" ca="1" si="1"/>
        <v>39654725.510000005</v>
      </c>
      <c r="V9" s="18">
        <f t="shared" ca="1" si="1"/>
        <v>160018811.18999994</v>
      </c>
      <c r="W9" s="18">
        <f t="shared" ca="1" si="1"/>
        <v>2386892343.2300005</v>
      </c>
      <c r="X9" s="18">
        <f t="shared" ca="1" si="1"/>
        <v>1106313.6199999999</v>
      </c>
      <c r="Y9" s="18">
        <f t="shared" ca="1" si="1"/>
        <v>33426586.730000004</v>
      </c>
      <c r="Z9" s="18">
        <f t="shared" ca="1" si="1"/>
        <v>33547163.77</v>
      </c>
      <c r="AA9" s="18">
        <f t="shared" ca="1" si="1"/>
        <v>47131.68</v>
      </c>
      <c r="AB9" s="18">
        <f t="shared" ca="1" si="1"/>
        <v>0</v>
      </c>
      <c r="AC9" s="18">
        <f t="shared" ca="1" si="1"/>
        <v>630327.43999999994</v>
      </c>
      <c r="AD9" s="18">
        <f t="shared" ca="1" si="1"/>
        <v>12600969.73</v>
      </c>
      <c r="AE9" s="18">
        <f t="shared" ca="1" si="1"/>
        <v>0</v>
      </c>
      <c r="AF9" s="18">
        <f t="shared" ca="1" si="1"/>
        <v>14954444.59</v>
      </c>
      <c r="AG9" s="18">
        <f t="shared" ca="1" si="1"/>
        <v>1989344.68</v>
      </c>
      <c r="AH9" s="18">
        <f t="shared" ca="1" si="1"/>
        <v>10330491.699999999</v>
      </c>
      <c r="AI9" s="18">
        <f t="shared" ca="1" si="1"/>
        <v>8527865.4500000011</v>
      </c>
      <c r="AJ9" s="18">
        <f t="shared" ca="1" si="1"/>
        <v>1894711.53</v>
      </c>
      <c r="AK9" s="18">
        <f t="shared" ca="1" si="2"/>
        <v>93283.36</v>
      </c>
      <c r="AL9" s="18">
        <f t="shared" ca="1" si="2"/>
        <v>0</v>
      </c>
      <c r="AM9" s="18">
        <f t="shared" ca="1" si="2"/>
        <v>5493743.6200000001</v>
      </c>
      <c r="AN9" s="18">
        <f t="shared" ca="1" si="2"/>
        <v>52632.67</v>
      </c>
      <c r="AO9" s="18">
        <f t="shared" ca="1" si="2"/>
        <v>0</v>
      </c>
      <c r="AP9" s="18">
        <f t="shared" ca="1" si="2"/>
        <v>0</v>
      </c>
      <c r="AQ9" s="18">
        <f t="shared" ca="1" si="2"/>
        <v>0</v>
      </c>
      <c r="AR9" s="18">
        <f t="shared" ca="1" si="2"/>
        <v>0</v>
      </c>
      <c r="AS9" s="18">
        <f t="shared" ca="1" si="2"/>
        <v>0</v>
      </c>
      <c r="AT9" s="18">
        <f t="shared" ca="1" si="2"/>
        <v>0</v>
      </c>
      <c r="AU9" s="18">
        <f t="shared" ca="1" si="2"/>
        <v>0</v>
      </c>
      <c r="AV9" s="18">
        <f t="shared" ca="1" si="2"/>
        <v>0</v>
      </c>
      <c r="AW9" s="18">
        <f t="shared" ca="1" si="2"/>
        <v>0</v>
      </c>
      <c r="AX9" s="18">
        <f t="shared" ca="1" si="2"/>
        <v>0</v>
      </c>
      <c r="AY9" s="18">
        <f t="shared" ca="1" si="2"/>
        <v>0</v>
      </c>
      <c r="AZ9" s="18">
        <f t="shared" ca="1" si="2"/>
        <v>0</v>
      </c>
      <c r="BA9" s="18">
        <f t="shared" ca="1" si="3"/>
        <v>0</v>
      </c>
      <c r="BB9" s="18">
        <f t="shared" ca="1" si="3"/>
        <v>0</v>
      </c>
      <c r="BC9" s="18">
        <f t="shared" ca="1" si="3"/>
        <v>0</v>
      </c>
      <c r="BD9" s="18">
        <f t="shared" ca="1" si="3"/>
        <v>62753741.539999999</v>
      </c>
      <c r="BE9" s="18">
        <f t="shared" ca="1" si="3"/>
        <v>0</v>
      </c>
      <c r="BF9" s="18">
        <f t="shared" ca="1" si="3"/>
        <v>0</v>
      </c>
      <c r="BG9" s="18">
        <f t="shared" ca="1" si="3"/>
        <v>0</v>
      </c>
      <c r="BH9" s="18">
        <f t="shared" ca="1" si="3"/>
        <v>0</v>
      </c>
      <c r="BI9" s="18">
        <f t="shared" ca="1" si="3"/>
        <v>0</v>
      </c>
      <c r="BJ9" s="18">
        <f t="shared" ca="1" si="3"/>
        <v>0</v>
      </c>
      <c r="BK9" s="18">
        <f t="shared" ca="1" si="3"/>
        <v>0</v>
      </c>
      <c r="BL9" s="18">
        <f t="shared" ca="1" si="3"/>
        <v>0</v>
      </c>
      <c r="BM9" s="18">
        <f t="shared" ca="1" si="3"/>
        <v>7955408.3799999999</v>
      </c>
      <c r="BN9" s="18">
        <f t="shared" ca="1" si="3"/>
        <v>810834.06000000017</v>
      </c>
      <c r="BO9" s="18">
        <f t="shared" ca="1" si="3"/>
        <v>0</v>
      </c>
      <c r="BP9" s="18">
        <f t="shared" ca="1" si="3"/>
        <v>78872187.519999981</v>
      </c>
      <c r="BQ9" s="18">
        <f t="shared" ca="1" si="4"/>
        <v>20653709.629999999</v>
      </c>
      <c r="BR9" s="18">
        <f t="shared" ca="1" si="4"/>
        <v>9437891.9299999978</v>
      </c>
      <c r="BS9" s="18">
        <f t="shared" ca="1" si="4"/>
        <v>36912649.960000001</v>
      </c>
      <c r="BT9" s="18">
        <f t="shared" ca="1" si="4"/>
        <v>0</v>
      </c>
      <c r="BU9" s="18">
        <f t="shared" ca="1" si="4"/>
        <v>0</v>
      </c>
      <c r="BV9" s="18">
        <f t="shared" ca="1" si="4"/>
        <v>31493985.990000002</v>
      </c>
      <c r="BW9" s="18">
        <f t="shared" ca="1" si="4"/>
        <v>189644.3</v>
      </c>
      <c r="BX9" s="18">
        <f t="shared" ca="1" si="4"/>
        <v>0</v>
      </c>
      <c r="BY9" s="18">
        <f t="shared" ca="1" si="4"/>
        <v>0</v>
      </c>
      <c r="BZ9" s="18">
        <f t="shared" ca="1" si="4"/>
        <v>4344931.45</v>
      </c>
      <c r="CA9" s="18">
        <f t="shared" ca="1" si="4"/>
        <v>105138271.93000001</v>
      </c>
      <c r="CB9" s="18">
        <f t="shared" ca="1" si="4"/>
        <v>277614.23</v>
      </c>
      <c r="CC9" s="18">
        <f t="shared" ca="1" si="5"/>
        <v>15689643.24</v>
      </c>
      <c r="CD9" s="18">
        <f t="shared" ca="1" si="5"/>
        <v>0</v>
      </c>
      <c r="CE9" s="18">
        <f t="shared" ca="1" si="5"/>
        <v>0</v>
      </c>
      <c r="CF9" s="18">
        <f t="shared" ca="1" si="5"/>
        <v>363263.77</v>
      </c>
      <c r="CG9" s="18">
        <f t="shared" ca="1" si="5"/>
        <v>3197958.1599999997</v>
      </c>
      <c r="CH9" s="18">
        <f t="shared" ca="1" si="5"/>
        <v>0</v>
      </c>
      <c r="CI9" s="19">
        <f t="shared" ca="1" si="12"/>
        <v>7928904758.79</v>
      </c>
      <c r="CJ9" s="18">
        <f t="shared" ca="1" si="6"/>
        <v>0</v>
      </c>
      <c r="CK9" s="18">
        <f t="shared" ca="1" si="6"/>
        <v>6408180.1100000013</v>
      </c>
      <c r="CL9" s="19">
        <f t="shared" ca="1" si="13"/>
        <v>1872459091.5103569</v>
      </c>
      <c r="CM9" s="18">
        <f t="shared" ca="1" si="7"/>
        <v>90836486.829999685</v>
      </c>
      <c r="CN9" s="18">
        <f t="shared" ca="1" si="7"/>
        <v>1781622604.6803572</v>
      </c>
      <c r="CO9" s="19">
        <f t="shared" ca="1" si="14"/>
        <v>6050037487.1696434</v>
      </c>
      <c r="CP9" s="18">
        <f t="shared" ca="1" si="8"/>
        <v>1388530209.7800124</v>
      </c>
      <c r="CQ9" s="18">
        <f t="shared" ca="1" si="8"/>
        <v>4661507277.3896313</v>
      </c>
      <c r="CR9" s="18">
        <f t="shared" ca="1" si="8"/>
        <v>25949823.559999999</v>
      </c>
      <c r="CS9" s="18">
        <f t="shared" ca="1" si="8"/>
        <v>0</v>
      </c>
      <c r="CT9" s="18">
        <f t="shared" ca="1" si="8"/>
        <v>0</v>
      </c>
      <c r="CU9" s="19">
        <f t="shared" ca="1" si="9"/>
        <v>13909777972.949999</v>
      </c>
    </row>
    <row r="10" spans="1:99" ht="12.75" customHeight="1">
      <c r="A10" s="57" t="s">
        <v>152</v>
      </c>
      <c r="B10" s="17">
        <v>1005</v>
      </c>
      <c r="C10" s="58" t="s">
        <v>146</v>
      </c>
      <c r="D10" s="19">
        <f t="shared" ca="1" si="10"/>
        <v>1814402434.4738271</v>
      </c>
      <c r="E10" s="18">
        <f t="shared" ca="1" si="0"/>
        <v>363856336.3003059</v>
      </c>
      <c r="F10" s="18">
        <f t="shared" ca="1" si="0"/>
        <v>555822345.24205339</v>
      </c>
      <c r="G10" s="18">
        <f t="shared" ca="1" si="0"/>
        <v>894723752.93146777</v>
      </c>
      <c r="H10" s="18">
        <f t="shared" ca="1" si="0"/>
        <v>35594544.920000002</v>
      </c>
      <c r="I10" s="18">
        <f t="shared" ca="1" si="0"/>
        <v>168464119.53001001</v>
      </c>
      <c r="J10" s="18">
        <f t="shared" ca="1" si="0"/>
        <v>6963626.9099999899</v>
      </c>
      <c r="K10" s="18">
        <f t="shared" ca="1" si="0"/>
        <v>10491097.93</v>
      </c>
      <c r="L10" s="18">
        <f t="shared" ca="1" si="0"/>
        <v>0</v>
      </c>
      <c r="M10" s="18">
        <f t="shared" ca="1" si="0"/>
        <v>296120</v>
      </c>
      <c r="N10" s="18">
        <f t="shared" ca="1" si="0"/>
        <v>0</v>
      </c>
      <c r="O10" s="18">
        <f t="shared" ca="1" si="0"/>
        <v>280175735.86000103</v>
      </c>
      <c r="P10" s="18">
        <f t="shared" ca="1" si="0"/>
        <v>11169.52</v>
      </c>
      <c r="Q10" s="18">
        <f t="shared" ca="1" si="0"/>
        <v>268458853.19000006</v>
      </c>
      <c r="R10" s="18">
        <f t="shared" ca="1" si="0"/>
        <v>0</v>
      </c>
      <c r="S10" s="18">
        <f t="shared" ca="1" si="0"/>
        <v>0</v>
      </c>
      <c r="T10" s="18">
        <f t="shared" ca="1" si="11"/>
        <v>1797717116.4001799</v>
      </c>
      <c r="U10" s="18">
        <f t="shared" ca="1" si="1"/>
        <v>152220688.15000001</v>
      </c>
      <c r="V10" s="18">
        <f t="shared" ca="1" si="1"/>
        <v>476296189.17993796</v>
      </c>
      <c r="W10" s="18">
        <f t="shared" ca="1" si="1"/>
        <v>3186861943.6700497</v>
      </c>
      <c r="X10" s="18">
        <f t="shared" ca="1" si="1"/>
        <v>10153608.029999999</v>
      </c>
      <c r="Y10" s="18">
        <f t="shared" ca="1" si="1"/>
        <v>110844867.949999</v>
      </c>
      <c r="Z10" s="18">
        <f t="shared" ca="1" si="1"/>
        <v>107145216.76001269</v>
      </c>
      <c r="AA10" s="18">
        <f t="shared" ca="1" si="1"/>
        <v>186915.68</v>
      </c>
      <c r="AB10" s="18">
        <f t="shared" ca="1" si="1"/>
        <v>0</v>
      </c>
      <c r="AC10" s="18">
        <f t="shared" ca="1" si="1"/>
        <v>19719930.080002598</v>
      </c>
      <c r="AD10" s="18">
        <f t="shared" ca="1" si="1"/>
        <v>27573855.380027</v>
      </c>
      <c r="AE10" s="18">
        <f t="shared" ca="1" si="1"/>
        <v>7356895.3399999999</v>
      </c>
      <c r="AF10" s="18">
        <f t="shared" ca="1" si="1"/>
        <v>26098414.949999999</v>
      </c>
      <c r="AG10" s="18">
        <f t="shared" ca="1" si="1"/>
        <v>119162617.09999999</v>
      </c>
      <c r="AH10" s="18">
        <f t="shared" ca="1" si="1"/>
        <v>91291613.189999998</v>
      </c>
      <c r="AI10" s="18">
        <f t="shared" ca="1" si="1"/>
        <v>5065716.5199999996</v>
      </c>
      <c r="AJ10" s="18">
        <f t="shared" ca="1" si="1"/>
        <v>9122537.5899999999</v>
      </c>
      <c r="AK10" s="18">
        <f t="shared" ca="1" si="2"/>
        <v>702404.93000000203</v>
      </c>
      <c r="AL10" s="18">
        <f t="shared" ca="1" si="2"/>
        <v>0</v>
      </c>
      <c r="AM10" s="18">
        <f t="shared" ca="1" si="2"/>
        <v>44876716.220000006</v>
      </c>
      <c r="AN10" s="18">
        <f t="shared" ca="1" si="2"/>
        <v>1435924.81</v>
      </c>
      <c r="AO10" s="18">
        <f t="shared" ca="1" si="2"/>
        <v>0</v>
      </c>
      <c r="AP10" s="18">
        <f t="shared" ca="1" si="2"/>
        <v>2618338.1799999899</v>
      </c>
      <c r="AQ10" s="18">
        <f t="shared" ca="1" si="2"/>
        <v>0</v>
      </c>
      <c r="AR10" s="18">
        <f t="shared" ca="1" si="2"/>
        <v>0</v>
      </c>
      <c r="AS10" s="18">
        <f t="shared" ca="1" si="2"/>
        <v>0</v>
      </c>
      <c r="AT10" s="18">
        <f t="shared" ca="1" si="2"/>
        <v>0</v>
      </c>
      <c r="AU10" s="18">
        <f t="shared" ca="1" si="2"/>
        <v>0</v>
      </c>
      <c r="AV10" s="18">
        <f t="shared" ca="1" si="2"/>
        <v>0</v>
      </c>
      <c r="AW10" s="18">
        <f t="shared" ca="1" si="2"/>
        <v>0</v>
      </c>
      <c r="AX10" s="18">
        <f t="shared" ca="1" si="2"/>
        <v>0</v>
      </c>
      <c r="AY10" s="18">
        <f t="shared" ca="1" si="2"/>
        <v>0</v>
      </c>
      <c r="AZ10" s="18">
        <f t="shared" ca="1" si="2"/>
        <v>0</v>
      </c>
      <c r="BA10" s="18">
        <f t="shared" ca="1" si="3"/>
        <v>0</v>
      </c>
      <c r="BB10" s="18">
        <f t="shared" ca="1" si="3"/>
        <v>0</v>
      </c>
      <c r="BC10" s="18">
        <f t="shared" ca="1" si="3"/>
        <v>0</v>
      </c>
      <c r="BD10" s="18">
        <f t="shared" ca="1" si="3"/>
        <v>167274386.88973498</v>
      </c>
      <c r="BE10" s="18">
        <f t="shared" ca="1" si="3"/>
        <v>0</v>
      </c>
      <c r="BF10" s="18">
        <f t="shared" ca="1" si="3"/>
        <v>0</v>
      </c>
      <c r="BG10" s="18">
        <f t="shared" ca="1" si="3"/>
        <v>0</v>
      </c>
      <c r="BH10" s="18">
        <f t="shared" ca="1" si="3"/>
        <v>0</v>
      </c>
      <c r="BI10" s="18">
        <f t="shared" ca="1" si="3"/>
        <v>3609436.28</v>
      </c>
      <c r="BJ10" s="18">
        <f t="shared" ca="1" si="3"/>
        <v>1408842.68</v>
      </c>
      <c r="BK10" s="18">
        <f t="shared" ca="1" si="3"/>
        <v>0</v>
      </c>
      <c r="BL10" s="18">
        <f t="shared" ca="1" si="3"/>
        <v>0</v>
      </c>
      <c r="BM10" s="18">
        <f t="shared" ca="1" si="3"/>
        <v>41361246.8199993</v>
      </c>
      <c r="BN10" s="18">
        <f t="shared" ca="1" si="3"/>
        <v>42749752.079988703</v>
      </c>
      <c r="BO10" s="18">
        <f t="shared" ca="1" si="3"/>
        <v>0</v>
      </c>
      <c r="BP10" s="18">
        <f t="shared" ca="1" si="3"/>
        <v>241203808.95000401</v>
      </c>
      <c r="BQ10" s="18">
        <f t="shared" ca="1" si="4"/>
        <v>15549101.609999999</v>
      </c>
      <c r="BR10" s="18">
        <f t="shared" ca="1" si="4"/>
        <v>52766007.160000004</v>
      </c>
      <c r="BS10" s="18">
        <f t="shared" ca="1" si="4"/>
        <v>79218138.129999697</v>
      </c>
      <c r="BT10" s="18">
        <f t="shared" ca="1" si="4"/>
        <v>0</v>
      </c>
      <c r="BU10" s="18">
        <f t="shared" ca="1" si="4"/>
        <v>0</v>
      </c>
      <c r="BV10" s="18">
        <f t="shared" ca="1" si="4"/>
        <v>12645087.77</v>
      </c>
      <c r="BW10" s="18">
        <f t="shared" ca="1" si="4"/>
        <v>414402.33999999997</v>
      </c>
      <c r="BX10" s="18">
        <f t="shared" ca="1" si="4"/>
        <v>0</v>
      </c>
      <c r="BY10" s="18">
        <f t="shared" ca="1" si="4"/>
        <v>18886572.41</v>
      </c>
      <c r="BZ10" s="18">
        <f t="shared" ca="1" si="4"/>
        <v>11245023.85</v>
      </c>
      <c r="CA10" s="18">
        <f t="shared" ca="1" si="4"/>
        <v>509751119.41000104</v>
      </c>
      <c r="CB10" s="18">
        <f t="shared" ca="1" si="4"/>
        <v>510403.73</v>
      </c>
      <c r="CC10" s="18">
        <f t="shared" ca="1" si="5"/>
        <v>38965501.390000001</v>
      </c>
      <c r="CD10" s="18">
        <f t="shared" ca="1" si="5"/>
        <v>1263125.18</v>
      </c>
      <c r="CE10" s="18">
        <f t="shared" ca="1" si="5"/>
        <v>0</v>
      </c>
      <c r="CF10" s="18">
        <f t="shared" ca="1" si="5"/>
        <v>1224722.02</v>
      </c>
      <c r="CG10" s="18">
        <f t="shared" ca="1" si="5"/>
        <v>6336687.4100000001</v>
      </c>
      <c r="CH10" s="18">
        <f t="shared" ca="1" si="5"/>
        <v>1743287.76999999</v>
      </c>
      <c r="CI10" s="19">
        <f t="shared" ca="1" si="12"/>
        <v>1746194106.1294384</v>
      </c>
      <c r="CJ10" s="18">
        <f t="shared" ca="1" si="6"/>
        <v>151323.01000010001</v>
      </c>
      <c r="CK10" s="18">
        <f t="shared" ca="1" si="6"/>
        <v>2240331.3900000998</v>
      </c>
      <c r="CL10" s="19">
        <f t="shared" ca="1" si="13"/>
        <v>505509013.83976257</v>
      </c>
      <c r="CM10" s="18">
        <f t="shared" ca="1" si="7"/>
        <v>191929127.93653384</v>
      </c>
      <c r="CN10" s="18">
        <f t="shared" ca="1" si="7"/>
        <v>313579885.9032287</v>
      </c>
      <c r="CO10" s="19">
        <f t="shared" ca="1" si="14"/>
        <v>1238293437.8896756</v>
      </c>
      <c r="CP10" s="18">
        <f t="shared" ca="1" si="8"/>
        <v>468577562.46264797</v>
      </c>
      <c r="CQ10" s="18">
        <f t="shared" ca="1" si="8"/>
        <v>769715875.42702758</v>
      </c>
      <c r="CR10" s="18">
        <f t="shared" ca="1" si="8"/>
        <v>9756731.4800000004</v>
      </c>
      <c r="CS10" s="18">
        <f t="shared" ca="1" si="8"/>
        <v>0</v>
      </c>
      <c r="CT10" s="18">
        <f t="shared" ca="1" si="8"/>
        <v>0</v>
      </c>
      <c r="CU10" s="19">
        <f t="shared" ca="1" si="9"/>
        <v>11785386703.933216</v>
      </c>
    </row>
    <row r="11" spans="1:99" ht="12.75" customHeight="1">
      <c r="A11" s="57" t="s">
        <v>154</v>
      </c>
      <c r="B11" s="17">
        <v>1006</v>
      </c>
      <c r="C11" s="58" t="s">
        <v>146</v>
      </c>
      <c r="D11" s="19">
        <f t="shared" ca="1" si="10"/>
        <v>14182575.320900001</v>
      </c>
      <c r="E11" s="18">
        <f t="shared" ca="1" si="0"/>
        <v>7780896.6699000001</v>
      </c>
      <c r="F11" s="18">
        <f t="shared" ca="1" si="0"/>
        <v>5499753.8841000004</v>
      </c>
      <c r="G11" s="18">
        <f t="shared" ca="1" si="0"/>
        <v>901924.76690000005</v>
      </c>
      <c r="H11" s="18">
        <f t="shared" ca="1" si="0"/>
        <v>0</v>
      </c>
      <c r="I11" s="18">
        <f t="shared" ca="1" si="0"/>
        <v>46456989.140000001</v>
      </c>
      <c r="J11" s="18">
        <f t="shared" ca="1" si="0"/>
        <v>1680700</v>
      </c>
      <c r="K11" s="18">
        <f t="shared" ca="1" si="0"/>
        <v>1110295.42</v>
      </c>
      <c r="L11" s="18">
        <f t="shared" ca="1" si="0"/>
        <v>0</v>
      </c>
      <c r="M11" s="18">
        <f t="shared" ca="1" si="0"/>
        <v>0</v>
      </c>
      <c r="N11" s="18">
        <f t="shared" ca="1" si="0"/>
        <v>0</v>
      </c>
      <c r="O11" s="18">
        <f t="shared" ca="1" si="0"/>
        <v>4891003.3170999996</v>
      </c>
      <c r="P11" s="18">
        <f t="shared" ca="1" si="0"/>
        <v>0</v>
      </c>
      <c r="Q11" s="18">
        <f t="shared" ca="1" si="0"/>
        <v>263261.46999999997</v>
      </c>
      <c r="R11" s="18">
        <f t="shared" ca="1" si="0"/>
        <v>0</v>
      </c>
      <c r="S11" s="18">
        <f t="shared" ca="1" si="0"/>
        <v>0</v>
      </c>
      <c r="T11" s="18">
        <f t="shared" ca="1" si="11"/>
        <v>1336450441.7109001</v>
      </c>
      <c r="U11" s="18">
        <f t="shared" ca="1" si="1"/>
        <v>13099053.628800001</v>
      </c>
      <c r="V11" s="18">
        <f t="shared" ca="1" si="1"/>
        <v>19040935.231699999</v>
      </c>
      <c r="W11" s="18">
        <f t="shared" ca="1" si="1"/>
        <v>119946180.9244</v>
      </c>
      <c r="X11" s="18">
        <f t="shared" ca="1" si="1"/>
        <v>141841.34</v>
      </c>
      <c r="Y11" s="18">
        <f t="shared" ca="1" si="1"/>
        <v>518281.7746</v>
      </c>
      <c r="Z11" s="18">
        <f t="shared" ca="1" si="1"/>
        <v>1522017.7577</v>
      </c>
      <c r="AA11" s="18">
        <f t="shared" ca="1" si="1"/>
        <v>2701.93</v>
      </c>
      <c r="AB11" s="18">
        <f t="shared" ca="1" si="1"/>
        <v>0</v>
      </c>
      <c r="AC11" s="18">
        <f t="shared" ca="1" si="1"/>
        <v>0</v>
      </c>
      <c r="AD11" s="18">
        <f t="shared" ca="1" si="1"/>
        <v>31586.59</v>
      </c>
      <c r="AE11" s="18">
        <f t="shared" ca="1" si="1"/>
        <v>0</v>
      </c>
      <c r="AF11" s="18">
        <f t="shared" ca="1" si="1"/>
        <v>51309.37</v>
      </c>
      <c r="AG11" s="18">
        <f t="shared" ca="1" si="1"/>
        <v>0</v>
      </c>
      <c r="AH11" s="18">
        <f t="shared" ca="1" si="1"/>
        <v>0</v>
      </c>
      <c r="AI11" s="18">
        <f t="shared" ca="1" si="1"/>
        <v>0</v>
      </c>
      <c r="AJ11" s="18">
        <f t="shared" ca="1" si="1"/>
        <v>342627.31</v>
      </c>
      <c r="AK11" s="18">
        <f t="shared" ca="1" si="2"/>
        <v>44435.61</v>
      </c>
      <c r="AL11" s="18">
        <f t="shared" ca="1" si="2"/>
        <v>0</v>
      </c>
      <c r="AM11" s="18">
        <f t="shared" ca="1" si="2"/>
        <v>71512428.890000001</v>
      </c>
      <c r="AN11" s="18">
        <f t="shared" ca="1" si="2"/>
        <v>0</v>
      </c>
      <c r="AO11" s="18">
        <f t="shared" ca="1" si="2"/>
        <v>0</v>
      </c>
      <c r="AP11" s="18">
        <f t="shared" ca="1" si="2"/>
        <v>23641.472900000001</v>
      </c>
      <c r="AQ11" s="18">
        <f t="shared" ca="1" si="2"/>
        <v>0</v>
      </c>
      <c r="AR11" s="18">
        <f t="shared" ca="1" si="2"/>
        <v>0</v>
      </c>
      <c r="AS11" s="18">
        <f t="shared" ca="1" si="2"/>
        <v>0</v>
      </c>
      <c r="AT11" s="18">
        <f t="shared" ca="1" si="2"/>
        <v>25712117.9965</v>
      </c>
      <c r="AU11" s="18">
        <f t="shared" ca="1" si="2"/>
        <v>415083.57130000001</v>
      </c>
      <c r="AV11" s="18">
        <f t="shared" ca="1" si="2"/>
        <v>706839.15449999995</v>
      </c>
      <c r="AW11" s="18">
        <f t="shared" ca="1" si="2"/>
        <v>0</v>
      </c>
      <c r="AX11" s="18">
        <f t="shared" ca="1" si="2"/>
        <v>245894.01949999999</v>
      </c>
      <c r="AY11" s="18">
        <f t="shared" ca="1" si="2"/>
        <v>0</v>
      </c>
      <c r="AZ11" s="18">
        <f t="shared" ca="1" si="2"/>
        <v>0</v>
      </c>
      <c r="BA11" s="18">
        <f t="shared" ca="1" si="3"/>
        <v>0</v>
      </c>
      <c r="BB11" s="18">
        <f t="shared" ca="1" si="3"/>
        <v>0</v>
      </c>
      <c r="BC11" s="18">
        <f t="shared" ca="1" si="3"/>
        <v>0</v>
      </c>
      <c r="BD11" s="18">
        <f t="shared" ca="1" si="3"/>
        <v>12155231.0288</v>
      </c>
      <c r="BE11" s="18">
        <f t="shared" ca="1" si="3"/>
        <v>0</v>
      </c>
      <c r="BF11" s="18">
        <f t="shared" ca="1" si="3"/>
        <v>0</v>
      </c>
      <c r="BG11" s="18">
        <f t="shared" ca="1" si="3"/>
        <v>0</v>
      </c>
      <c r="BH11" s="18">
        <f t="shared" ca="1" si="3"/>
        <v>0</v>
      </c>
      <c r="BI11" s="18">
        <f t="shared" ca="1" si="3"/>
        <v>0</v>
      </c>
      <c r="BJ11" s="18">
        <f t="shared" ca="1" si="3"/>
        <v>0</v>
      </c>
      <c r="BK11" s="18">
        <f t="shared" ca="1" si="3"/>
        <v>0</v>
      </c>
      <c r="BL11" s="18">
        <f t="shared" ca="1" si="3"/>
        <v>31319.1355</v>
      </c>
      <c r="BM11" s="18">
        <f t="shared" ca="1" si="3"/>
        <v>0</v>
      </c>
      <c r="BN11" s="18">
        <f t="shared" ca="1" si="3"/>
        <v>2722773.7474000002</v>
      </c>
      <c r="BO11" s="18">
        <f t="shared" ca="1" si="3"/>
        <v>0</v>
      </c>
      <c r="BP11" s="18">
        <f t="shared" ca="1" si="3"/>
        <v>1069421.8154</v>
      </c>
      <c r="BQ11" s="18">
        <f t="shared" ca="1" si="4"/>
        <v>479242.04</v>
      </c>
      <c r="BR11" s="18">
        <f t="shared" ca="1" si="4"/>
        <v>490156.74</v>
      </c>
      <c r="BS11" s="18">
        <f t="shared" ca="1" si="4"/>
        <v>1723726.4794999999</v>
      </c>
      <c r="BT11" s="18">
        <f t="shared" ca="1" si="4"/>
        <v>0</v>
      </c>
      <c r="BU11" s="18">
        <f t="shared" ca="1" si="4"/>
        <v>0</v>
      </c>
      <c r="BV11" s="18">
        <f t="shared" ca="1" si="4"/>
        <v>0</v>
      </c>
      <c r="BW11" s="18">
        <f t="shared" ca="1" si="4"/>
        <v>133968.63</v>
      </c>
      <c r="BX11" s="18">
        <f t="shared" ca="1" si="4"/>
        <v>0</v>
      </c>
      <c r="BY11" s="18">
        <f t="shared" ca="1" si="4"/>
        <v>0</v>
      </c>
      <c r="BZ11" s="18">
        <f t="shared" ca="1" si="4"/>
        <v>1883525.91</v>
      </c>
      <c r="CA11" s="18">
        <f t="shared" ca="1" si="4"/>
        <v>181154233.30000001</v>
      </c>
      <c r="CB11" s="18">
        <f t="shared" ca="1" si="4"/>
        <v>2927469.13</v>
      </c>
      <c r="CC11" s="18">
        <f t="shared" ca="1" si="5"/>
        <v>11059422.449999999</v>
      </c>
      <c r="CD11" s="18">
        <f t="shared" ca="1" si="5"/>
        <v>0</v>
      </c>
      <c r="CE11" s="18">
        <f t="shared" ca="1" si="5"/>
        <v>0</v>
      </c>
      <c r="CF11" s="18">
        <f t="shared" ca="1" si="5"/>
        <v>4679880.25</v>
      </c>
      <c r="CG11" s="18">
        <f t="shared" ca="1" si="5"/>
        <v>1772298.99</v>
      </c>
      <c r="CH11" s="18">
        <f t="shared" ca="1" si="5"/>
        <v>929.07</v>
      </c>
      <c r="CI11" s="19">
        <f t="shared" ca="1" si="12"/>
        <v>127178938.26000001</v>
      </c>
      <c r="CJ11" s="18">
        <f t="shared" ca="1" si="6"/>
        <v>0</v>
      </c>
      <c r="CK11" s="18">
        <f t="shared" ca="1" si="6"/>
        <v>121522385.92</v>
      </c>
      <c r="CL11" s="19">
        <f t="shared" ca="1" si="13"/>
        <v>3114304.25</v>
      </c>
      <c r="CM11" s="18">
        <f t="shared" ca="1" si="7"/>
        <v>0</v>
      </c>
      <c r="CN11" s="18">
        <f t="shared" ca="1" si="7"/>
        <v>3114304.25</v>
      </c>
      <c r="CO11" s="19">
        <f t="shared" ca="1" si="14"/>
        <v>2542248.09</v>
      </c>
      <c r="CP11" s="18">
        <f t="shared" ca="1" si="8"/>
        <v>0</v>
      </c>
      <c r="CQ11" s="18">
        <f t="shared" ca="1" si="8"/>
        <v>2542248.09</v>
      </c>
      <c r="CR11" s="18">
        <f t="shared" ca="1" si="8"/>
        <v>2652147.7113000001</v>
      </c>
      <c r="CS11" s="18">
        <f t="shared" ca="1" si="8"/>
        <v>0</v>
      </c>
      <c r="CT11" s="18">
        <f t="shared" ca="1" si="8"/>
        <v>0</v>
      </c>
      <c r="CU11" s="19">
        <f t="shared" ca="1" si="9"/>
        <v>2010506927.6386998</v>
      </c>
    </row>
    <row r="12" spans="1:99" ht="12.75" customHeight="1">
      <c r="A12" s="57" t="s">
        <v>156</v>
      </c>
      <c r="B12" s="17">
        <v>1007</v>
      </c>
      <c r="C12" s="58" t="s">
        <v>146</v>
      </c>
      <c r="D12" s="19">
        <f t="shared" ca="1" si="1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11"/>
        <v>0</v>
      </c>
      <c r="U12" s="18">
        <f t="shared" ca="1" si="1"/>
        <v>0</v>
      </c>
      <c r="V12" s="18">
        <f t="shared" ca="1" si="1"/>
        <v>0</v>
      </c>
      <c r="W12" s="18">
        <f t="shared" ca="1" si="1"/>
        <v>0</v>
      </c>
      <c r="X12" s="18">
        <f t="shared" ca="1" si="1"/>
        <v>0</v>
      </c>
      <c r="Y12" s="18">
        <f t="shared" ca="1" si="1"/>
        <v>0</v>
      </c>
      <c r="Z12" s="18">
        <f t="shared" ca="1" si="1"/>
        <v>0</v>
      </c>
      <c r="AA12" s="18">
        <f t="shared" ca="1" si="1"/>
        <v>0</v>
      </c>
      <c r="AB12" s="18">
        <f t="shared" ca="1" si="1"/>
        <v>0</v>
      </c>
      <c r="AC12" s="18">
        <f t="shared" ca="1" si="1"/>
        <v>0</v>
      </c>
      <c r="AD12" s="18">
        <f t="shared" ca="1" si="1"/>
        <v>0</v>
      </c>
      <c r="AE12" s="18">
        <f t="shared" ca="1" si="1"/>
        <v>0</v>
      </c>
      <c r="AF12" s="18">
        <f t="shared" ca="1" si="1"/>
        <v>0</v>
      </c>
      <c r="AG12" s="18">
        <f t="shared" ca="1" si="1"/>
        <v>0</v>
      </c>
      <c r="AH12" s="18">
        <f t="shared" ca="1" si="1"/>
        <v>0</v>
      </c>
      <c r="AI12" s="18">
        <f t="shared" ca="1" si="1"/>
        <v>0</v>
      </c>
      <c r="AJ12" s="18">
        <f t="shared" ca="1" si="1"/>
        <v>0</v>
      </c>
      <c r="AK12" s="18">
        <f t="shared" ca="1" si="2"/>
        <v>0</v>
      </c>
      <c r="AL12" s="18">
        <f t="shared" ca="1" si="2"/>
        <v>0</v>
      </c>
      <c r="AM12" s="18">
        <f t="shared" ca="1" si="2"/>
        <v>0</v>
      </c>
      <c r="AN12" s="18">
        <f t="shared" ca="1" si="2"/>
        <v>0</v>
      </c>
      <c r="AO12" s="18">
        <f t="shared" ca="1" si="2"/>
        <v>0</v>
      </c>
      <c r="AP12" s="18">
        <f t="shared" ca="1" si="2"/>
        <v>0</v>
      </c>
      <c r="AQ12" s="18">
        <f t="shared" ca="1" si="2"/>
        <v>0</v>
      </c>
      <c r="AR12" s="18">
        <f t="shared" ca="1" si="2"/>
        <v>0</v>
      </c>
      <c r="AS12" s="18">
        <f t="shared" ca="1" si="2"/>
        <v>0</v>
      </c>
      <c r="AT12" s="18">
        <f t="shared" ca="1" si="2"/>
        <v>0</v>
      </c>
      <c r="AU12" s="18">
        <f t="shared" ca="1" si="2"/>
        <v>0</v>
      </c>
      <c r="AV12" s="18">
        <f t="shared" ca="1" si="2"/>
        <v>0</v>
      </c>
      <c r="AW12" s="18">
        <f t="shared" ca="1" si="2"/>
        <v>0</v>
      </c>
      <c r="AX12" s="18">
        <f t="shared" ca="1" si="2"/>
        <v>0</v>
      </c>
      <c r="AY12" s="18">
        <f t="shared" ca="1" si="2"/>
        <v>0</v>
      </c>
      <c r="AZ12" s="18">
        <f t="shared" ca="1" si="2"/>
        <v>0</v>
      </c>
      <c r="BA12" s="18">
        <f t="shared" ca="1" si="3"/>
        <v>0</v>
      </c>
      <c r="BB12" s="18">
        <f t="shared" ca="1" si="3"/>
        <v>0</v>
      </c>
      <c r="BC12" s="18">
        <f t="shared" ca="1" si="3"/>
        <v>0</v>
      </c>
      <c r="BD12" s="18">
        <f t="shared" ca="1" si="3"/>
        <v>0</v>
      </c>
      <c r="BE12" s="18">
        <f t="shared" ca="1" si="3"/>
        <v>0</v>
      </c>
      <c r="BF12" s="18">
        <f t="shared" ca="1" si="3"/>
        <v>0</v>
      </c>
      <c r="BG12" s="18">
        <f t="shared" ca="1" si="3"/>
        <v>0</v>
      </c>
      <c r="BH12" s="18">
        <f t="shared" ca="1" si="3"/>
        <v>0</v>
      </c>
      <c r="BI12" s="18">
        <f t="shared" ca="1" si="3"/>
        <v>145327778.76148409</v>
      </c>
      <c r="BJ12" s="18">
        <f t="shared" ca="1" si="3"/>
        <v>0</v>
      </c>
      <c r="BK12" s="18">
        <f t="shared" ca="1" si="3"/>
        <v>0</v>
      </c>
      <c r="BL12" s="18">
        <f t="shared" ca="1" si="3"/>
        <v>0</v>
      </c>
      <c r="BM12" s="18">
        <f t="shared" ca="1" si="3"/>
        <v>0</v>
      </c>
      <c r="BN12" s="18">
        <f t="shared" ca="1" si="3"/>
        <v>0</v>
      </c>
      <c r="BO12" s="18">
        <f t="shared" ca="1" si="3"/>
        <v>0</v>
      </c>
      <c r="BP12" s="18">
        <f t="shared" ca="1" si="3"/>
        <v>0</v>
      </c>
      <c r="BQ12" s="18">
        <f t="shared" ca="1" si="4"/>
        <v>0</v>
      </c>
      <c r="BR12" s="18">
        <f t="shared" ca="1" si="4"/>
        <v>0</v>
      </c>
      <c r="BS12" s="18">
        <f t="shared" ca="1" si="4"/>
        <v>0</v>
      </c>
      <c r="BT12" s="18">
        <f t="shared" ca="1" si="4"/>
        <v>0</v>
      </c>
      <c r="BU12" s="18">
        <f t="shared" ca="1" si="4"/>
        <v>0</v>
      </c>
      <c r="BV12" s="18">
        <f t="shared" ca="1" si="4"/>
        <v>0</v>
      </c>
      <c r="BW12" s="18">
        <f t="shared" ca="1" si="4"/>
        <v>0</v>
      </c>
      <c r="BX12" s="18">
        <f t="shared" ca="1" si="4"/>
        <v>0</v>
      </c>
      <c r="BY12" s="18">
        <f t="shared" ca="1" si="4"/>
        <v>0</v>
      </c>
      <c r="BZ12" s="18">
        <f t="shared" ca="1" si="4"/>
        <v>0</v>
      </c>
      <c r="CA12" s="18">
        <f t="shared" ca="1" si="4"/>
        <v>0</v>
      </c>
      <c r="CB12" s="18">
        <f t="shared" ca="1" si="4"/>
        <v>0</v>
      </c>
      <c r="CC12" s="18">
        <f t="shared" ca="1" si="5"/>
        <v>0</v>
      </c>
      <c r="CD12" s="18">
        <f t="shared" ca="1" si="5"/>
        <v>0</v>
      </c>
      <c r="CE12" s="18">
        <f t="shared" ca="1" si="5"/>
        <v>0</v>
      </c>
      <c r="CF12" s="18">
        <f t="shared" ca="1" si="5"/>
        <v>0</v>
      </c>
      <c r="CG12" s="18">
        <f t="shared" ca="1" si="5"/>
        <v>0</v>
      </c>
      <c r="CH12" s="18">
        <f t="shared" ca="1" si="5"/>
        <v>0</v>
      </c>
      <c r="CI12" s="19">
        <f t="shared" ca="1" si="12"/>
        <v>0</v>
      </c>
      <c r="CJ12" s="18">
        <f t="shared" ca="1" si="6"/>
        <v>0</v>
      </c>
      <c r="CK12" s="18">
        <f t="shared" ca="1" si="6"/>
        <v>0</v>
      </c>
      <c r="CL12" s="19">
        <f t="shared" ca="1" si="13"/>
        <v>0</v>
      </c>
      <c r="CM12" s="18">
        <f t="shared" ca="1" si="7"/>
        <v>0</v>
      </c>
      <c r="CN12" s="18">
        <f t="shared" ca="1" si="7"/>
        <v>0</v>
      </c>
      <c r="CO12" s="19">
        <f t="shared" ca="1" si="14"/>
        <v>0</v>
      </c>
      <c r="CP12" s="18">
        <f t="shared" ca="1" si="8"/>
        <v>0</v>
      </c>
      <c r="CQ12" s="18">
        <f t="shared" ca="1" si="8"/>
        <v>0</v>
      </c>
      <c r="CR12" s="18">
        <f t="shared" ca="1" si="8"/>
        <v>0</v>
      </c>
      <c r="CS12" s="18">
        <f t="shared" ca="1" si="8"/>
        <v>0</v>
      </c>
      <c r="CT12" s="18">
        <f t="shared" ca="1" si="8"/>
        <v>0</v>
      </c>
      <c r="CU12" s="19">
        <f t="shared" ca="1" si="9"/>
        <v>145327778.76148409</v>
      </c>
    </row>
    <row r="13" spans="1:99" ht="12.75" customHeight="1">
      <c r="A13" s="57" t="s">
        <v>158</v>
      </c>
      <c r="B13" s="17">
        <v>1008</v>
      </c>
      <c r="C13" s="58" t="s">
        <v>146</v>
      </c>
      <c r="D13" s="19">
        <f t="shared" ca="1" si="10"/>
        <v>134045137.07000002</v>
      </c>
      <c r="E13" s="18">
        <f t="shared" ca="1" si="0"/>
        <v>15802061.51</v>
      </c>
      <c r="F13" s="18">
        <f t="shared" ca="1" si="0"/>
        <v>79355546.000000015</v>
      </c>
      <c r="G13" s="18">
        <f t="shared" ca="1" si="0"/>
        <v>38887529.559999995</v>
      </c>
      <c r="H13" s="18">
        <f t="shared" ca="1" si="0"/>
        <v>13221831.700000001</v>
      </c>
      <c r="I13" s="18">
        <f t="shared" ca="1" si="0"/>
        <v>13635591.870000003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23892693.969999999</v>
      </c>
      <c r="P13" s="18">
        <f t="shared" ca="1" si="0"/>
        <v>0</v>
      </c>
      <c r="Q13" s="18">
        <f t="shared" ca="1" si="0"/>
        <v>1935638.21</v>
      </c>
      <c r="R13" s="18">
        <f t="shared" ca="1" si="0"/>
        <v>0</v>
      </c>
      <c r="S13" s="18">
        <f t="shared" ca="1" si="0"/>
        <v>0</v>
      </c>
      <c r="T13" s="18">
        <f t="shared" ca="1" si="11"/>
        <v>952407812.40049219</v>
      </c>
      <c r="U13" s="18">
        <f t="shared" ca="1" si="1"/>
        <v>1541653.164903</v>
      </c>
      <c r="V13" s="18">
        <f t="shared" ca="1" si="1"/>
        <v>15127110.870000003</v>
      </c>
      <c r="W13" s="18">
        <f t="shared" ca="1" si="1"/>
        <v>561519334.63</v>
      </c>
      <c r="X13" s="18">
        <f t="shared" ca="1" si="1"/>
        <v>0</v>
      </c>
      <c r="Y13" s="18">
        <f t="shared" ca="1" si="1"/>
        <v>5744510.5300000003</v>
      </c>
      <c r="Z13" s="18">
        <f t="shared" ca="1" si="1"/>
        <v>20186098.449999999</v>
      </c>
      <c r="AA13" s="18">
        <f t="shared" ca="1" si="1"/>
        <v>0</v>
      </c>
      <c r="AB13" s="18">
        <f t="shared" ca="1" si="1"/>
        <v>0</v>
      </c>
      <c r="AC13" s="18">
        <f t="shared" ca="1" si="1"/>
        <v>185999.94000000003</v>
      </c>
      <c r="AD13" s="18">
        <f t="shared" ca="1" si="1"/>
        <v>745652.66999999993</v>
      </c>
      <c r="AE13" s="18">
        <f t="shared" ca="1" si="1"/>
        <v>0</v>
      </c>
      <c r="AF13" s="18">
        <f t="shared" ca="1" si="1"/>
        <v>91159.22</v>
      </c>
      <c r="AG13" s="18">
        <f t="shared" ca="1" si="1"/>
        <v>0</v>
      </c>
      <c r="AH13" s="18">
        <f t="shared" ca="1" si="1"/>
        <v>0</v>
      </c>
      <c r="AI13" s="18">
        <f t="shared" ca="1" si="1"/>
        <v>0</v>
      </c>
      <c r="AJ13" s="18">
        <f t="shared" ca="1" si="1"/>
        <v>189430.5289587242</v>
      </c>
      <c r="AK13" s="18">
        <f t="shared" ca="1" si="2"/>
        <v>4314.08</v>
      </c>
      <c r="AL13" s="18">
        <f t="shared" ca="1" si="2"/>
        <v>0</v>
      </c>
      <c r="AM13" s="18">
        <f t="shared" ca="1" si="2"/>
        <v>3426148.03</v>
      </c>
      <c r="AN13" s="18">
        <f t="shared" ca="1" si="2"/>
        <v>76190.490000000005</v>
      </c>
      <c r="AO13" s="18">
        <f t="shared" ca="1" si="2"/>
        <v>0</v>
      </c>
      <c r="AP13" s="18">
        <f t="shared" ca="1" si="2"/>
        <v>109855.6</v>
      </c>
      <c r="AQ13" s="18">
        <f t="shared" ca="1" si="2"/>
        <v>0</v>
      </c>
      <c r="AR13" s="18">
        <f t="shared" ca="1" si="2"/>
        <v>0</v>
      </c>
      <c r="AS13" s="18">
        <f t="shared" ca="1" si="2"/>
        <v>0</v>
      </c>
      <c r="AT13" s="18">
        <f t="shared" ca="1" si="2"/>
        <v>0</v>
      </c>
      <c r="AU13" s="18">
        <f t="shared" ca="1" si="2"/>
        <v>1856706.12</v>
      </c>
      <c r="AV13" s="18">
        <f t="shared" ca="1" si="2"/>
        <v>495599.43</v>
      </c>
      <c r="AW13" s="18">
        <f t="shared" ca="1" si="2"/>
        <v>0</v>
      </c>
      <c r="AX13" s="18">
        <f t="shared" ca="1" si="2"/>
        <v>587182.16</v>
      </c>
      <c r="AY13" s="18">
        <f t="shared" ca="1" si="2"/>
        <v>0</v>
      </c>
      <c r="AZ13" s="18">
        <f t="shared" ca="1" si="2"/>
        <v>0</v>
      </c>
      <c r="BA13" s="18">
        <f t="shared" ca="1" si="3"/>
        <v>0</v>
      </c>
      <c r="BB13" s="18">
        <f t="shared" ca="1" si="3"/>
        <v>0</v>
      </c>
      <c r="BC13" s="18">
        <f t="shared" ca="1" si="3"/>
        <v>0</v>
      </c>
      <c r="BD13" s="18">
        <f t="shared" ca="1" si="3"/>
        <v>9293835.540000001</v>
      </c>
      <c r="BE13" s="18">
        <f t="shared" ca="1" si="3"/>
        <v>0</v>
      </c>
      <c r="BF13" s="18">
        <f t="shared" ca="1" si="3"/>
        <v>0</v>
      </c>
      <c r="BG13" s="18">
        <f t="shared" ca="1" si="3"/>
        <v>0</v>
      </c>
      <c r="BH13" s="18">
        <f t="shared" ca="1" si="3"/>
        <v>0</v>
      </c>
      <c r="BI13" s="18">
        <f t="shared" ca="1" si="3"/>
        <v>-259869.06</v>
      </c>
      <c r="BJ13" s="18">
        <f t="shared" ca="1" si="3"/>
        <v>0</v>
      </c>
      <c r="BK13" s="18">
        <f t="shared" ca="1" si="3"/>
        <v>0</v>
      </c>
      <c r="BL13" s="18">
        <f t="shared" ca="1" si="3"/>
        <v>0</v>
      </c>
      <c r="BM13" s="18">
        <f t="shared" ca="1" si="3"/>
        <v>0</v>
      </c>
      <c r="BN13" s="18">
        <f t="shared" ca="1" si="3"/>
        <v>48905375.879999995</v>
      </c>
      <c r="BO13" s="18">
        <f t="shared" ca="1" si="3"/>
        <v>0</v>
      </c>
      <c r="BP13" s="18">
        <f t="shared" ca="1" si="3"/>
        <v>35800783.509999998</v>
      </c>
      <c r="BQ13" s="18">
        <f t="shared" ca="1" si="4"/>
        <v>85446.44</v>
      </c>
      <c r="BR13" s="18">
        <f t="shared" ca="1" si="4"/>
        <v>21042426.640000001</v>
      </c>
      <c r="BS13" s="18">
        <f t="shared" ca="1" si="4"/>
        <v>2404432.8200000003</v>
      </c>
      <c r="BT13" s="18">
        <f t="shared" ca="1" si="4"/>
        <v>0</v>
      </c>
      <c r="BU13" s="18">
        <f t="shared" ca="1" si="4"/>
        <v>0</v>
      </c>
      <c r="BV13" s="18">
        <f t="shared" ca="1" si="4"/>
        <v>0</v>
      </c>
      <c r="BW13" s="18">
        <f t="shared" ca="1" si="4"/>
        <v>0</v>
      </c>
      <c r="BX13" s="18">
        <f t="shared" ca="1" si="4"/>
        <v>0</v>
      </c>
      <c r="BY13" s="18">
        <f t="shared" ca="1" si="4"/>
        <v>0</v>
      </c>
      <c r="BZ13" s="18">
        <f t="shared" ca="1" si="4"/>
        <v>0</v>
      </c>
      <c r="CA13" s="18">
        <f t="shared" ca="1" si="4"/>
        <v>0</v>
      </c>
      <c r="CB13" s="18">
        <f t="shared" ca="1" si="4"/>
        <v>0</v>
      </c>
      <c r="CC13" s="18">
        <f t="shared" ca="1" si="5"/>
        <v>0</v>
      </c>
      <c r="CD13" s="18">
        <f t="shared" ca="1" si="5"/>
        <v>0</v>
      </c>
      <c r="CE13" s="18">
        <f t="shared" ca="1" si="5"/>
        <v>0</v>
      </c>
      <c r="CF13" s="18">
        <f t="shared" ca="1" si="5"/>
        <v>0</v>
      </c>
      <c r="CG13" s="18">
        <f t="shared" ca="1" si="5"/>
        <v>0</v>
      </c>
      <c r="CH13" s="18">
        <f t="shared" ca="1" si="5"/>
        <v>0</v>
      </c>
      <c r="CI13" s="19">
        <f t="shared" ca="1" si="12"/>
        <v>507629.50999999989</v>
      </c>
      <c r="CJ13" s="18">
        <f t="shared" ca="1" si="6"/>
        <v>0</v>
      </c>
      <c r="CK13" s="18">
        <f t="shared" ca="1" si="6"/>
        <v>-378.7</v>
      </c>
      <c r="CL13" s="19">
        <f t="shared" ca="1" si="13"/>
        <v>-8.34</v>
      </c>
      <c r="CM13" s="18">
        <f t="shared" ca="1" si="7"/>
        <v>0</v>
      </c>
      <c r="CN13" s="18">
        <f t="shared" ca="1" si="7"/>
        <v>-8.34</v>
      </c>
      <c r="CO13" s="19">
        <f t="shared" ca="1" si="14"/>
        <v>508016.54999999987</v>
      </c>
      <c r="CP13" s="18">
        <f t="shared" ca="1" si="8"/>
        <v>0</v>
      </c>
      <c r="CQ13" s="18">
        <f t="shared" ca="1" si="8"/>
        <v>508016.54999999987</v>
      </c>
      <c r="CR13" s="18">
        <f t="shared" ca="1" si="8"/>
        <v>4932525.6300000008</v>
      </c>
      <c r="CS13" s="18">
        <f t="shared" ca="1" si="8"/>
        <v>0</v>
      </c>
      <c r="CT13" s="18">
        <f t="shared" ca="1" si="8"/>
        <v>0</v>
      </c>
      <c r="CU13" s="19">
        <f t="shared" ca="1" si="9"/>
        <v>1873738238.0443542</v>
      </c>
    </row>
    <row r="14" spans="1:99" ht="12.75" customHeight="1">
      <c r="A14" s="57" t="s">
        <v>161</v>
      </c>
      <c r="B14" s="17">
        <v>1009</v>
      </c>
      <c r="C14" s="58" t="s">
        <v>146</v>
      </c>
      <c r="D14" s="19">
        <f t="shared" ca="1" si="10"/>
        <v>1495698857.2399998</v>
      </c>
      <c r="E14" s="18">
        <f t="shared" ca="1" si="0"/>
        <v>201246005.91000018</v>
      </c>
      <c r="F14" s="18">
        <f t="shared" ca="1" si="0"/>
        <v>247024388.64741802</v>
      </c>
      <c r="G14" s="18">
        <f t="shared" ca="1" si="0"/>
        <v>1047428462.6825814</v>
      </c>
      <c r="H14" s="18">
        <f t="shared" ca="1" si="0"/>
        <v>109351699.47</v>
      </c>
      <c r="I14" s="18">
        <f t="shared" ca="1" si="0"/>
        <v>109845069.14</v>
      </c>
      <c r="J14" s="18">
        <f t="shared" ca="1" si="0"/>
        <v>8041.2</v>
      </c>
      <c r="K14" s="18">
        <f t="shared" ca="1" si="0"/>
        <v>0</v>
      </c>
      <c r="L14" s="18">
        <f t="shared" ca="1" si="0"/>
        <v>0</v>
      </c>
      <c r="M14" s="18">
        <f t="shared" ca="1" si="0"/>
        <v>325506.42</v>
      </c>
      <c r="N14" s="18">
        <f t="shared" ca="1" si="0"/>
        <v>0</v>
      </c>
      <c r="O14" s="18">
        <f t="shared" ca="1" si="0"/>
        <v>99393045.909999996</v>
      </c>
      <c r="P14" s="18">
        <f t="shared" ca="1" si="0"/>
        <v>0</v>
      </c>
      <c r="Q14" s="18">
        <f t="shared" ca="1" si="0"/>
        <v>11726993.890000001</v>
      </c>
      <c r="R14" s="18">
        <f t="shared" ca="1" si="0"/>
        <v>0</v>
      </c>
      <c r="S14" s="18">
        <f t="shared" ca="1" si="0"/>
        <v>0</v>
      </c>
      <c r="T14" s="18">
        <f t="shared" ca="1" si="11"/>
        <v>2050721204.5799999</v>
      </c>
      <c r="U14" s="18">
        <f t="shared" ca="1" si="1"/>
        <v>16566309.719999999</v>
      </c>
      <c r="V14" s="18">
        <f t="shared" ca="1" si="1"/>
        <v>183947656.80000001</v>
      </c>
      <c r="W14" s="18">
        <f t="shared" ca="1" si="1"/>
        <v>1781179617.73</v>
      </c>
      <c r="X14" s="18">
        <f t="shared" ca="1" si="1"/>
        <v>2100</v>
      </c>
      <c r="Y14" s="18">
        <f t="shared" ca="1" si="1"/>
        <v>74479586.010000005</v>
      </c>
      <c r="Z14" s="18">
        <f t="shared" ca="1" si="1"/>
        <v>88251351.560000002</v>
      </c>
      <c r="AA14" s="18">
        <f t="shared" ca="1" si="1"/>
        <v>15975.5</v>
      </c>
      <c r="AB14" s="18">
        <f t="shared" ca="1" si="1"/>
        <v>0</v>
      </c>
      <c r="AC14" s="18">
        <f t="shared" ca="1" si="1"/>
        <v>10212953.74</v>
      </c>
      <c r="AD14" s="18">
        <f t="shared" ca="1" si="1"/>
        <v>40044985.140000001</v>
      </c>
      <c r="AE14" s="18">
        <f t="shared" ca="1" si="1"/>
        <v>36500</v>
      </c>
      <c r="AF14" s="18">
        <f t="shared" ca="1" si="1"/>
        <v>2006283.85</v>
      </c>
      <c r="AG14" s="18">
        <f t="shared" ca="1" si="1"/>
        <v>1663347.6</v>
      </c>
      <c r="AH14" s="18">
        <f t="shared" ca="1" si="1"/>
        <v>0</v>
      </c>
      <c r="AI14" s="18">
        <f t="shared" ca="1" si="1"/>
        <v>0</v>
      </c>
      <c r="AJ14" s="18">
        <f t="shared" ca="1" si="1"/>
        <v>1198254.98</v>
      </c>
      <c r="AK14" s="18">
        <f t="shared" ca="1" si="2"/>
        <v>0</v>
      </c>
      <c r="AL14" s="18">
        <f t="shared" ca="1" si="2"/>
        <v>0</v>
      </c>
      <c r="AM14" s="18">
        <f t="shared" ca="1" si="2"/>
        <v>14143379.130000001</v>
      </c>
      <c r="AN14" s="18">
        <f t="shared" ca="1" si="2"/>
        <v>28190</v>
      </c>
      <c r="AO14" s="18">
        <f t="shared" ca="1" si="2"/>
        <v>0</v>
      </c>
      <c r="AP14" s="18">
        <f t="shared" ca="1" si="2"/>
        <v>2914150.6</v>
      </c>
      <c r="AQ14" s="18">
        <f t="shared" ca="1" si="2"/>
        <v>0</v>
      </c>
      <c r="AR14" s="18">
        <f t="shared" ca="1" si="2"/>
        <v>0</v>
      </c>
      <c r="AS14" s="18">
        <f t="shared" ca="1" si="2"/>
        <v>0</v>
      </c>
      <c r="AT14" s="18">
        <f t="shared" ca="1" si="2"/>
        <v>0</v>
      </c>
      <c r="AU14" s="18">
        <f t="shared" ca="1" si="2"/>
        <v>0</v>
      </c>
      <c r="AV14" s="18">
        <f t="shared" ca="1" si="2"/>
        <v>0</v>
      </c>
      <c r="AW14" s="18">
        <f t="shared" ca="1" si="2"/>
        <v>0</v>
      </c>
      <c r="AX14" s="18">
        <f t="shared" ca="1" si="2"/>
        <v>0</v>
      </c>
      <c r="AY14" s="18">
        <f t="shared" ca="1" si="2"/>
        <v>0</v>
      </c>
      <c r="AZ14" s="18">
        <f t="shared" ca="1" si="2"/>
        <v>0</v>
      </c>
      <c r="BA14" s="18">
        <f t="shared" ca="1" si="3"/>
        <v>0</v>
      </c>
      <c r="BB14" s="18">
        <f t="shared" ca="1" si="3"/>
        <v>0</v>
      </c>
      <c r="BC14" s="18">
        <f t="shared" ca="1" si="3"/>
        <v>0</v>
      </c>
      <c r="BD14" s="18">
        <f t="shared" ca="1" si="3"/>
        <v>51492638.130000003</v>
      </c>
      <c r="BE14" s="18">
        <f t="shared" ca="1" si="3"/>
        <v>0</v>
      </c>
      <c r="BF14" s="18">
        <f t="shared" ca="1" si="3"/>
        <v>0</v>
      </c>
      <c r="BG14" s="18">
        <f t="shared" ca="1" si="3"/>
        <v>0</v>
      </c>
      <c r="BH14" s="18">
        <f t="shared" ca="1" si="3"/>
        <v>0</v>
      </c>
      <c r="BI14" s="18">
        <f t="shared" ca="1" si="3"/>
        <v>0</v>
      </c>
      <c r="BJ14" s="18">
        <f t="shared" ca="1" si="3"/>
        <v>0</v>
      </c>
      <c r="BK14" s="18">
        <f t="shared" ca="1" si="3"/>
        <v>0</v>
      </c>
      <c r="BL14" s="18">
        <f t="shared" ca="1" si="3"/>
        <v>0</v>
      </c>
      <c r="BM14" s="18">
        <f t="shared" ca="1" si="3"/>
        <v>0</v>
      </c>
      <c r="BN14" s="18">
        <f t="shared" ca="1" si="3"/>
        <v>6671795.9400000004</v>
      </c>
      <c r="BO14" s="18">
        <f t="shared" ca="1" si="3"/>
        <v>0</v>
      </c>
      <c r="BP14" s="18">
        <f t="shared" ca="1" si="3"/>
        <v>91646722.069999993</v>
      </c>
      <c r="BQ14" s="18">
        <f t="shared" ca="1" si="4"/>
        <v>15931624.810000001</v>
      </c>
      <c r="BR14" s="18">
        <f t="shared" ca="1" si="4"/>
        <v>50350378.159999996</v>
      </c>
      <c r="BS14" s="18">
        <f t="shared" ca="1" si="4"/>
        <v>136268260.36000001</v>
      </c>
      <c r="BT14" s="18">
        <f t="shared" ca="1" si="4"/>
        <v>0</v>
      </c>
      <c r="BU14" s="18">
        <f t="shared" ca="1" si="4"/>
        <v>0</v>
      </c>
      <c r="BV14" s="18">
        <f t="shared" ca="1" si="4"/>
        <v>210127508.06</v>
      </c>
      <c r="BW14" s="18">
        <f t="shared" ca="1" si="4"/>
        <v>16358.92</v>
      </c>
      <c r="BX14" s="18">
        <f t="shared" ca="1" si="4"/>
        <v>0</v>
      </c>
      <c r="BY14" s="18">
        <f t="shared" ca="1" si="4"/>
        <v>0</v>
      </c>
      <c r="BZ14" s="18">
        <f t="shared" ca="1" si="4"/>
        <v>1789410.13</v>
      </c>
      <c r="CA14" s="18">
        <f t="shared" ca="1" si="4"/>
        <v>177144633.78999999</v>
      </c>
      <c r="CB14" s="18">
        <f t="shared" ca="1" si="4"/>
        <v>191449.32</v>
      </c>
      <c r="CC14" s="18">
        <f t="shared" ca="1" si="5"/>
        <v>12244782.16</v>
      </c>
      <c r="CD14" s="18">
        <f t="shared" ca="1" si="5"/>
        <v>0</v>
      </c>
      <c r="CE14" s="18">
        <f t="shared" ca="1" si="5"/>
        <v>0</v>
      </c>
      <c r="CF14" s="18">
        <f t="shared" ca="1" si="5"/>
        <v>35346.14</v>
      </c>
      <c r="CG14" s="18">
        <f t="shared" ca="1" si="5"/>
        <v>473775.35</v>
      </c>
      <c r="CH14" s="18">
        <f t="shared" ca="1" si="5"/>
        <v>56004.95</v>
      </c>
      <c r="CI14" s="19">
        <f t="shared" ca="1" si="12"/>
        <v>978031980.23000002</v>
      </c>
      <c r="CJ14" s="18">
        <f t="shared" ca="1" si="6"/>
        <v>58504.080000042901</v>
      </c>
      <c r="CK14" s="18">
        <f t="shared" ca="1" si="6"/>
        <v>2237306.7000000002</v>
      </c>
      <c r="CL14" s="19">
        <f t="shared" ca="1" si="13"/>
        <v>739084246.5</v>
      </c>
      <c r="CM14" s="18">
        <f t="shared" ca="1" si="7"/>
        <v>17315163.600000001</v>
      </c>
      <c r="CN14" s="18">
        <f t="shared" ca="1" si="7"/>
        <v>721769082.89999998</v>
      </c>
      <c r="CO14" s="19">
        <f t="shared" ca="1" si="14"/>
        <v>236651922.94999999</v>
      </c>
      <c r="CP14" s="18">
        <f t="shared" ca="1" si="8"/>
        <v>131121633.25</v>
      </c>
      <c r="CQ14" s="18">
        <f t="shared" ca="1" si="8"/>
        <v>105530289.7</v>
      </c>
      <c r="CR14" s="18">
        <f t="shared" ca="1" si="8"/>
        <v>14296922.42</v>
      </c>
      <c r="CS14" s="18">
        <f t="shared" ca="1" si="8"/>
        <v>0</v>
      </c>
      <c r="CT14" s="18">
        <f t="shared" ca="1" si="8"/>
        <v>0</v>
      </c>
      <c r="CU14" s="19">
        <f t="shared" ca="1" si="9"/>
        <v>7840530651.1500015</v>
      </c>
    </row>
    <row r="15" spans="1:99" ht="12.75" customHeight="1">
      <c r="A15" s="57" t="s">
        <v>163</v>
      </c>
      <c r="B15" s="17">
        <v>1010</v>
      </c>
      <c r="C15" s="58" t="s">
        <v>146</v>
      </c>
      <c r="D15" s="19">
        <f t="shared" ca="1" si="1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11"/>
        <v>0</v>
      </c>
      <c r="U15" s="18">
        <f t="shared" ca="1" si="1"/>
        <v>0</v>
      </c>
      <c r="V15" s="18">
        <f t="shared" ca="1" si="1"/>
        <v>0</v>
      </c>
      <c r="W15" s="18">
        <f t="shared" ca="1" si="1"/>
        <v>0</v>
      </c>
      <c r="X15" s="18">
        <f t="shared" ca="1" si="1"/>
        <v>0</v>
      </c>
      <c r="Y15" s="18">
        <f t="shared" ca="1" si="1"/>
        <v>0</v>
      </c>
      <c r="Z15" s="18">
        <f t="shared" ca="1" si="1"/>
        <v>711317.33</v>
      </c>
      <c r="AA15" s="18">
        <f t="shared" ca="1" si="1"/>
        <v>0</v>
      </c>
      <c r="AB15" s="18">
        <f t="shared" ca="1" si="1"/>
        <v>0</v>
      </c>
      <c r="AC15" s="18">
        <f t="shared" ca="1" si="1"/>
        <v>0</v>
      </c>
      <c r="AD15" s="18">
        <f t="shared" ca="1" si="1"/>
        <v>545609.82000000007</v>
      </c>
      <c r="AE15" s="18">
        <f t="shared" ca="1" si="1"/>
        <v>0</v>
      </c>
      <c r="AF15" s="18">
        <f t="shared" ca="1" si="1"/>
        <v>0</v>
      </c>
      <c r="AG15" s="18">
        <f t="shared" ca="1" si="1"/>
        <v>0</v>
      </c>
      <c r="AH15" s="18">
        <f t="shared" ca="1" si="1"/>
        <v>0</v>
      </c>
      <c r="AI15" s="18">
        <f t="shared" ca="1" si="1"/>
        <v>0</v>
      </c>
      <c r="AJ15" s="18">
        <f t="shared" ca="1" si="1"/>
        <v>101262.49</v>
      </c>
      <c r="AK15" s="18">
        <f t="shared" ca="1" si="2"/>
        <v>0</v>
      </c>
      <c r="AL15" s="18">
        <f t="shared" ca="1" si="2"/>
        <v>0</v>
      </c>
      <c r="AM15" s="18">
        <f t="shared" ca="1" si="2"/>
        <v>0</v>
      </c>
      <c r="AN15" s="18">
        <f t="shared" ca="1" si="2"/>
        <v>0</v>
      </c>
      <c r="AO15" s="18">
        <f t="shared" ca="1" si="2"/>
        <v>0</v>
      </c>
      <c r="AP15" s="18">
        <f t="shared" ca="1" si="2"/>
        <v>0</v>
      </c>
      <c r="AQ15" s="18">
        <f t="shared" ca="1" si="2"/>
        <v>0</v>
      </c>
      <c r="AR15" s="18">
        <f t="shared" ca="1" si="2"/>
        <v>0</v>
      </c>
      <c r="AS15" s="18">
        <f t="shared" ca="1" si="2"/>
        <v>0</v>
      </c>
      <c r="AT15" s="18">
        <f t="shared" ca="1" si="2"/>
        <v>0</v>
      </c>
      <c r="AU15" s="18">
        <f t="shared" ca="1" si="2"/>
        <v>0</v>
      </c>
      <c r="AV15" s="18">
        <f t="shared" ca="1" si="2"/>
        <v>0</v>
      </c>
      <c r="AW15" s="18">
        <f t="shared" ca="1" si="2"/>
        <v>0</v>
      </c>
      <c r="AX15" s="18">
        <f t="shared" ca="1" si="2"/>
        <v>0</v>
      </c>
      <c r="AY15" s="18">
        <f t="shared" ca="1" si="2"/>
        <v>0</v>
      </c>
      <c r="AZ15" s="18">
        <f t="shared" ca="1" si="2"/>
        <v>0</v>
      </c>
      <c r="BA15" s="18">
        <f t="shared" ca="1" si="3"/>
        <v>0</v>
      </c>
      <c r="BB15" s="18">
        <f t="shared" ca="1" si="3"/>
        <v>0</v>
      </c>
      <c r="BC15" s="18">
        <f t="shared" ca="1" si="3"/>
        <v>0</v>
      </c>
      <c r="BD15" s="18">
        <f t="shared" ca="1" si="3"/>
        <v>2231547.1399999997</v>
      </c>
      <c r="BE15" s="18">
        <f t="shared" ca="1" si="3"/>
        <v>16156598.460000001</v>
      </c>
      <c r="BF15" s="18">
        <f t="shared" ca="1" si="3"/>
        <v>0</v>
      </c>
      <c r="BG15" s="18">
        <f t="shared" ca="1" si="3"/>
        <v>0</v>
      </c>
      <c r="BH15" s="18">
        <f t="shared" ca="1" si="3"/>
        <v>0</v>
      </c>
      <c r="BI15" s="18">
        <f t="shared" ca="1" si="3"/>
        <v>0</v>
      </c>
      <c r="BJ15" s="18">
        <f t="shared" ca="1" si="3"/>
        <v>0</v>
      </c>
      <c r="BK15" s="18">
        <f t="shared" ca="1" si="3"/>
        <v>0</v>
      </c>
      <c r="BL15" s="18">
        <f t="shared" ca="1" si="3"/>
        <v>-1064005.5737999999</v>
      </c>
      <c r="BM15" s="18">
        <f t="shared" ca="1" si="3"/>
        <v>20557684.348889001</v>
      </c>
      <c r="BN15" s="18">
        <f t="shared" ca="1" si="3"/>
        <v>15994.86</v>
      </c>
      <c r="BO15" s="18">
        <f t="shared" ca="1" si="3"/>
        <v>0</v>
      </c>
      <c r="BP15" s="18">
        <f t="shared" ca="1" si="3"/>
        <v>20133697.129999768</v>
      </c>
      <c r="BQ15" s="18">
        <f t="shared" ca="1" si="4"/>
        <v>0</v>
      </c>
      <c r="BR15" s="18">
        <f t="shared" ca="1" si="4"/>
        <v>0</v>
      </c>
      <c r="BS15" s="18">
        <f t="shared" ca="1" si="4"/>
        <v>608706200.13</v>
      </c>
      <c r="BT15" s="18">
        <f t="shared" ca="1" si="4"/>
        <v>0</v>
      </c>
      <c r="BU15" s="18">
        <f t="shared" ca="1" si="4"/>
        <v>0</v>
      </c>
      <c r="BV15" s="18">
        <f t="shared" ca="1" si="4"/>
        <v>0</v>
      </c>
      <c r="BW15" s="18">
        <f t="shared" ca="1" si="4"/>
        <v>0</v>
      </c>
      <c r="BX15" s="18">
        <f t="shared" ca="1" si="4"/>
        <v>0</v>
      </c>
      <c r="BY15" s="18">
        <f t="shared" ca="1" si="4"/>
        <v>0</v>
      </c>
      <c r="BZ15" s="18">
        <f t="shared" ca="1" si="4"/>
        <v>0</v>
      </c>
      <c r="CA15" s="18">
        <f t="shared" ca="1" si="4"/>
        <v>0</v>
      </c>
      <c r="CB15" s="18">
        <f t="shared" ca="1" si="4"/>
        <v>0</v>
      </c>
      <c r="CC15" s="18">
        <f t="shared" ca="1" si="5"/>
        <v>0</v>
      </c>
      <c r="CD15" s="18">
        <f t="shared" ca="1" si="5"/>
        <v>0</v>
      </c>
      <c r="CE15" s="18">
        <f t="shared" ca="1" si="5"/>
        <v>0</v>
      </c>
      <c r="CF15" s="18">
        <f t="shared" ca="1" si="5"/>
        <v>0</v>
      </c>
      <c r="CG15" s="18">
        <f t="shared" ca="1" si="5"/>
        <v>0</v>
      </c>
      <c r="CH15" s="18">
        <f t="shared" ca="1" si="5"/>
        <v>128.59047619047618</v>
      </c>
      <c r="CI15" s="19">
        <f t="shared" ca="1" si="12"/>
        <v>0</v>
      </c>
      <c r="CJ15" s="18">
        <f t="shared" ca="1" si="6"/>
        <v>0</v>
      </c>
      <c r="CK15" s="18">
        <f t="shared" ca="1" si="6"/>
        <v>0</v>
      </c>
      <c r="CL15" s="19">
        <f t="shared" ca="1" si="13"/>
        <v>0</v>
      </c>
      <c r="CM15" s="18">
        <f t="shared" ca="1" si="7"/>
        <v>0</v>
      </c>
      <c r="CN15" s="18">
        <f t="shared" ca="1" si="7"/>
        <v>0</v>
      </c>
      <c r="CO15" s="19">
        <f t="shared" ca="1" si="14"/>
        <v>0</v>
      </c>
      <c r="CP15" s="18">
        <f t="shared" ca="1" si="8"/>
        <v>0</v>
      </c>
      <c r="CQ15" s="18">
        <f t="shared" ca="1" si="8"/>
        <v>0</v>
      </c>
      <c r="CR15" s="18">
        <f t="shared" ca="1" si="8"/>
        <v>0</v>
      </c>
      <c r="CS15" s="18">
        <f t="shared" ca="1" si="8"/>
        <v>0</v>
      </c>
      <c r="CT15" s="18">
        <f t="shared" ca="1" si="8"/>
        <v>0</v>
      </c>
      <c r="CU15" s="19">
        <f t="shared" ca="1" si="9"/>
        <v>668096034.72556496</v>
      </c>
    </row>
    <row r="16" spans="1:99" ht="12.75" customHeight="1">
      <c r="A16" s="57" t="s">
        <v>165</v>
      </c>
      <c r="B16" s="17">
        <v>1011</v>
      </c>
      <c r="C16" s="58" t="s">
        <v>146</v>
      </c>
      <c r="D16" s="19">
        <f t="shared" ca="1" si="1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11"/>
        <v>0</v>
      </c>
      <c r="U16" s="18">
        <f t="shared" ca="1" si="1"/>
        <v>0</v>
      </c>
      <c r="V16" s="18">
        <f t="shared" ca="1" si="1"/>
        <v>0</v>
      </c>
      <c r="W16" s="18">
        <f t="shared" ca="1" si="1"/>
        <v>0</v>
      </c>
      <c r="X16" s="18">
        <f t="shared" ca="1" si="1"/>
        <v>0</v>
      </c>
      <c r="Y16" s="18">
        <f t="shared" ca="1" si="1"/>
        <v>0</v>
      </c>
      <c r="Z16" s="18">
        <f t="shared" ca="1" si="1"/>
        <v>0</v>
      </c>
      <c r="AA16" s="18">
        <f t="shared" ca="1" si="1"/>
        <v>0</v>
      </c>
      <c r="AB16" s="18">
        <f t="shared" ca="1" si="1"/>
        <v>0</v>
      </c>
      <c r="AC16" s="18">
        <f t="shared" ca="1" si="1"/>
        <v>0</v>
      </c>
      <c r="AD16" s="18">
        <f t="shared" ca="1" si="1"/>
        <v>0</v>
      </c>
      <c r="AE16" s="18">
        <f t="shared" ca="1" si="1"/>
        <v>0</v>
      </c>
      <c r="AF16" s="18">
        <f t="shared" ca="1" si="1"/>
        <v>0</v>
      </c>
      <c r="AG16" s="18">
        <f t="shared" ca="1" si="1"/>
        <v>0</v>
      </c>
      <c r="AH16" s="18">
        <f t="shared" ca="1" si="1"/>
        <v>0</v>
      </c>
      <c r="AI16" s="18">
        <f t="shared" ca="1" si="1"/>
        <v>0</v>
      </c>
      <c r="AJ16" s="18">
        <f t="shared" ca="1" si="1"/>
        <v>0</v>
      </c>
      <c r="AK16" s="18">
        <f t="shared" ca="1" si="2"/>
        <v>0</v>
      </c>
      <c r="AL16" s="18">
        <f t="shared" ca="1" si="2"/>
        <v>0</v>
      </c>
      <c r="AM16" s="18">
        <f t="shared" ca="1" si="2"/>
        <v>0</v>
      </c>
      <c r="AN16" s="18">
        <f t="shared" ca="1" si="2"/>
        <v>0</v>
      </c>
      <c r="AO16" s="18">
        <f t="shared" ca="1" si="2"/>
        <v>0</v>
      </c>
      <c r="AP16" s="18">
        <f t="shared" ca="1" si="2"/>
        <v>0</v>
      </c>
      <c r="AQ16" s="18">
        <f t="shared" ca="1" si="2"/>
        <v>0</v>
      </c>
      <c r="AR16" s="18">
        <f t="shared" ca="1" si="2"/>
        <v>0</v>
      </c>
      <c r="AS16" s="18">
        <f t="shared" ca="1" si="2"/>
        <v>0</v>
      </c>
      <c r="AT16" s="18">
        <f t="shared" ca="1" si="2"/>
        <v>0</v>
      </c>
      <c r="AU16" s="18">
        <f t="shared" ca="1" si="2"/>
        <v>0</v>
      </c>
      <c r="AV16" s="18">
        <f t="shared" ca="1" si="2"/>
        <v>0</v>
      </c>
      <c r="AW16" s="18">
        <f t="shared" ca="1" si="2"/>
        <v>0</v>
      </c>
      <c r="AX16" s="18">
        <f t="shared" ca="1" si="2"/>
        <v>0</v>
      </c>
      <c r="AY16" s="18">
        <f t="shared" ca="1" si="2"/>
        <v>0</v>
      </c>
      <c r="AZ16" s="18">
        <f t="shared" ca="1" si="2"/>
        <v>0</v>
      </c>
      <c r="BA16" s="18">
        <f t="shared" ca="1" si="3"/>
        <v>0</v>
      </c>
      <c r="BB16" s="18">
        <f t="shared" ca="1" si="3"/>
        <v>0</v>
      </c>
      <c r="BC16" s="18">
        <f t="shared" ca="1" si="3"/>
        <v>0</v>
      </c>
      <c r="BD16" s="18">
        <f t="shared" ca="1" si="3"/>
        <v>0</v>
      </c>
      <c r="BE16" s="18">
        <f t="shared" ca="1" si="3"/>
        <v>0</v>
      </c>
      <c r="BF16" s="18">
        <f t="shared" ca="1" si="3"/>
        <v>0</v>
      </c>
      <c r="BG16" s="18">
        <f t="shared" ca="1" si="3"/>
        <v>0</v>
      </c>
      <c r="BH16" s="18">
        <f t="shared" ca="1" si="3"/>
        <v>0</v>
      </c>
      <c r="BI16" s="18">
        <f t="shared" ca="1" si="3"/>
        <v>95641845.975087404</v>
      </c>
      <c r="BJ16" s="18">
        <f t="shared" ca="1" si="3"/>
        <v>75490514.246157557</v>
      </c>
      <c r="BK16" s="18">
        <f t="shared" ca="1" si="3"/>
        <v>0</v>
      </c>
      <c r="BL16" s="18">
        <f t="shared" ca="1" si="3"/>
        <v>0</v>
      </c>
      <c r="BM16" s="18">
        <f t="shared" ca="1" si="3"/>
        <v>0</v>
      </c>
      <c r="BN16" s="18">
        <f t="shared" ca="1" si="3"/>
        <v>0</v>
      </c>
      <c r="BO16" s="18">
        <f t="shared" ca="1" si="3"/>
        <v>0</v>
      </c>
      <c r="BP16" s="18">
        <f t="shared" ca="1" si="3"/>
        <v>0</v>
      </c>
      <c r="BQ16" s="18">
        <f t="shared" ca="1" si="4"/>
        <v>0</v>
      </c>
      <c r="BR16" s="18">
        <f t="shared" ca="1" si="4"/>
        <v>0</v>
      </c>
      <c r="BS16" s="18">
        <f t="shared" ca="1" si="4"/>
        <v>0</v>
      </c>
      <c r="BT16" s="18">
        <f t="shared" ca="1" si="4"/>
        <v>0</v>
      </c>
      <c r="BU16" s="18">
        <f t="shared" ca="1" si="4"/>
        <v>0</v>
      </c>
      <c r="BV16" s="18">
        <f t="shared" ca="1" si="4"/>
        <v>0</v>
      </c>
      <c r="BW16" s="18">
        <f t="shared" ca="1" si="4"/>
        <v>0</v>
      </c>
      <c r="BX16" s="18">
        <f t="shared" ca="1" si="4"/>
        <v>0</v>
      </c>
      <c r="BY16" s="18">
        <f t="shared" ca="1" si="4"/>
        <v>0</v>
      </c>
      <c r="BZ16" s="18">
        <f t="shared" ca="1" si="4"/>
        <v>0</v>
      </c>
      <c r="CA16" s="18">
        <f t="shared" ca="1" si="4"/>
        <v>0</v>
      </c>
      <c r="CB16" s="18">
        <f t="shared" ca="1" si="4"/>
        <v>0</v>
      </c>
      <c r="CC16" s="18">
        <f t="shared" ca="1" si="5"/>
        <v>0</v>
      </c>
      <c r="CD16" s="18">
        <f t="shared" ca="1" si="5"/>
        <v>0</v>
      </c>
      <c r="CE16" s="18">
        <f t="shared" ca="1" si="5"/>
        <v>0</v>
      </c>
      <c r="CF16" s="18">
        <f t="shared" ca="1" si="5"/>
        <v>0</v>
      </c>
      <c r="CG16" s="18">
        <f t="shared" ca="1" si="5"/>
        <v>0</v>
      </c>
      <c r="CH16" s="18">
        <f t="shared" ca="1" si="5"/>
        <v>0</v>
      </c>
      <c r="CI16" s="19">
        <f t="shared" ca="1" si="12"/>
        <v>0</v>
      </c>
      <c r="CJ16" s="18">
        <f t="shared" ca="1" si="6"/>
        <v>0</v>
      </c>
      <c r="CK16" s="18">
        <f t="shared" ca="1" si="6"/>
        <v>0</v>
      </c>
      <c r="CL16" s="19">
        <f t="shared" ca="1" si="13"/>
        <v>0</v>
      </c>
      <c r="CM16" s="18">
        <f t="shared" ca="1" si="7"/>
        <v>0</v>
      </c>
      <c r="CN16" s="18">
        <f t="shared" ca="1" si="7"/>
        <v>0</v>
      </c>
      <c r="CO16" s="19">
        <f t="shared" ca="1" si="14"/>
        <v>0</v>
      </c>
      <c r="CP16" s="18">
        <f t="shared" ca="1" si="8"/>
        <v>0</v>
      </c>
      <c r="CQ16" s="18">
        <f t="shared" ca="1" si="8"/>
        <v>0</v>
      </c>
      <c r="CR16" s="18">
        <f t="shared" ca="1" si="8"/>
        <v>0</v>
      </c>
      <c r="CS16" s="18">
        <f t="shared" ca="1" si="8"/>
        <v>0</v>
      </c>
      <c r="CT16" s="18">
        <f t="shared" ca="1" si="8"/>
        <v>0</v>
      </c>
      <c r="CU16" s="19">
        <f t="shared" ca="1" si="9"/>
        <v>171132360.22124496</v>
      </c>
    </row>
    <row r="17" spans="1:99" ht="12.75" customHeight="1">
      <c r="A17" s="57" t="s">
        <v>167</v>
      </c>
      <c r="B17" s="17">
        <v>1012</v>
      </c>
      <c r="C17" s="58" t="s">
        <v>146</v>
      </c>
      <c r="D17" s="19">
        <f t="shared" ca="1" si="10"/>
        <v>35061551</v>
      </c>
      <c r="E17" s="18">
        <f t="shared" ca="1" si="0"/>
        <v>469036</v>
      </c>
      <c r="F17" s="18">
        <f t="shared" ca="1" si="0"/>
        <v>2808278</v>
      </c>
      <c r="G17" s="18">
        <f t="shared" ca="1" si="0"/>
        <v>31784237</v>
      </c>
      <c r="H17" s="18">
        <f t="shared" ca="1" si="0"/>
        <v>7471029</v>
      </c>
      <c r="I17" s="18">
        <f t="shared" ca="1" si="0"/>
        <v>2045819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24283587</v>
      </c>
      <c r="P17" s="18">
        <f t="shared" ca="1" si="0"/>
        <v>0</v>
      </c>
      <c r="Q17" s="18">
        <f t="shared" ca="1" si="0"/>
        <v>75345797</v>
      </c>
      <c r="R17" s="18">
        <f t="shared" ca="1" si="0"/>
        <v>0</v>
      </c>
      <c r="S17" s="18">
        <f t="shared" ca="1" si="0"/>
        <v>0</v>
      </c>
      <c r="T17" s="18">
        <f t="shared" ca="1" si="11"/>
        <v>524344781.96999997</v>
      </c>
      <c r="U17" s="18">
        <f t="shared" ca="1" si="1"/>
        <v>0</v>
      </c>
      <c r="V17" s="18">
        <f t="shared" ca="1" si="1"/>
        <v>78198.009999999995</v>
      </c>
      <c r="W17" s="18">
        <f t="shared" ca="1" si="1"/>
        <v>6262706.5800000001</v>
      </c>
      <c r="X17" s="18">
        <f t="shared" ca="1" si="1"/>
        <v>0</v>
      </c>
      <c r="Y17" s="18">
        <f t="shared" ca="1" si="1"/>
        <v>30653465</v>
      </c>
      <c r="Z17" s="18">
        <f t="shared" ca="1" si="1"/>
        <v>13898342</v>
      </c>
      <c r="AA17" s="18">
        <f t="shared" ca="1" si="1"/>
        <v>0</v>
      </c>
      <c r="AB17" s="18">
        <f t="shared" ca="1" si="1"/>
        <v>0</v>
      </c>
      <c r="AC17" s="18">
        <f t="shared" ca="1" si="1"/>
        <v>208552</v>
      </c>
      <c r="AD17" s="18">
        <f t="shared" ca="1" si="1"/>
        <v>4187296</v>
      </c>
      <c r="AE17" s="18">
        <f t="shared" ca="1" si="1"/>
        <v>0</v>
      </c>
      <c r="AF17" s="18">
        <f t="shared" ca="1" si="1"/>
        <v>641442</v>
      </c>
      <c r="AG17" s="18">
        <f t="shared" ca="1" si="1"/>
        <v>0</v>
      </c>
      <c r="AH17" s="18">
        <f t="shared" ca="1" si="1"/>
        <v>0</v>
      </c>
      <c r="AI17" s="18">
        <f t="shared" ca="1" si="1"/>
        <v>0</v>
      </c>
      <c r="AJ17" s="18">
        <f t="shared" ca="1" si="1"/>
        <v>156492</v>
      </c>
      <c r="AK17" s="18">
        <f t="shared" ca="1" si="2"/>
        <v>198</v>
      </c>
      <c r="AL17" s="18">
        <f t="shared" ca="1" si="2"/>
        <v>0</v>
      </c>
      <c r="AM17" s="18">
        <f t="shared" ca="1" si="2"/>
        <v>3594539</v>
      </c>
      <c r="AN17" s="18">
        <f t="shared" ca="1" si="2"/>
        <v>1293</v>
      </c>
      <c r="AO17" s="18">
        <f t="shared" ca="1" si="2"/>
        <v>0</v>
      </c>
      <c r="AP17" s="18">
        <f t="shared" ca="1" si="2"/>
        <v>122827</v>
      </c>
      <c r="AQ17" s="18">
        <f t="shared" ca="1" si="2"/>
        <v>0</v>
      </c>
      <c r="AR17" s="18">
        <f t="shared" ca="1" si="2"/>
        <v>0</v>
      </c>
      <c r="AS17" s="18">
        <f t="shared" ca="1" si="2"/>
        <v>0</v>
      </c>
      <c r="AT17" s="18">
        <f t="shared" ca="1" si="2"/>
        <v>100077866</v>
      </c>
      <c r="AU17" s="18">
        <f t="shared" ca="1" si="2"/>
        <v>6149208</v>
      </c>
      <c r="AV17" s="18">
        <f t="shared" ca="1" si="2"/>
        <v>9417058</v>
      </c>
      <c r="AW17" s="18">
        <f t="shared" ca="1" si="2"/>
        <v>0</v>
      </c>
      <c r="AX17" s="18">
        <f t="shared" ca="1" si="2"/>
        <v>5615097</v>
      </c>
      <c r="AY17" s="18">
        <f t="shared" ca="1" si="2"/>
        <v>0</v>
      </c>
      <c r="AZ17" s="18">
        <f t="shared" ca="1" si="2"/>
        <v>0</v>
      </c>
      <c r="BA17" s="18">
        <f t="shared" ca="1" si="3"/>
        <v>0</v>
      </c>
      <c r="BB17" s="18">
        <f t="shared" ca="1" si="3"/>
        <v>0</v>
      </c>
      <c r="BC17" s="18">
        <f t="shared" ca="1" si="3"/>
        <v>0</v>
      </c>
      <c r="BD17" s="18">
        <f t="shared" ca="1" si="3"/>
        <v>6755793</v>
      </c>
      <c r="BE17" s="18">
        <f t="shared" ca="1" si="3"/>
        <v>0</v>
      </c>
      <c r="BF17" s="18">
        <f t="shared" ca="1" si="3"/>
        <v>0</v>
      </c>
      <c r="BG17" s="18">
        <f t="shared" ca="1" si="3"/>
        <v>0</v>
      </c>
      <c r="BH17" s="18">
        <f t="shared" ca="1" si="3"/>
        <v>0</v>
      </c>
      <c r="BI17" s="18">
        <f t="shared" ca="1" si="3"/>
        <v>0</v>
      </c>
      <c r="BJ17" s="18">
        <f t="shared" ca="1" si="3"/>
        <v>0</v>
      </c>
      <c r="BK17" s="18">
        <f t="shared" ca="1" si="3"/>
        <v>0</v>
      </c>
      <c r="BL17" s="18">
        <f t="shared" ca="1" si="3"/>
        <v>0</v>
      </c>
      <c r="BM17" s="18">
        <f t="shared" ca="1" si="3"/>
        <v>0</v>
      </c>
      <c r="BN17" s="18">
        <f t="shared" ca="1" si="3"/>
        <v>0</v>
      </c>
      <c r="BO17" s="18">
        <f t="shared" ca="1" si="3"/>
        <v>0</v>
      </c>
      <c r="BP17" s="18">
        <f t="shared" ca="1" si="3"/>
        <v>23789934</v>
      </c>
      <c r="BQ17" s="18">
        <f t="shared" ca="1" si="4"/>
        <v>7456523</v>
      </c>
      <c r="BR17" s="18">
        <f t="shared" ca="1" si="4"/>
        <v>76420144</v>
      </c>
      <c r="BS17" s="18">
        <f t="shared" ca="1" si="4"/>
        <v>3747622</v>
      </c>
      <c r="BT17" s="18">
        <f t="shared" ca="1" si="4"/>
        <v>0</v>
      </c>
      <c r="BU17" s="18">
        <f t="shared" ca="1" si="4"/>
        <v>0</v>
      </c>
      <c r="BV17" s="18">
        <f t="shared" ca="1" si="4"/>
        <v>5616140</v>
      </c>
      <c r="BW17" s="18">
        <f t="shared" ca="1" si="4"/>
        <v>0</v>
      </c>
      <c r="BX17" s="18">
        <f t="shared" ca="1" si="4"/>
        <v>0</v>
      </c>
      <c r="BY17" s="18">
        <f t="shared" ca="1" si="4"/>
        <v>0</v>
      </c>
      <c r="BZ17" s="18">
        <f t="shared" ca="1" si="4"/>
        <v>0</v>
      </c>
      <c r="CA17" s="18">
        <f t="shared" ca="1" si="4"/>
        <v>0</v>
      </c>
      <c r="CB17" s="18">
        <f t="shared" ca="1" si="4"/>
        <v>0</v>
      </c>
      <c r="CC17" s="18">
        <f t="shared" ca="1" si="5"/>
        <v>0</v>
      </c>
      <c r="CD17" s="18">
        <f t="shared" ca="1" si="5"/>
        <v>0</v>
      </c>
      <c r="CE17" s="18">
        <f t="shared" ca="1" si="5"/>
        <v>0</v>
      </c>
      <c r="CF17" s="18">
        <f t="shared" ca="1" si="5"/>
        <v>0</v>
      </c>
      <c r="CG17" s="18">
        <f t="shared" ca="1" si="5"/>
        <v>0</v>
      </c>
      <c r="CH17" s="18">
        <f t="shared" ca="1" si="5"/>
        <v>0</v>
      </c>
      <c r="CI17" s="19">
        <f t="shared" ca="1" si="12"/>
        <v>0</v>
      </c>
      <c r="CJ17" s="18">
        <f t="shared" ca="1" si="6"/>
        <v>0</v>
      </c>
      <c r="CK17" s="18">
        <f t="shared" ca="1" si="6"/>
        <v>0</v>
      </c>
      <c r="CL17" s="19">
        <f t="shared" ca="1" si="13"/>
        <v>0</v>
      </c>
      <c r="CM17" s="18">
        <f t="shared" ca="1" si="7"/>
        <v>0</v>
      </c>
      <c r="CN17" s="18">
        <f t="shared" ca="1" si="7"/>
        <v>0</v>
      </c>
      <c r="CO17" s="19">
        <f t="shared" ca="1" si="14"/>
        <v>0</v>
      </c>
      <c r="CP17" s="18">
        <f t="shared" ca="1" si="8"/>
        <v>0</v>
      </c>
      <c r="CQ17" s="18">
        <f t="shared" ca="1" si="8"/>
        <v>0</v>
      </c>
      <c r="CR17" s="18">
        <f t="shared" ca="1" si="8"/>
        <v>90943</v>
      </c>
      <c r="CS17" s="18">
        <f t="shared" ca="1" si="8"/>
        <v>0</v>
      </c>
      <c r="CT17" s="18">
        <f t="shared" ca="1" si="8"/>
        <v>0</v>
      </c>
      <c r="CU17" s="19">
        <f t="shared" ca="1" si="9"/>
        <v>973494243.56000006</v>
      </c>
    </row>
    <row r="18" spans="1:99" ht="12.75" customHeight="1">
      <c r="A18" s="57" t="s">
        <v>169</v>
      </c>
      <c r="B18" s="17">
        <v>1013</v>
      </c>
      <c r="C18" s="58" t="s">
        <v>146</v>
      </c>
      <c r="D18" s="19">
        <f t="shared" ca="1" si="10"/>
        <v>41771942.898199998</v>
      </c>
      <c r="E18" s="18">
        <f t="shared" ca="1" si="0"/>
        <v>136272.72999999998</v>
      </c>
      <c r="F18" s="18">
        <f t="shared" ca="1" si="0"/>
        <v>15174365.8465</v>
      </c>
      <c r="G18" s="18">
        <f t="shared" ca="1" si="0"/>
        <v>26461304.321699999</v>
      </c>
      <c r="H18" s="18">
        <f t="shared" ca="1" si="0"/>
        <v>8076772.1900000004</v>
      </c>
      <c r="I18" s="18">
        <f t="shared" ca="1" si="0"/>
        <v>28600.53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14092495.99</v>
      </c>
      <c r="P18" s="18">
        <f t="shared" ca="1" si="0"/>
        <v>0</v>
      </c>
      <c r="Q18" s="18">
        <f t="shared" ca="1" si="0"/>
        <v>668356.37</v>
      </c>
      <c r="R18" s="18">
        <f t="shared" ca="1" si="0"/>
        <v>0</v>
      </c>
      <c r="S18" s="18">
        <f t="shared" ca="1" si="0"/>
        <v>0</v>
      </c>
      <c r="T18" s="18">
        <f t="shared" ca="1" si="11"/>
        <v>0</v>
      </c>
      <c r="U18" s="18">
        <f t="shared" ca="1" si="1"/>
        <v>0</v>
      </c>
      <c r="V18" s="18">
        <f t="shared" ca="1" si="1"/>
        <v>0</v>
      </c>
      <c r="W18" s="18">
        <f t="shared" ca="1" si="1"/>
        <v>0</v>
      </c>
      <c r="X18" s="18">
        <f t="shared" ca="1" si="1"/>
        <v>0</v>
      </c>
      <c r="Y18" s="18">
        <f t="shared" ca="1" si="1"/>
        <v>15928280.380000001</v>
      </c>
      <c r="Z18" s="18">
        <f t="shared" ca="1" si="1"/>
        <v>3704983.15</v>
      </c>
      <c r="AA18" s="18">
        <f t="shared" ca="1" si="1"/>
        <v>0</v>
      </c>
      <c r="AB18" s="18">
        <f t="shared" ca="1" si="1"/>
        <v>0</v>
      </c>
      <c r="AC18" s="18">
        <f t="shared" ca="1" si="1"/>
        <v>160302.47</v>
      </c>
      <c r="AD18" s="18">
        <f t="shared" ca="1" si="1"/>
        <v>1699025.85</v>
      </c>
      <c r="AE18" s="18">
        <f t="shared" ca="1" si="1"/>
        <v>0</v>
      </c>
      <c r="AF18" s="18">
        <f t="shared" ca="1" si="1"/>
        <v>891621.35</v>
      </c>
      <c r="AG18" s="18">
        <f t="shared" ca="1" si="1"/>
        <v>302511.81</v>
      </c>
      <c r="AH18" s="18">
        <f t="shared" ca="1" si="1"/>
        <v>3753102.39</v>
      </c>
      <c r="AI18" s="18">
        <f t="shared" ca="1" si="1"/>
        <v>183279.63</v>
      </c>
      <c r="AJ18" s="18">
        <f t="shared" ca="1" si="1"/>
        <v>158564.54999999999</v>
      </c>
      <c r="AK18" s="18">
        <f t="shared" ca="1" si="2"/>
        <v>63382.080000000002</v>
      </c>
      <c r="AL18" s="18">
        <f t="shared" ca="1" si="2"/>
        <v>0</v>
      </c>
      <c r="AM18" s="18">
        <f t="shared" ca="1" si="2"/>
        <v>6285467.6299999999</v>
      </c>
      <c r="AN18" s="18">
        <f t="shared" ca="1" si="2"/>
        <v>0</v>
      </c>
      <c r="AO18" s="18">
        <f t="shared" ca="1" si="2"/>
        <v>0</v>
      </c>
      <c r="AP18" s="18">
        <f t="shared" ca="1" si="2"/>
        <v>227163.84</v>
      </c>
      <c r="AQ18" s="18">
        <f t="shared" ca="1" si="2"/>
        <v>0</v>
      </c>
      <c r="AR18" s="18">
        <f t="shared" ca="1" si="2"/>
        <v>0</v>
      </c>
      <c r="AS18" s="18">
        <f t="shared" ca="1" si="2"/>
        <v>0</v>
      </c>
      <c r="AT18" s="18">
        <f t="shared" ca="1" si="2"/>
        <v>100776769.73</v>
      </c>
      <c r="AU18" s="18">
        <f t="shared" ca="1" si="2"/>
        <v>3607997.41</v>
      </c>
      <c r="AV18" s="18">
        <f t="shared" ca="1" si="2"/>
        <v>6736.7800000000007</v>
      </c>
      <c r="AW18" s="18">
        <f t="shared" ca="1" si="2"/>
        <v>0</v>
      </c>
      <c r="AX18" s="18">
        <f t="shared" ca="1" si="2"/>
        <v>6621291.1200000001</v>
      </c>
      <c r="AY18" s="18">
        <f t="shared" ca="1" si="2"/>
        <v>0</v>
      </c>
      <c r="AZ18" s="18">
        <f t="shared" ca="1" si="2"/>
        <v>0</v>
      </c>
      <c r="BA18" s="18">
        <f t="shared" ca="1" si="3"/>
        <v>0</v>
      </c>
      <c r="BB18" s="18">
        <f t="shared" ca="1" si="3"/>
        <v>0</v>
      </c>
      <c r="BC18" s="18">
        <f t="shared" ca="1" si="3"/>
        <v>0</v>
      </c>
      <c r="BD18" s="18">
        <f t="shared" ca="1" si="3"/>
        <v>6294210.9900000002</v>
      </c>
      <c r="BE18" s="18">
        <f t="shared" ca="1" si="3"/>
        <v>0</v>
      </c>
      <c r="BF18" s="18">
        <f t="shared" ca="1" si="3"/>
        <v>0</v>
      </c>
      <c r="BG18" s="18">
        <f t="shared" ca="1" si="3"/>
        <v>0</v>
      </c>
      <c r="BH18" s="18">
        <f t="shared" ca="1" si="3"/>
        <v>0</v>
      </c>
      <c r="BI18" s="18">
        <f t="shared" ca="1" si="3"/>
        <v>0</v>
      </c>
      <c r="BJ18" s="18">
        <f t="shared" ca="1" si="3"/>
        <v>-255534.16</v>
      </c>
      <c r="BK18" s="18">
        <f t="shared" ca="1" si="3"/>
        <v>0</v>
      </c>
      <c r="BL18" s="18">
        <f t="shared" ca="1" si="3"/>
        <v>0</v>
      </c>
      <c r="BM18" s="18">
        <f t="shared" ca="1" si="3"/>
        <v>0</v>
      </c>
      <c r="BN18" s="18">
        <f t="shared" ca="1" si="3"/>
        <v>4421.4800000000005</v>
      </c>
      <c r="BO18" s="18">
        <f t="shared" ca="1" si="3"/>
        <v>0</v>
      </c>
      <c r="BP18" s="18">
        <f t="shared" ca="1" si="3"/>
        <v>35498639.869999997</v>
      </c>
      <c r="BQ18" s="18">
        <f t="shared" ca="1" si="4"/>
        <v>12416903.220000001</v>
      </c>
      <c r="BR18" s="18">
        <f t="shared" ca="1" si="4"/>
        <v>29930744.960000001</v>
      </c>
      <c r="BS18" s="18">
        <f t="shared" ca="1" si="4"/>
        <v>5379615.25</v>
      </c>
      <c r="BT18" s="18">
        <f t="shared" ca="1" si="4"/>
        <v>0</v>
      </c>
      <c r="BU18" s="18">
        <f t="shared" ca="1" si="4"/>
        <v>0</v>
      </c>
      <c r="BV18" s="18">
        <f t="shared" ca="1" si="4"/>
        <v>22540350.09</v>
      </c>
      <c r="BW18" s="18">
        <f t="shared" ca="1" si="4"/>
        <v>0</v>
      </c>
      <c r="BX18" s="18">
        <f t="shared" ca="1" si="4"/>
        <v>0</v>
      </c>
      <c r="BY18" s="18">
        <f t="shared" ca="1" si="4"/>
        <v>0</v>
      </c>
      <c r="BZ18" s="18">
        <f t="shared" ca="1" si="4"/>
        <v>0</v>
      </c>
      <c r="CA18" s="18">
        <f t="shared" ca="1" si="4"/>
        <v>0</v>
      </c>
      <c r="CB18" s="18">
        <f t="shared" ca="1" si="4"/>
        <v>0</v>
      </c>
      <c r="CC18" s="18">
        <f t="shared" ca="1" si="5"/>
        <v>0</v>
      </c>
      <c r="CD18" s="18">
        <f t="shared" ca="1" si="5"/>
        <v>0</v>
      </c>
      <c r="CE18" s="18">
        <f t="shared" ca="1" si="5"/>
        <v>0</v>
      </c>
      <c r="CF18" s="18">
        <f t="shared" ca="1" si="5"/>
        <v>0</v>
      </c>
      <c r="CG18" s="18">
        <f t="shared" ca="1" si="5"/>
        <v>0</v>
      </c>
      <c r="CH18" s="18">
        <f t="shared" ca="1" si="5"/>
        <v>0</v>
      </c>
      <c r="CI18" s="19">
        <f t="shared" ca="1" si="12"/>
        <v>0</v>
      </c>
      <c r="CJ18" s="18">
        <f t="shared" ca="1" si="6"/>
        <v>0</v>
      </c>
      <c r="CK18" s="18">
        <f t="shared" ca="1" si="6"/>
        <v>0</v>
      </c>
      <c r="CL18" s="19">
        <f t="shared" ca="1" si="13"/>
        <v>0</v>
      </c>
      <c r="CM18" s="18">
        <f t="shared" ca="1" si="7"/>
        <v>0</v>
      </c>
      <c r="CN18" s="18">
        <f t="shared" ca="1" si="7"/>
        <v>0</v>
      </c>
      <c r="CO18" s="19">
        <f t="shared" ca="1" si="14"/>
        <v>0</v>
      </c>
      <c r="CP18" s="18">
        <f t="shared" ca="1" si="8"/>
        <v>0</v>
      </c>
      <c r="CQ18" s="18">
        <f t="shared" ca="1" si="8"/>
        <v>0</v>
      </c>
      <c r="CR18" s="18">
        <f t="shared" ca="1" si="8"/>
        <v>4026899.68</v>
      </c>
      <c r="CS18" s="18">
        <f t="shared" ca="1" si="8"/>
        <v>0</v>
      </c>
      <c r="CT18" s="18">
        <f t="shared" ca="1" si="8"/>
        <v>0</v>
      </c>
      <c r="CU18" s="19">
        <f t="shared" ca="1" si="9"/>
        <v>324844899.52819997</v>
      </c>
    </row>
    <row r="19" spans="1:99" ht="12.75" customHeight="1">
      <c r="A19" s="57" t="s">
        <v>171</v>
      </c>
      <c r="B19" s="17">
        <v>1016</v>
      </c>
      <c r="C19" s="58" t="s">
        <v>146</v>
      </c>
      <c r="D19" s="19">
        <f t="shared" ca="1" si="1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53460846.324492268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11"/>
        <v>0</v>
      </c>
      <c r="U19" s="18">
        <f t="shared" ca="1" si="1"/>
        <v>0</v>
      </c>
      <c r="V19" s="18">
        <f t="shared" ca="1" si="1"/>
        <v>0</v>
      </c>
      <c r="W19" s="18">
        <f t="shared" ca="1" si="1"/>
        <v>0</v>
      </c>
      <c r="X19" s="18">
        <f t="shared" ca="1" si="1"/>
        <v>0</v>
      </c>
      <c r="Y19" s="18">
        <f t="shared" ca="1" si="1"/>
        <v>0</v>
      </c>
      <c r="Z19" s="18">
        <f t="shared" ca="1" si="1"/>
        <v>0</v>
      </c>
      <c r="AA19" s="18">
        <f t="shared" ca="1" si="1"/>
        <v>0</v>
      </c>
      <c r="AB19" s="18">
        <f t="shared" ca="1" si="1"/>
        <v>0</v>
      </c>
      <c r="AC19" s="18">
        <f t="shared" ca="1" si="1"/>
        <v>0</v>
      </c>
      <c r="AD19" s="18">
        <f t="shared" ca="1" si="1"/>
        <v>0</v>
      </c>
      <c r="AE19" s="18">
        <f t="shared" ca="1" si="1"/>
        <v>0</v>
      </c>
      <c r="AF19" s="18">
        <f t="shared" ca="1" si="1"/>
        <v>0</v>
      </c>
      <c r="AG19" s="18">
        <f t="shared" ca="1" si="1"/>
        <v>0</v>
      </c>
      <c r="AH19" s="18">
        <f t="shared" ca="1" si="1"/>
        <v>0</v>
      </c>
      <c r="AI19" s="18">
        <f t="shared" ca="1" si="1"/>
        <v>0</v>
      </c>
      <c r="AJ19" s="18">
        <f t="shared" ca="1" si="1"/>
        <v>0</v>
      </c>
      <c r="AK19" s="18">
        <f t="shared" ca="1" si="2"/>
        <v>0</v>
      </c>
      <c r="AL19" s="18">
        <f t="shared" ca="1" si="2"/>
        <v>0</v>
      </c>
      <c r="AM19" s="18">
        <f t="shared" ca="1" si="2"/>
        <v>0</v>
      </c>
      <c r="AN19" s="18">
        <f t="shared" ca="1" si="2"/>
        <v>0</v>
      </c>
      <c r="AO19" s="18">
        <f t="shared" ca="1" si="2"/>
        <v>0</v>
      </c>
      <c r="AP19" s="18">
        <f t="shared" ca="1" si="2"/>
        <v>0</v>
      </c>
      <c r="AQ19" s="18">
        <f t="shared" ca="1" si="2"/>
        <v>0</v>
      </c>
      <c r="AR19" s="18">
        <f t="shared" ca="1" si="2"/>
        <v>0</v>
      </c>
      <c r="AS19" s="18">
        <f t="shared" ca="1" si="2"/>
        <v>0</v>
      </c>
      <c r="AT19" s="18">
        <f t="shared" ca="1" si="2"/>
        <v>0</v>
      </c>
      <c r="AU19" s="18">
        <f t="shared" ca="1" si="2"/>
        <v>0</v>
      </c>
      <c r="AV19" s="18">
        <f t="shared" ca="1" si="2"/>
        <v>0</v>
      </c>
      <c r="AW19" s="18">
        <f t="shared" ca="1" si="2"/>
        <v>0</v>
      </c>
      <c r="AX19" s="18">
        <f t="shared" ca="1" si="2"/>
        <v>0</v>
      </c>
      <c r="AY19" s="18">
        <f t="shared" ca="1" si="2"/>
        <v>0</v>
      </c>
      <c r="AZ19" s="18">
        <f t="shared" ca="1" si="2"/>
        <v>0</v>
      </c>
      <c r="BA19" s="18">
        <f t="shared" ca="1" si="3"/>
        <v>0</v>
      </c>
      <c r="BB19" s="18">
        <f t="shared" ca="1" si="3"/>
        <v>0</v>
      </c>
      <c r="BC19" s="18">
        <f t="shared" ca="1" si="3"/>
        <v>0</v>
      </c>
      <c r="BD19" s="18">
        <f t="shared" ca="1" si="3"/>
        <v>0</v>
      </c>
      <c r="BE19" s="18">
        <f t="shared" ca="1" si="3"/>
        <v>0</v>
      </c>
      <c r="BF19" s="18">
        <f t="shared" ca="1" si="3"/>
        <v>0</v>
      </c>
      <c r="BG19" s="18">
        <f t="shared" ca="1" si="3"/>
        <v>0</v>
      </c>
      <c r="BH19" s="18">
        <f t="shared" ca="1" si="3"/>
        <v>0</v>
      </c>
      <c r="BI19" s="18">
        <f t="shared" ca="1" si="3"/>
        <v>57551638.194530644</v>
      </c>
      <c r="BJ19" s="18">
        <f t="shared" ca="1" si="3"/>
        <v>37438716.335713886</v>
      </c>
      <c r="BK19" s="18">
        <f t="shared" ca="1" si="3"/>
        <v>0</v>
      </c>
      <c r="BL19" s="18">
        <f t="shared" ca="1" si="3"/>
        <v>0</v>
      </c>
      <c r="BM19" s="18">
        <f t="shared" ca="1" si="3"/>
        <v>0</v>
      </c>
      <c r="BN19" s="18">
        <f t="shared" ca="1" si="3"/>
        <v>0</v>
      </c>
      <c r="BO19" s="18">
        <f t="shared" ca="1" si="3"/>
        <v>0</v>
      </c>
      <c r="BP19" s="18">
        <f t="shared" ca="1" si="3"/>
        <v>0</v>
      </c>
      <c r="BQ19" s="18">
        <f t="shared" ca="1" si="4"/>
        <v>0</v>
      </c>
      <c r="BR19" s="18">
        <f t="shared" ca="1" si="4"/>
        <v>0</v>
      </c>
      <c r="BS19" s="18">
        <f t="shared" ca="1" si="4"/>
        <v>0</v>
      </c>
      <c r="BT19" s="18">
        <f t="shared" ca="1" si="4"/>
        <v>0</v>
      </c>
      <c r="BU19" s="18">
        <f t="shared" ca="1" si="4"/>
        <v>0</v>
      </c>
      <c r="BV19" s="18">
        <f t="shared" ca="1" si="4"/>
        <v>0</v>
      </c>
      <c r="BW19" s="18">
        <f t="shared" ca="1" si="4"/>
        <v>0</v>
      </c>
      <c r="BX19" s="18">
        <f t="shared" ca="1" si="4"/>
        <v>0</v>
      </c>
      <c r="BY19" s="18">
        <f t="shared" ca="1" si="4"/>
        <v>0</v>
      </c>
      <c r="BZ19" s="18">
        <f t="shared" ca="1" si="4"/>
        <v>0</v>
      </c>
      <c r="CA19" s="18">
        <f t="shared" ca="1" si="4"/>
        <v>0</v>
      </c>
      <c r="CB19" s="18">
        <f t="shared" ca="1" si="4"/>
        <v>0</v>
      </c>
      <c r="CC19" s="18">
        <f t="shared" ca="1" si="5"/>
        <v>0</v>
      </c>
      <c r="CD19" s="18">
        <f t="shared" ca="1" si="5"/>
        <v>0</v>
      </c>
      <c r="CE19" s="18">
        <f t="shared" ca="1" si="5"/>
        <v>0</v>
      </c>
      <c r="CF19" s="18">
        <f t="shared" ca="1" si="5"/>
        <v>0</v>
      </c>
      <c r="CG19" s="18">
        <f t="shared" ca="1" si="5"/>
        <v>0</v>
      </c>
      <c r="CH19" s="18">
        <f t="shared" ca="1" si="5"/>
        <v>0</v>
      </c>
      <c r="CI19" s="19">
        <f t="shared" ca="1" si="12"/>
        <v>0</v>
      </c>
      <c r="CJ19" s="18">
        <f t="shared" ca="1" si="6"/>
        <v>0</v>
      </c>
      <c r="CK19" s="18">
        <f t="shared" ca="1" si="6"/>
        <v>0</v>
      </c>
      <c r="CL19" s="19">
        <f t="shared" ca="1" si="13"/>
        <v>0</v>
      </c>
      <c r="CM19" s="18">
        <f t="shared" ca="1" si="7"/>
        <v>0</v>
      </c>
      <c r="CN19" s="18">
        <f t="shared" ca="1" si="7"/>
        <v>0</v>
      </c>
      <c r="CO19" s="19">
        <f t="shared" ca="1" si="14"/>
        <v>0</v>
      </c>
      <c r="CP19" s="18">
        <f t="shared" ca="1" si="8"/>
        <v>0</v>
      </c>
      <c r="CQ19" s="18">
        <f t="shared" ca="1" si="8"/>
        <v>0</v>
      </c>
      <c r="CR19" s="18">
        <f t="shared" ca="1" si="8"/>
        <v>0</v>
      </c>
      <c r="CS19" s="18">
        <f t="shared" ca="1" si="8"/>
        <v>0</v>
      </c>
      <c r="CT19" s="18">
        <f t="shared" ca="1" si="8"/>
        <v>0</v>
      </c>
      <c r="CU19" s="19">
        <f t="shared" ca="1" si="9"/>
        <v>148451200.8547368</v>
      </c>
    </row>
    <row r="20" spans="1:99" ht="12.75" customHeight="1">
      <c r="A20" s="57" t="s">
        <v>173</v>
      </c>
      <c r="B20" s="17">
        <v>1017</v>
      </c>
      <c r="C20" s="58" t="s">
        <v>146</v>
      </c>
      <c r="D20" s="19">
        <f t="shared" ca="1" si="10"/>
        <v>1072129977.5900002</v>
      </c>
      <c r="E20" s="18">
        <f t="shared" ca="1" si="0"/>
        <v>190208787.69000009</v>
      </c>
      <c r="F20" s="18">
        <f t="shared" ca="1" si="0"/>
        <v>257451449.40000001</v>
      </c>
      <c r="G20" s="18">
        <f t="shared" ca="1" si="0"/>
        <v>624469740.5</v>
      </c>
      <c r="H20" s="18">
        <f t="shared" ca="1" si="0"/>
        <v>67832647.479999989</v>
      </c>
      <c r="I20" s="18">
        <f t="shared" ca="1" si="0"/>
        <v>54661804.93</v>
      </c>
      <c r="J20" s="18">
        <f t="shared" ca="1" si="0"/>
        <v>0</v>
      </c>
      <c r="K20" s="18">
        <f t="shared" ca="1" si="0"/>
        <v>0</v>
      </c>
      <c r="L20" s="18">
        <f t="shared" ca="1" si="0"/>
        <v>500</v>
      </c>
      <c r="M20" s="18">
        <f t="shared" ca="1" si="0"/>
        <v>0</v>
      </c>
      <c r="N20" s="18">
        <f t="shared" ca="1" si="0"/>
        <v>0</v>
      </c>
      <c r="O20" s="18">
        <f t="shared" ca="1" si="0"/>
        <v>52884036.360000007</v>
      </c>
      <c r="P20" s="18">
        <f t="shared" ca="1" si="0"/>
        <v>71122.38</v>
      </c>
      <c r="Q20" s="18">
        <f t="shared" ca="1" si="0"/>
        <v>38033994.240000002</v>
      </c>
      <c r="R20" s="18">
        <f t="shared" ca="1" si="0"/>
        <v>0</v>
      </c>
      <c r="S20" s="18">
        <f t="shared" ca="1" si="0"/>
        <v>0</v>
      </c>
      <c r="T20" s="18">
        <f t="shared" ca="1" si="11"/>
        <v>412442953.60999995</v>
      </c>
      <c r="U20" s="18">
        <f t="shared" ca="1" si="1"/>
        <v>1744918.33</v>
      </c>
      <c r="V20" s="18">
        <f t="shared" ca="1" si="1"/>
        <v>35333302.269999988</v>
      </c>
      <c r="W20" s="18">
        <f t="shared" ca="1" si="1"/>
        <v>566552352.33000004</v>
      </c>
      <c r="X20" s="18">
        <f t="shared" ca="1" si="1"/>
        <v>60143.03</v>
      </c>
      <c r="Y20" s="18">
        <f t="shared" ca="1" si="1"/>
        <v>29496716.689999998</v>
      </c>
      <c r="Z20" s="18">
        <f t="shared" ca="1" si="1"/>
        <v>25762101.509999998</v>
      </c>
      <c r="AA20" s="18">
        <f t="shared" ca="1" si="1"/>
        <v>0</v>
      </c>
      <c r="AB20" s="18">
        <f t="shared" ca="1" si="1"/>
        <v>16304.99</v>
      </c>
      <c r="AC20" s="18">
        <f t="shared" ca="1" si="1"/>
        <v>7826623.209999999</v>
      </c>
      <c r="AD20" s="18">
        <f t="shared" ca="1" si="1"/>
        <v>72012634.38000001</v>
      </c>
      <c r="AE20" s="18">
        <f t="shared" ca="1" si="1"/>
        <v>0</v>
      </c>
      <c r="AF20" s="18">
        <f t="shared" ca="1" si="1"/>
        <v>347906.12999999995</v>
      </c>
      <c r="AG20" s="18">
        <f t="shared" ca="1" si="1"/>
        <v>5122442.75</v>
      </c>
      <c r="AH20" s="18">
        <f t="shared" ca="1" si="1"/>
        <v>17135810.740000002</v>
      </c>
      <c r="AI20" s="18">
        <f t="shared" ca="1" si="1"/>
        <v>2091954.7399999998</v>
      </c>
      <c r="AJ20" s="18">
        <f t="shared" ca="1" si="1"/>
        <v>203658.04</v>
      </c>
      <c r="AK20" s="18">
        <f t="shared" ca="1" si="2"/>
        <v>0</v>
      </c>
      <c r="AL20" s="18">
        <f t="shared" ca="1" si="2"/>
        <v>0</v>
      </c>
      <c r="AM20" s="18">
        <f t="shared" ca="1" si="2"/>
        <v>649505.79</v>
      </c>
      <c r="AN20" s="18">
        <f t="shared" ca="1" si="2"/>
        <v>130509.73</v>
      </c>
      <c r="AO20" s="18">
        <f t="shared" ca="1" si="2"/>
        <v>0</v>
      </c>
      <c r="AP20" s="18">
        <f t="shared" ca="1" si="2"/>
        <v>0</v>
      </c>
      <c r="AQ20" s="18">
        <f t="shared" ca="1" si="2"/>
        <v>0</v>
      </c>
      <c r="AR20" s="18">
        <f t="shared" ca="1" si="2"/>
        <v>0</v>
      </c>
      <c r="AS20" s="18">
        <f t="shared" ca="1" si="2"/>
        <v>0</v>
      </c>
      <c r="AT20" s="18">
        <f t="shared" ca="1" si="2"/>
        <v>0</v>
      </c>
      <c r="AU20" s="18">
        <f t="shared" ca="1" si="2"/>
        <v>0</v>
      </c>
      <c r="AV20" s="18">
        <f t="shared" ca="1" si="2"/>
        <v>0</v>
      </c>
      <c r="AW20" s="18">
        <f t="shared" ca="1" si="2"/>
        <v>0</v>
      </c>
      <c r="AX20" s="18">
        <f t="shared" ca="1" si="2"/>
        <v>0</v>
      </c>
      <c r="AY20" s="18">
        <f t="shared" ca="1" si="2"/>
        <v>0</v>
      </c>
      <c r="AZ20" s="18">
        <f t="shared" ca="1" si="2"/>
        <v>0</v>
      </c>
      <c r="BA20" s="18">
        <f t="shared" ca="1" si="3"/>
        <v>0</v>
      </c>
      <c r="BB20" s="18">
        <f t="shared" ca="1" si="3"/>
        <v>0</v>
      </c>
      <c r="BC20" s="18">
        <f t="shared" ca="1" si="3"/>
        <v>0</v>
      </c>
      <c r="BD20" s="18">
        <f t="shared" ca="1" si="3"/>
        <v>69239782.859999999</v>
      </c>
      <c r="BE20" s="18">
        <f t="shared" ca="1" si="3"/>
        <v>7601.7699999999995</v>
      </c>
      <c r="BF20" s="18">
        <f t="shared" ca="1" si="3"/>
        <v>0</v>
      </c>
      <c r="BG20" s="18">
        <f t="shared" ca="1" si="3"/>
        <v>0</v>
      </c>
      <c r="BH20" s="18">
        <f t="shared" ca="1" si="3"/>
        <v>0</v>
      </c>
      <c r="BI20" s="18">
        <f t="shared" ca="1" si="3"/>
        <v>625481.14</v>
      </c>
      <c r="BJ20" s="18">
        <f t="shared" ca="1" si="3"/>
        <v>0</v>
      </c>
      <c r="BK20" s="18">
        <f t="shared" ca="1" si="3"/>
        <v>0</v>
      </c>
      <c r="BL20" s="18">
        <f t="shared" ca="1" si="3"/>
        <v>0</v>
      </c>
      <c r="BM20" s="18">
        <f t="shared" ca="1" si="3"/>
        <v>205113.72</v>
      </c>
      <c r="BN20" s="18">
        <f t="shared" ca="1" si="3"/>
        <v>2456888</v>
      </c>
      <c r="BO20" s="18">
        <f t="shared" ca="1" si="3"/>
        <v>0</v>
      </c>
      <c r="BP20" s="18">
        <f t="shared" ca="1" si="3"/>
        <v>102116641.12</v>
      </c>
      <c r="BQ20" s="18">
        <f t="shared" ca="1" si="4"/>
        <v>7656563.8799999999</v>
      </c>
      <c r="BR20" s="18">
        <f t="shared" ca="1" si="4"/>
        <v>85096529.469999999</v>
      </c>
      <c r="BS20" s="18">
        <f t="shared" ca="1" si="4"/>
        <v>35971399.619999997</v>
      </c>
      <c r="BT20" s="18">
        <f t="shared" ca="1" si="4"/>
        <v>0</v>
      </c>
      <c r="BU20" s="18">
        <f t="shared" ca="1" si="4"/>
        <v>0</v>
      </c>
      <c r="BV20" s="18">
        <f t="shared" ca="1" si="4"/>
        <v>0</v>
      </c>
      <c r="BW20" s="18">
        <f t="shared" ca="1" si="4"/>
        <v>0</v>
      </c>
      <c r="BX20" s="18">
        <f t="shared" ca="1" si="4"/>
        <v>0</v>
      </c>
      <c r="BY20" s="18">
        <f t="shared" ca="1" si="4"/>
        <v>88086322.140000001</v>
      </c>
      <c r="BZ20" s="18">
        <f t="shared" ca="1" si="4"/>
        <v>2127857.5300000003</v>
      </c>
      <c r="CA20" s="18">
        <f t="shared" ca="1" si="4"/>
        <v>53269627.049999997</v>
      </c>
      <c r="CB20" s="18">
        <f t="shared" ca="1" si="4"/>
        <v>0</v>
      </c>
      <c r="CC20" s="18">
        <f t="shared" ca="1" si="5"/>
        <v>11235993.99</v>
      </c>
      <c r="CD20" s="18">
        <f t="shared" ca="1" si="5"/>
        <v>0</v>
      </c>
      <c r="CE20" s="18">
        <f t="shared" ca="1" si="5"/>
        <v>0</v>
      </c>
      <c r="CF20" s="18">
        <f t="shared" ca="1" si="5"/>
        <v>1234199.3999999999</v>
      </c>
      <c r="CG20" s="18">
        <f t="shared" ca="1" si="5"/>
        <v>-37608.370000000003</v>
      </c>
      <c r="CH20" s="18">
        <f t="shared" ca="1" si="5"/>
        <v>331998.46999999997</v>
      </c>
      <c r="CI20" s="19">
        <f t="shared" ca="1" si="12"/>
        <v>382360514.65999985</v>
      </c>
      <c r="CJ20" s="18">
        <f t="shared" ca="1" si="6"/>
        <v>1414352.4700000002</v>
      </c>
      <c r="CK20" s="18">
        <f t="shared" ca="1" si="6"/>
        <v>0</v>
      </c>
      <c r="CL20" s="19">
        <f t="shared" ca="1" si="13"/>
        <v>24396329.82</v>
      </c>
      <c r="CM20" s="18">
        <f t="shared" ca="1" si="7"/>
        <v>4091693.6199999996</v>
      </c>
      <c r="CN20" s="18">
        <f t="shared" ca="1" si="7"/>
        <v>20304636.199999999</v>
      </c>
      <c r="CO20" s="19">
        <f t="shared" ca="1" si="14"/>
        <v>356549832.36999983</v>
      </c>
      <c r="CP20" s="18">
        <f t="shared" ca="1" si="8"/>
        <v>8219558.8900000015</v>
      </c>
      <c r="CQ20" s="18">
        <f t="shared" ca="1" si="8"/>
        <v>348330273.47999984</v>
      </c>
      <c r="CR20" s="18">
        <f t="shared" ca="1" si="8"/>
        <v>4025340.4</v>
      </c>
      <c r="CS20" s="18">
        <f t="shared" ca="1" si="8"/>
        <v>0</v>
      </c>
      <c r="CT20" s="18">
        <f t="shared" ca="1" si="8"/>
        <v>0</v>
      </c>
      <c r="CU20" s="19">
        <f t="shared" ca="1" si="9"/>
        <v>3308554168.1000009</v>
      </c>
    </row>
    <row r="21" spans="1:99" ht="12.75" customHeight="1">
      <c r="A21" s="57" t="s">
        <v>175</v>
      </c>
      <c r="B21" s="17">
        <v>1018</v>
      </c>
      <c r="C21" s="58" t="s">
        <v>146</v>
      </c>
      <c r="D21" s="19">
        <f t="shared" ca="1" si="10"/>
        <v>65482061</v>
      </c>
      <c r="E21" s="18">
        <f t="shared" ca="1" si="0"/>
        <v>14987985.369999999</v>
      </c>
      <c r="F21" s="18">
        <f t="shared" ca="1" si="0"/>
        <v>37241777.240000002</v>
      </c>
      <c r="G21" s="18">
        <f t="shared" ca="1" si="0"/>
        <v>13252298.390000001</v>
      </c>
      <c r="H21" s="18">
        <f t="shared" ca="1" si="0"/>
        <v>0</v>
      </c>
      <c r="I21" s="18">
        <f t="shared" ca="1" si="0"/>
        <v>10893880.91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8">
        <f t="shared" ca="1" si="0"/>
        <v>3665334.89</v>
      </c>
      <c r="P21" s="18">
        <f t="shared" ca="1" si="0"/>
        <v>0</v>
      </c>
      <c r="Q21" s="18">
        <f t="shared" ca="1" si="0"/>
        <v>37032.160000000003</v>
      </c>
      <c r="R21" s="18">
        <f t="shared" ca="1" si="0"/>
        <v>0</v>
      </c>
      <c r="S21" s="18">
        <f t="shared" ca="1" si="0"/>
        <v>0</v>
      </c>
      <c r="T21" s="18">
        <f t="shared" ca="1" si="11"/>
        <v>-7903938.2499999991</v>
      </c>
      <c r="U21" s="18">
        <f t="shared" ca="1" si="1"/>
        <v>-369326.72</v>
      </c>
      <c r="V21" s="18">
        <f t="shared" ca="1" si="1"/>
        <v>-168893.95</v>
      </c>
      <c r="W21" s="18">
        <f t="shared" ca="1" si="1"/>
        <v>68114388.209999993</v>
      </c>
      <c r="X21" s="18">
        <f t="shared" ca="1" si="1"/>
        <v>0</v>
      </c>
      <c r="Y21" s="18">
        <f t="shared" ca="1" si="1"/>
        <v>1808220.84</v>
      </c>
      <c r="Z21" s="18">
        <f t="shared" ca="1" si="1"/>
        <v>4202448.17</v>
      </c>
      <c r="AA21" s="18">
        <f t="shared" ca="1" si="1"/>
        <v>0</v>
      </c>
      <c r="AB21" s="18">
        <f t="shared" ca="1" si="1"/>
        <v>0</v>
      </c>
      <c r="AC21" s="18">
        <f t="shared" ca="1" si="1"/>
        <v>247051.39</v>
      </c>
      <c r="AD21" s="18">
        <f t="shared" ca="1" si="1"/>
        <v>127772.94</v>
      </c>
      <c r="AE21" s="18">
        <f t="shared" ca="1" si="1"/>
        <v>0</v>
      </c>
      <c r="AF21" s="18">
        <f t="shared" ca="1" si="1"/>
        <v>201478.8</v>
      </c>
      <c r="AG21" s="18">
        <f t="shared" ca="1" si="1"/>
        <v>329955.57</v>
      </c>
      <c r="AH21" s="18">
        <f t="shared" ca="1" si="1"/>
        <v>353510.01</v>
      </c>
      <c r="AI21" s="18">
        <f t="shared" ca="1" si="1"/>
        <v>0</v>
      </c>
      <c r="AJ21" s="18">
        <f t="shared" ca="1" si="1"/>
        <v>172196.08</v>
      </c>
      <c r="AK21" s="18">
        <f t="shared" ca="1" si="2"/>
        <v>1074.51</v>
      </c>
      <c r="AL21" s="18">
        <f t="shared" ca="1" si="2"/>
        <v>0</v>
      </c>
      <c r="AM21" s="18">
        <f t="shared" ca="1" si="2"/>
        <v>1026.6099999999999</v>
      </c>
      <c r="AN21" s="18">
        <f t="shared" ca="1" si="2"/>
        <v>0</v>
      </c>
      <c r="AO21" s="18">
        <f t="shared" ca="1" si="2"/>
        <v>0</v>
      </c>
      <c r="AP21" s="18">
        <f t="shared" ca="1" si="2"/>
        <v>152376.51</v>
      </c>
      <c r="AQ21" s="18">
        <f t="shared" ca="1" si="2"/>
        <v>0</v>
      </c>
      <c r="AR21" s="18">
        <f t="shared" ca="1" si="2"/>
        <v>0</v>
      </c>
      <c r="AS21" s="18">
        <f t="shared" ca="1" si="2"/>
        <v>0</v>
      </c>
      <c r="AT21" s="18">
        <f t="shared" ca="1" si="2"/>
        <v>0</v>
      </c>
      <c r="AU21" s="18">
        <f t="shared" ca="1" si="2"/>
        <v>0</v>
      </c>
      <c r="AV21" s="18">
        <f t="shared" ca="1" si="2"/>
        <v>0</v>
      </c>
      <c r="AW21" s="18">
        <f t="shared" ca="1" si="2"/>
        <v>0</v>
      </c>
      <c r="AX21" s="18">
        <f t="shared" ca="1" si="2"/>
        <v>0</v>
      </c>
      <c r="AY21" s="18">
        <f t="shared" ca="1" si="2"/>
        <v>0</v>
      </c>
      <c r="AZ21" s="18">
        <f t="shared" ca="1" si="2"/>
        <v>0</v>
      </c>
      <c r="BA21" s="18">
        <f t="shared" ca="1" si="3"/>
        <v>0</v>
      </c>
      <c r="BB21" s="18">
        <f t="shared" ca="1" si="3"/>
        <v>0</v>
      </c>
      <c r="BC21" s="18">
        <f t="shared" ca="1" si="3"/>
        <v>0</v>
      </c>
      <c r="BD21" s="18">
        <f t="shared" ca="1" si="3"/>
        <v>2391162.98</v>
      </c>
      <c r="BE21" s="18">
        <f t="shared" ca="1" si="3"/>
        <v>0</v>
      </c>
      <c r="BF21" s="18">
        <f t="shared" ca="1" si="3"/>
        <v>0</v>
      </c>
      <c r="BG21" s="18">
        <f t="shared" ca="1" si="3"/>
        <v>0</v>
      </c>
      <c r="BH21" s="18">
        <f t="shared" ca="1" si="3"/>
        <v>0</v>
      </c>
      <c r="BI21" s="18">
        <f t="shared" ca="1" si="3"/>
        <v>0</v>
      </c>
      <c r="BJ21" s="18">
        <f t="shared" ca="1" si="3"/>
        <v>0</v>
      </c>
      <c r="BK21" s="18">
        <f t="shared" ca="1" si="3"/>
        <v>0</v>
      </c>
      <c r="BL21" s="18">
        <f t="shared" ca="1" si="3"/>
        <v>0</v>
      </c>
      <c r="BM21" s="18">
        <f t="shared" ca="1" si="3"/>
        <v>45</v>
      </c>
      <c r="BN21" s="18">
        <f t="shared" ca="1" si="3"/>
        <v>108259.73</v>
      </c>
      <c r="BO21" s="18">
        <f t="shared" ca="1" si="3"/>
        <v>0</v>
      </c>
      <c r="BP21" s="18">
        <f t="shared" ca="1" si="3"/>
        <v>2761648.72</v>
      </c>
      <c r="BQ21" s="18">
        <f t="shared" ca="1" si="4"/>
        <v>1614072.57</v>
      </c>
      <c r="BR21" s="18">
        <f t="shared" ca="1" si="4"/>
        <v>7551881.3799999999</v>
      </c>
      <c r="BS21" s="18">
        <f t="shared" ca="1" si="4"/>
        <v>2569068.2599999998</v>
      </c>
      <c r="BT21" s="18">
        <f t="shared" ca="1" si="4"/>
        <v>0</v>
      </c>
      <c r="BU21" s="18">
        <f t="shared" ca="1" si="4"/>
        <v>0</v>
      </c>
      <c r="BV21" s="18">
        <f t="shared" ca="1" si="4"/>
        <v>4966050.9000000004</v>
      </c>
      <c r="BW21" s="18">
        <f t="shared" ca="1" si="4"/>
        <v>0</v>
      </c>
      <c r="BX21" s="18">
        <f t="shared" ca="1" si="4"/>
        <v>0</v>
      </c>
      <c r="BY21" s="18">
        <f t="shared" ca="1" si="4"/>
        <v>0</v>
      </c>
      <c r="BZ21" s="18">
        <f t="shared" ca="1" si="4"/>
        <v>45393.33</v>
      </c>
      <c r="CA21" s="18">
        <f t="shared" ca="1" si="4"/>
        <v>4783402.72</v>
      </c>
      <c r="CB21" s="18">
        <f t="shared" ca="1" si="4"/>
        <v>0</v>
      </c>
      <c r="CC21" s="18">
        <f t="shared" ca="1" si="5"/>
        <v>0</v>
      </c>
      <c r="CD21" s="18">
        <f t="shared" ca="1" si="5"/>
        <v>0</v>
      </c>
      <c r="CE21" s="18">
        <f t="shared" ca="1" si="5"/>
        <v>0</v>
      </c>
      <c r="CF21" s="18">
        <f t="shared" ca="1" si="5"/>
        <v>3526620.25</v>
      </c>
      <c r="CG21" s="18">
        <f t="shared" ca="1" si="5"/>
        <v>0</v>
      </c>
      <c r="CH21" s="18">
        <f t="shared" ca="1" si="5"/>
        <v>0</v>
      </c>
      <c r="CI21" s="19">
        <f t="shared" ca="1" si="12"/>
        <v>12723789.960000001</v>
      </c>
      <c r="CJ21" s="18">
        <f t="shared" ca="1" si="6"/>
        <v>0</v>
      </c>
      <c r="CK21" s="18">
        <f t="shared" ca="1" si="6"/>
        <v>0</v>
      </c>
      <c r="CL21" s="19">
        <f t="shared" ca="1" si="13"/>
        <v>12696125.960000001</v>
      </c>
      <c r="CM21" s="18">
        <f t="shared" ca="1" si="7"/>
        <v>12696125.960000001</v>
      </c>
      <c r="CN21" s="18">
        <f t="shared" ca="1" si="7"/>
        <v>0</v>
      </c>
      <c r="CO21" s="19">
        <f t="shared" ca="1" si="14"/>
        <v>27664</v>
      </c>
      <c r="CP21" s="18">
        <f t="shared" ca="1" si="8"/>
        <v>27664</v>
      </c>
      <c r="CQ21" s="18">
        <f t="shared" ca="1" si="8"/>
        <v>0</v>
      </c>
      <c r="CR21" s="18">
        <f t="shared" ca="1" si="8"/>
        <v>7607704.0099999998</v>
      </c>
      <c r="CS21" s="18">
        <f t="shared" ca="1" si="8"/>
        <v>0</v>
      </c>
      <c r="CT21" s="18">
        <f t="shared" ca="1" si="8"/>
        <v>0</v>
      </c>
      <c r="CU21" s="19">
        <f t="shared" ca="1" si="9"/>
        <v>197996749.49000001</v>
      </c>
    </row>
    <row r="22" spans="1:99" ht="12.75" customHeight="1">
      <c r="A22" s="57" t="s">
        <v>177</v>
      </c>
      <c r="B22" s="17">
        <v>1019</v>
      </c>
      <c r="C22" s="58" t="s">
        <v>146</v>
      </c>
      <c r="D22" s="19">
        <f t="shared" ca="1" si="10"/>
        <v>267944256.40999997</v>
      </c>
      <c r="E22" s="18">
        <f t="shared" ca="1" si="0"/>
        <v>57408755.25999999</v>
      </c>
      <c r="F22" s="18">
        <f t="shared" ca="1" si="0"/>
        <v>108734002.45999999</v>
      </c>
      <c r="G22" s="18">
        <f t="shared" ca="1" si="0"/>
        <v>101801498.69</v>
      </c>
      <c r="H22" s="18">
        <f t="shared" ca="1" si="0"/>
        <v>7220041.4100000001</v>
      </c>
      <c r="I22" s="18">
        <f t="shared" ca="1" si="0"/>
        <v>37125862.450000003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8">
        <f t="shared" ca="1" si="0"/>
        <v>37035989.789999999</v>
      </c>
      <c r="P22" s="18">
        <f t="shared" ca="1" si="0"/>
        <v>0</v>
      </c>
      <c r="Q22" s="18">
        <f t="shared" ca="1" si="0"/>
        <v>28877062.350000001</v>
      </c>
      <c r="R22" s="18">
        <f t="shared" ca="1" si="0"/>
        <v>0</v>
      </c>
      <c r="S22" s="18">
        <f t="shared" ca="1" si="0"/>
        <v>0</v>
      </c>
      <c r="T22" s="18">
        <f t="shared" ca="1" si="11"/>
        <v>557066966.36000001</v>
      </c>
      <c r="U22" s="18">
        <f t="shared" ca="1" si="1"/>
        <v>18181139.73</v>
      </c>
      <c r="V22" s="18">
        <f t="shared" ca="1" si="1"/>
        <v>63654036.329999998</v>
      </c>
      <c r="W22" s="18">
        <f t="shared" ca="1" si="1"/>
        <v>910146212.1099999</v>
      </c>
      <c r="X22" s="18">
        <f t="shared" ca="1" si="1"/>
        <v>0</v>
      </c>
      <c r="Y22" s="18">
        <f t="shared" ca="1" si="1"/>
        <v>4816998.75</v>
      </c>
      <c r="Z22" s="18">
        <f t="shared" ca="1" si="1"/>
        <v>4390584.99</v>
      </c>
      <c r="AA22" s="18">
        <f t="shared" ca="1" si="1"/>
        <v>30098.9</v>
      </c>
      <c r="AB22" s="18">
        <f t="shared" ca="1" si="1"/>
        <v>0</v>
      </c>
      <c r="AC22" s="18">
        <f t="shared" ca="1" si="1"/>
        <v>0</v>
      </c>
      <c r="AD22" s="18">
        <f t="shared" ca="1" si="1"/>
        <v>1078252.52</v>
      </c>
      <c r="AE22" s="18">
        <f t="shared" ca="1" si="1"/>
        <v>37921.03</v>
      </c>
      <c r="AF22" s="18">
        <f t="shared" ca="1" si="1"/>
        <v>436887.03</v>
      </c>
      <c r="AG22" s="18">
        <f t="shared" ca="1" si="1"/>
        <v>0</v>
      </c>
      <c r="AH22" s="18">
        <f t="shared" ca="1" si="1"/>
        <v>0</v>
      </c>
      <c r="AI22" s="18">
        <f t="shared" ca="1" si="1"/>
        <v>0</v>
      </c>
      <c r="AJ22" s="18">
        <f t="shared" ref="AJ22:AY37" ca="1" si="15">IFERROR(IF($C$2="Yurtiçi",INDIRECT("'"&amp;$B$2&amp;"'!"&amp;ADDRESS(MATCH($B22,INDIRECT("'"&amp;$B$2&amp;"'!$B$1:$B$1095"),0),MATCH(AJ$5,INDIRECT("'"&amp;$B$2&amp;"'!5:5"),0))),IF($C$2="Yurtdışı",INDIRECT("'"&amp;$B$2&amp;"'!"&amp;ADDRESS(MATCH($B22,INDIRECT("'"&amp;$B$2&amp;"'!$B$1:$B$1095"),0),MATCH(AJ$5,INDIRECT("'"&amp;$B$2&amp;"'!5:5"),0)+1)),INDIRECT("'"&amp;$B$2&amp;"'!"&amp;ADDRESS(MATCH($B22,INDIRECT("'"&amp;$B$2&amp;"'!$B$1:$B$1095"),0),MATCH(AJ$5,INDIRECT("'"&amp;$B$2&amp;"'!5:5"),0)))+INDIRECT("'"&amp;$B$2&amp;"'!"&amp;ADDRESS(MATCH($B22,INDIRECT("'"&amp;$B$2&amp;"'!$B$1:$B$1095"),0),MATCH(AJ$5,INDIRECT("'"&amp;$B$2&amp;"'!5:5"),0)+1)))),0)</f>
        <v>312160</v>
      </c>
      <c r="AK22" s="18">
        <f t="shared" ca="1" si="15"/>
        <v>33333.65</v>
      </c>
      <c r="AL22" s="18">
        <f t="shared" ca="1" si="15"/>
        <v>0</v>
      </c>
      <c r="AM22" s="18">
        <f t="shared" ca="1" si="15"/>
        <v>139231.29</v>
      </c>
      <c r="AN22" s="18">
        <f t="shared" ca="1" si="15"/>
        <v>45000</v>
      </c>
      <c r="AO22" s="18">
        <f t="shared" ca="1" si="2"/>
        <v>0</v>
      </c>
      <c r="AP22" s="18">
        <f t="shared" ca="1" si="2"/>
        <v>284541.49</v>
      </c>
      <c r="AQ22" s="18">
        <f t="shared" ca="1" si="2"/>
        <v>0</v>
      </c>
      <c r="AR22" s="18">
        <f t="shared" ca="1" si="2"/>
        <v>0</v>
      </c>
      <c r="AS22" s="18">
        <f t="shared" ca="1" si="2"/>
        <v>0</v>
      </c>
      <c r="AT22" s="18">
        <f t="shared" ca="1" si="2"/>
        <v>0</v>
      </c>
      <c r="AU22" s="18">
        <f t="shared" ca="1" si="2"/>
        <v>0</v>
      </c>
      <c r="AV22" s="18">
        <f t="shared" ca="1" si="2"/>
        <v>0</v>
      </c>
      <c r="AW22" s="18">
        <f t="shared" ca="1" si="2"/>
        <v>0</v>
      </c>
      <c r="AX22" s="18">
        <f t="shared" ca="1" si="2"/>
        <v>0</v>
      </c>
      <c r="AY22" s="18">
        <f t="shared" ca="1" si="2"/>
        <v>0</v>
      </c>
      <c r="AZ22" s="18">
        <f t="shared" ca="1" si="2"/>
        <v>0</v>
      </c>
      <c r="BA22" s="18">
        <f t="shared" ca="1" si="3"/>
        <v>0</v>
      </c>
      <c r="BB22" s="18">
        <f t="shared" ca="1" si="3"/>
        <v>0</v>
      </c>
      <c r="BC22" s="18">
        <f t="shared" ca="1" si="3"/>
        <v>0</v>
      </c>
      <c r="BD22" s="18">
        <f t="shared" ca="1" si="3"/>
        <v>15140497.930000002</v>
      </c>
      <c r="BE22" s="18">
        <f t="shared" ca="1" si="3"/>
        <v>0.01</v>
      </c>
      <c r="BF22" s="18">
        <f t="shared" ca="1" si="3"/>
        <v>0</v>
      </c>
      <c r="BG22" s="18">
        <f t="shared" ca="1" si="3"/>
        <v>0</v>
      </c>
      <c r="BH22" s="18">
        <f t="shared" ca="1" si="3"/>
        <v>0</v>
      </c>
      <c r="BI22" s="18">
        <f t="shared" ca="1" si="3"/>
        <v>0</v>
      </c>
      <c r="BJ22" s="18">
        <f t="shared" ca="1" si="3"/>
        <v>0</v>
      </c>
      <c r="BK22" s="18">
        <f t="shared" ca="1" si="3"/>
        <v>0</v>
      </c>
      <c r="BL22" s="18">
        <f t="shared" ca="1" si="3"/>
        <v>7402147.8499999996</v>
      </c>
      <c r="BM22" s="18">
        <f t="shared" ca="1" si="3"/>
        <v>0</v>
      </c>
      <c r="BN22" s="18">
        <f t="shared" ca="1" si="3"/>
        <v>1245515.0699999998</v>
      </c>
      <c r="BO22" s="18">
        <f t="shared" ca="1" si="3"/>
        <v>0</v>
      </c>
      <c r="BP22" s="18">
        <f t="shared" ref="BP22:CE37" ca="1" si="16">IFERROR(IF($C$2="Yurtiçi",INDIRECT("'"&amp;$B$2&amp;"'!"&amp;ADDRESS(MATCH($B22,INDIRECT("'"&amp;$B$2&amp;"'!$B$1:$B$1095"),0),MATCH(BP$5,INDIRECT("'"&amp;$B$2&amp;"'!5:5"),0))),IF($C$2="Yurtdışı",INDIRECT("'"&amp;$B$2&amp;"'!"&amp;ADDRESS(MATCH($B22,INDIRECT("'"&amp;$B$2&amp;"'!$B$1:$B$1095"),0),MATCH(BP$5,INDIRECT("'"&amp;$B$2&amp;"'!5:5"),0)+1)),INDIRECT("'"&amp;$B$2&amp;"'!"&amp;ADDRESS(MATCH($B22,INDIRECT("'"&amp;$B$2&amp;"'!$B$1:$B$1095"),0),MATCH(BP$5,INDIRECT("'"&amp;$B$2&amp;"'!5:5"),0)))+INDIRECT("'"&amp;$B$2&amp;"'!"&amp;ADDRESS(MATCH($B22,INDIRECT("'"&amp;$B$2&amp;"'!$B$1:$B$1095"),0),MATCH(BP$5,INDIRECT("'"&amp;$B$2&amp;"'!5:5"),0)+1)))),0)</f>
        <v>29143014.640000001</v>
      </c>
      <c r="BQ22" s="18">
        <f t="shared" ca="1" si="16"/>
        <v>2098681.4699999997</v>
      </c>
      <c r="BR22" s="18">
        <f t="shared" ca="1" si="16"/>
        <v>2039229.82</v>
      </c>
      <c r="BS22" s="18">
        <f t="shared" ca="1" si="4"/>
        <v>13193697.24</v>
      </c>
      <c r="BT22" s="18">
        <f t="shared" ca="1" si="4"/>
        <v>0</v>
      </c>
      <c r="BU22" s="18">
        <f t="shared" ca="1" si="4"/>
        <v>0</v>
      </c>
      <c r="BV22" s="18">
        <f t="shared" ca="1" si="4"/>
        <v>0</v>
      </c>
      <c r="BW22" s="18">
        <f t="shared" ca="1" si="4"/>
        <v>133299.03</v>
      </c>
      <c r="BX22" s="18">
        <f t="shared" ca="1" si="4"/>
        <v>0</v>
      </c>
      <c r="BY22" s="18">
        <f t="shared" ca="1" si="4"/>
        <v>0</v>
      </c>
      <c r="BZ22" s="18">
        <f t="shared" ca="1" si="4"/>
        <v>2016768.39</v>
      </c>
      <c r="CA22" s="18">
        <f t="shared" ca="1" si="4"/>
        <v>284650052.42000002</v>
      </c>
      <c r="CB22" s="18">
        <f t="shared" ca="1" si="4"/>
        <v>3237276.6</v>
      </c>
      <c r="CC22" s="18">
        <f t="shared" ca="1" si="5"/>
        <v>11961102.960000001</v>
      </c>
      <c r="CD22" s="18">
        <f t="shared" ca="1" si="5"/>
        <v>0</v>
      </c>
      <c r="CE22" s="18">
        <f t="shared" ca="1" si="5"/>
        <v>0</v>
      </c>
      <c r="CF22" s="18">
        <f t="shared" ca="1" si="5"/>
        <v>336690.84</v>
      </c>
      <c r="CG22" s="18">
        <f t="shared" ca="1" si="5"/>
        <v>1743565.02</v>
      </c>
      <c r="CH22" s="18">
        <f t="shared" ca="1" si="5"/>
        <v>0</v>
      </c>
      <c r="CI22" s="19">
        <f t="shared" ca="1" si="12"/>
        <v>399766885.25</v>
      </c>
      <c r="CJ22" s="18">
        <f t="shared" ca="1" si="6"/>
        <v>61530</v>
      </c>
      <c r="CK22" s="18">
        <f t="shared" ca="1" si="6"/>
        <v>1474637.15</v>
      </c>
      <c r="CL22" s="19">
        <f t="shared" ca="1" si="13"/>
        <v>89848459.230000004</v>
      </c>
      <c r="CM22" s="18">
        <f t="shared" ca="1" si="7"/>
        <v>1923739.42</v>
      </c>
      <c r="CN22" s="18">
        <f t="shared" ca="1" si="7"/>
        <v>87924719.810000002</v>
      </c>
      <c r="CO22" s="19">
        <f t="shared" ca="1" si="14"/>
        <v>308382258.87</v>
      </c>
      <c r="CP22" s="18">
        <f t="shared" ca="1" si="8"/>
        <v>112369686.11</v>
      </c>
      <c r="CQ22" s="18">
        <f t="shared" ca="1" si="8"/>
        <v>196012572.76000002</v>
      </c>
      <c r="CR22" s="18">
        <f t="shared" ca="1" si="8"/>
        <v>1581946.05</v>
      </c>
      <c r="CS22" s="18">
        <f t="shared" ca="1" si="8"/>
        <v>0</v>
      </c>
      <c r="CT22" s="18">
        <f t="shared" ca="1" si="8"/>
        <v>0</v>
      </c>
      <c r="CU22" s="19">
        <f t="shared" ca="1" si="9"/>
        <v>2714546947.1800003</v>
      </c>
    </row>
    <row r="23" spans="1:99" ht="12.75" customHeight="1">
      <c r="A23" s="57" t="s">
        <v>179</v>
      </c>
      <c r="B23" s="17">
        <v>1020</v>
      </c>
      <c r="C23" s="58" t="s">
        <v>146</v>
      </c>
      <c r="D23" s="19">
        <f t="shared" ca="1" si="10"/>
        <v>1558131985.25</v>
      </c>
      <c r="E23" s="18">
        <f t="shared" ref="E23:S38" ca="1" si="17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501597296.95999998</v>
      </c>
      <c r="F23" s="18">
        <f t="shared" ca="1" si="17"/>
        <v>576205224.91000009</v>
      </c>
      <c r="G23" s="18">
        <f t="shared" ca="1" si="17"/>
        <v>480329463.38</v>
      </c>
      <c r="H23" s="18">
        <f t="shared" ca="1" si="17"/>
        <v>17053835.899999999</v>
      </c>
      <c r="I23" s="18">
        <f t="shared" ca="1" si="17"/>
        <v>401322373.35000002</v>
      </c>
      <c r="J23" s="18">
        <f t="shared" ca="1" si="17"/>
        <v>90925.36</v>
      </c>
      <c r="K23" s="18">
        <f t="shared" ca="1" si="17"/>
        <v>3586950.08</v>
      </c>
      <c r="L23" s="18">
        <f t="shared" ca="1" si="17"/>
        <v>0</v>
      </c>
      <c r="M23" s="18">
        <f t="shared" ca="1" si="17"/>
        <v>14995501.359999999</v>
      </c>
      <c r="N23" s="18">
        <f t="shared" ca="1" si="17"/>
        <v>0</v>
      </c>
      <c r="O23" s="18">
        <f t="shared" ca="1" si="17"/>
        <v>52499901.32</v>
      </c>
      <c r="P23" s="18">
        <f t="shared" ca="1" si="17"/>
        <v>2198.81</v>
      </c>
      <c r="Q23" s="18">
        <f t="shared" ca="1" si="17"/>
        <v>196539406.72999999</v>
      </c>
      <c r="R23" s="18">
        <f t="shared" ca="1" si="17"/>
        <v>0</v>
      </c>
      <c r="S23" s="18">
        <f t="shared" ca="1" si="17"/>
        <v>0</v>
      </c>
      <c r="T23" s="18">
        <f t="shared" ca="1" si="11"/>
        <v>4025801846.9400001</v>
      </c>
      <c r="U23" s="18">
        <f t="shared" ref="U23:AJ38" ca="1" si="18">IFERROR(IF($C$2="Yurtiçi",INDIRECT("'"&amp;$B$2&amp;"'!"&amp;ADDRESS(MATCH($B23,INDIRECT("'"&amp;$B$2&amp;"'!$B$1:$B$1095"),0),MATCH(U$5,INDIRECT("'"&amp;$B$2&amp;"'!5:5"),0))),IF($C$2="Yurtdışı",INDIRECT("'"&amp;$B$2&amp;"'!"&amp;ADDRESS(MATCH($B23,INDIRECT("'"&amp;$B$2&amp;"'!$B$1:$B$1095"),0),MATCH(U$5,INDIRECT("'"&amp;$B$2&amp;"'!5:5"),0)+1)),INDIRECT("'"&amp;$B$2&amp;"'!"&amp;ADDRESS(MATCH($B23,INDIRECT("'"&amp;$B$2&amp;"'!$B$1:$B$1095"),0),MATCH(U$5,INDIRECT("'"&amp;$B$2&amp;"'!5:5"),0)))+INDIRECT("'"&amp;$B$2&amp;"'!"&amp;ADDRESS(MATCH($B23,INDIRECT("'"&amp;$B$2&amp;"'!$B$1:$B$1095"),0),MATCH(U$5,INDIRECT("'"&amp;$B$2&amp;"'!5:5"),0)+1)))),0)</f>
        <v>94223465.609999999</v>
      </c>
      <c r="V23" s="18">
        <f t="shared" ca="1" si="18"/>
        <v>83336518.310000002</v>
      </c>
      <c r="W23" s="18">
        <f t="shared" ca="1" si="18"/>
        <v>1523090381.9199998</v>
      </c>
      <c r="X23" s="18">
        <f t="shared" ca="1" si="18"/>
        <v>79307.009999999995</v>
      </c>
      <c r="Y23" s="18">
        <f t="shared" ca="1" si="18"/>
        <v>71111105.949999988</v>
      </c>
      <c r="Z23" s="18">
        <f t="shared" ca="1" si="18"/>
        <v>119773560.31999999</v>
      </c>
      <c r="AA23" s="18">
        <f t="shared" ca="1" si="18"/>
        <v>0</v>
      </c>
      <c r="AB23" s="18">
        <f t="shared" ca="1" si="18"/>
        <v>0</v>
      </c>
      <c r="AC23" s="18">
        <f t="shared" ca="1" si="18"/>
        <v>-341.07</v>
      </c>
      <c r="AD23" s="18">
        <f t="shared" ca="1" si="18"/>
        <v>58796594.589999996</v>
      </c>
      <c r="AE23" s="18">
        <f t="shared" ca="1" si="18"/>
        <v>142881.25</v>
      </c>
      <c r="AF23" s="18">
        <f t="shared" ca="1" si="18"/>
        <v>5036997.51</v>
      </c>
      <c r="AG23" s="18">
        <f t="shared" ca="1" si="18"/>
        <v>142592042.38</v>
      </c>
      <c r="AH23" s="18">
        <f t="shared" ca="1" si="18"/>
        <v>17866935.809999999</v>
      </c>
      <c r="AI23" s="18">
        <f t="shared" ca="1" si="18"/>
        <v>19385227.109999999</v>
      </c>
      <c r="AJ23" s="18">
        <f t="shared" ca="1" si="18"/>
        <v>6914126.7000000002</v>
      </c>
      <c r="AK23" s="18">
        <f t="shared" ca="1" si="15"/>
        <v>199503.66999999998</v>
      </c>
      <c r="AL23" s="18">
        <f t="shared" ca="1" si="15"/>
        <v>0</v>
      </c>
      <c r="AM23" s="18">
        <f t="shared" ca="1" si="15"/>
        <v>84031409.870000005</v>
      </c>
      <c r="AN23" s="18">
        <f t="shared" ca="1" si="15"/>
        <v>492928.32999999996</v>
      </c>
      <c r="AO23" s="18">
        <f t="shared" ca="1" si="15"/>
        <v>0</v>
      </c>
      <c r="AP23" s="18">
        <f t="shared" ca="1" si="15"/>
        <v>5859584.0600000005</v>
      </c>
      <c r="AQ23" s="18">
        <f t="shared" ca="1" si="15"/>
        <v>0</v>
      </c>
      <c r="AR23" s="18">
        <f t="shared" ca="1" si="15"/>
        <v>0</v>
      </c>
      <c r="AS23" s="18">
        <f t="shared" ca="1" si="15"/>
        <v>0</v>
      </c>
      <c r="AT23" s="18">
        <f t="shared" ca="1" si="15"/>
        <v>1027418252.47</v>
      </c>
      <c r="AU23" s="18">
        <f t="shared" ca="1" si="15"/>
        <v>212587977.5</v>
      </c>
      <c r="AV23" s="18">
        <f t="shared" ca="1" si="15"/>
        <v>-64.400000000000006</v>
      </c>
      <c r="AW23" s="18">
        <f t="shared" ca="1" si="15"/>
        <v>0</v>
      </c>
      <c r="AX23" s="18">
        <f t="shared" ca="1" si="15"/>
        <v>6196.9</v>
      </c>
      <c r="AY23" s="18">
        <f t="shared" ca="1" si="15"/>
        <v>0</v>
      </c>
      <c r="AZ23" s="18">
        <f t="shared" ref="AZ23:BO38" ca="1" si="19">IFERROR(IF($C$2="Yurtiçi",INDIRECT("'"&amp;$B$2&amp;"'!"&amp;ADDRESS(MATCH($B23,INDIRECT("'"&amp;$B$2&amp;"'!$B$1:$B$1095"),0),MATCH(AZ$5,INDIRECT("'"&amp;$B$2&amp;"'!5:5"),0))),IF($C$2="Yurtdışı",INDIRECT("'"&amp;$B$2&amp;"'!"&amp;ADDRESS(MATCH($B23,INDIRECT("'"&amp;$B$2&amp;"'!$B$1:$B$1095"),0),MATCH(AZ$5,INDIRECT("'"&amp;$B$2&amp;"'!5:5"),0)+1)),INDIRECT("'"&amp;$B$2&amp;"'!"&amp;ADDRESS(MATCH($B23,INDIRECT("'"&amp;$B$2&amp;"'!$B$1:$B$1095"),0),MATCH(AZ$5,INDIRECT("'"&amp;$B$2&amp;"'!5:5"),0)))+INDIRECT("'"&amp;$B$2&amp;"'!"&amp;ADDRESS(MATCH($B23,INDIRECT("'"&amp;$B$2&amp;"'!$B$1:$B$1095"),0),MATCH(AZ$5,INDIRECT("'"&amp;$B$2&amp;"'!5:5"),0)+1)))),0)</f>
        <v>0</v>
      </c>
      <c r="BA23" s="18">
        <f t="shared" ca="1" si="19"/>
        <v>0</v>
      </c>
      <c r="BB23" s="18">
        <f t="shared" ca="1" si="19"/>
        <v>0</v>
      </c>
      <c r="BC23" s="18">
        <f t="shared" ca="1" si="19"/>
        <v>1168718.4100000001</v>
      </c>
      <c r="BD23" s="18">
        <f t="shared" ca="1" si="19"/>
        <v>1010985899.85</v>
      </c>
      <c r="BE23" s="18">
        <f t="shared" ca="1" si="19"/>
        <v>0</v>
      </c>
      <c r="BF23" s="18">
        <f t="shared" ca="1" si="19"/>
        <v>0</v>
      </c>
      <c r="BG23" s="18">
        <f t="shared" ca="1" si="19"/>
        <v>0</v>
      </c>
      <c r="BH23" s="18">
        <f t="shared" ca="1" si="19"/>
        <v>376760.51999999996</v>
      </c>
      <c r="BI23" s="18">
        <f t="shared" ca="1" si="19"/>
        <v>5089697.87</v>
      </c>
      <c r="BJ23" s="18">
        <f t="shared" ca="1" si="19"/>
        <v>-11271.410000000003</v>
      </c>
      <c r="BK23" s="18">
        <f t="shared" ca="1" si="19"/>
        <v>0</v>
      </c>
      <c r="BL23" s="18">
        <f t="shared" ca="1" si="19"/>
        <v>3667340</v>
      </c>
      <c r="BM23" s="18">
        <f t="shared" ca="1" si="19"/>
        <v>0</v>
      </c>
      <c r="BN23" s="18">
        <f t="shared" ca="1" si="19"/>
        <v>35859135.980000004</v>
      </c>
      <c r="BO23" s="18">
        <f t="shared" ca="1" si="19"/>
        <v>0</v>
      </c>
      <c r="BP23" s="18">
        <f t="shared" ca="1" si="16"/>
        <v>177106856.41999999</v>
      </c>
      <c r="BQ23" s="18">
        <f t="shared" ca="1" si="16"/>
        <v>11030330.020000001</v>
      </c>
      <c r="BR23" s="18">
        <f t="shared" ca="1" si="16"/>
        <v>114581434.50000001</v>
      </c>
      <c r="BS23" s="18">
        <f t="shared" ca="1" si="16"/>
        <v>84141111.329999998</v>
      </c>
      <c r="BT23" s="18">
        <f t="shared" ca="1" si="16"/>
        <v>0</v>
      </c>
      <c r="BU23" s="18">
        <f t="shared" ca="1" si="16"/>
        <v>0</v>
      </c>
      <c r="BV23" s="18">
        <f t="shared" ca="1" si="16"/>
        <v>0</v>
      </c>
      <c r="BW23" s="18">
        <f t="shared" ca="1" si="16"/>
        <v>13359928.559999999</v>
      </c>
      <c r="BX23" s="18">
        <f t="shared" ca="1" si="16"/>
        <v>0</v>
      </c>
      <c r="BY23" s="18">
        <f t="shared" ca="1" si="16"/>
        <v>0</v>
      </c>
      <c r="BZ23" s="18">
        <f t="shared" ca="1" si="16"/>
        <v>133082888.73999999</v>
      </c>
      <c r="CA23" s="18">
        <f t="shared" ca="1" si="16"/>
        <v>2745640217.0599999</v>
      </c>
      <c r="CB23" s="18">
        <f t="shared" ca="1" si="16"/>
        <v>20708340.240000002</v>
      </c>
      <c r="CC23" s="18">
        <f t="shared" ca="1" si="16"/>
        <v>1131975510.3700001</v>
      </c>
      <c r="CD23" s="18">
        <f t="shared" ca="1" si="16"/>
        <v>16424.98</v>
      </c>
      <c r="CE23" s="18">
        <f t="shared" ca="1" si="16"/>
        <v>0</v>
      </c>
      <c r="CF23" s="18">
        <f t="shared" ref="CA23:CH38" ca="1" si="20">IFERROR(IF($C$2="Yurtiçi",INDIRECT("'"&amp;$B$2&amp;"'!"&amp;ADDRESS(MATCH($B23,INDIRECT("'"&amp;$B$2&amp;"'!$B$1:$B$1095"),0),MATCH(CF$5,INDIRECT("'"&amp;$B$2&amp;"'!5:5"),0))),IF($C$2="Yurtdışı",INDIRECT("'"&amp;$B$2&amp;"'!"&amp;ADDRESS(MATCH($B23,INDIRECT("'"&amp;$B$2&amp;"'!$B$1:$B$1095"),0),MATCH(CF$5,INDIRECT("'"&amp;$B$2&amp;"'!5:5"),0)+1)),INDIRECT("'"&amp;$B$2&amp;"'!"&amp;ADDRESS(MATCH($B23,INDIRECT("'"&amp;$B$2&amp;"'!$B$1:$B$1095"),0),MATCH(CF$5,INDIRECT("'"&amp;$B$2&amp;"'!5:5"),0)))+INDIRECT("'"&amp;$B$2&amp;"'!"&amp;ADDRESS(MATCH($B23,INDIRECT("'"&amp;$B$2&amp;"'!$B$1:$B$1095"),0),MATCH(CF$5,INDIRECT("'"&amp;$B$2&amp;"'!5:5"),0)+1)))),0)</f>
        <v>19417955.600000001</v>
      </c>
      <c r="CG23" s="18">
        <f t="shared" ca="1" si="20"/>
        <v>170397297.94999999</v>
      </c>
      <c r="CH23" s="18">
        <f t="shared" ca="1" si="20"/>
        <v>0</v>
      </c>
      <c r="CI23" s="19">
        <f t="shared" ca="1" si="12"/>
        <v>832801961.88999987</v>
      </c>
      <c r="CJ23" s="18">
        <f t="shared" ca="1" si="6"/>
        <v>38878709.75</v>
      </c>
      <c r="CK23" s="18">
        <f t="shared" ca="1" si="6"/>
        <v>1698880.16</v>
      </c>
      <c r="CL23" s="19">
        <f t="shared" ca="1" si="13"/>
        <v>274736000.63999999</v>
      </c>
      <c r="CM23" s="18">
        <f t="shared" ca="1" si="7"/>
        <v>14885369.34</v>
      </c>
      <c r="CN23" s="18">
        <f t="shared" ca="1" si="7"/>
        <v>259850631.30000001</v>
      </c>
      <c r="CO23" s="19">
        <f t="shared" ca="1" si="14"/>
        <v>517488371.33999991</v>
      </c>
      <c r="CP23" s="18">
        <f t="shared" ref="CP23:CT38" ca="1" si="21">IFERROR(IF($C$2="Yurtiçi",INDIRECT("'"&amp;$B$2&amp;"'!"&amp;ADDRESS(MATCH($B23,INDIRECT("'"&amp;$B$2&amp;"'!$B$1:$B$1095"),0),MATCH(CP$5,INDIRECT("'"&amp;$B$2&amp;"'!5:5"),0))),IF($C$2="Yurtdışı",INDIRECT("'"&amp;$B$2&amp;"'!"&amp;ADDRESS(MATCH($B23,INDIRECT("'"&amp;$B$2&amp;"'!$B$1:$B$1095"),0),MATCH(CP$5,INDIRECT("'"&amp;$B$2&amp;"'!5:5"),0)+1)),INDIRECT("'"&amp;$B$2&amp;"'!"&amp;ADDRESS(MATCH($B23,INDIRECT("'"&amp;$B$2&amp;"'!$B$1:$B$1095"),0),MATCH(CP$5,INDIRECT("'"&amp;$B$2&amp;"'!5:5"),0)))+INDIRECT("'"&amp;$B$2&amp;"'!"&amp;ADDRESS(MATCH($B23,INDIRECT("'"&amp;$B$2&amp;"'!$B$1:$B$1095"),0),MATCH(CP$5,INDIRECT("'"&amp;$B$2&amp;"'!5:5"),0)+1)))),0)</f>
        <v>29140770.91</v>
      </c>
      <c r="CQ23" s="18">
        <f t="shared" ca="1" si="21"/>
        <v>488347600.42999989</v>
      </c>
      <c r="CR23" s="18">
        <f t="shared" ca="1" si="21"/>
        <v>8006130.7199999997</v>
      </c>
      <c r="CS23" s="18">
        <f t="shared" ca="1" si="21"/>
        <v>0</v>
      </c>
      <c r="CT23" s="18">
        <f t="shared" ca="1" si="21"/>
        <v>0</v>
      </c>
      <c r="CU23" s="19">
        <f t="shared" ca="1" si="9"/>
        <v>16262372186.500002</v>
      </c>
    </row>
    <row r="24" spans="1:99" ht="12.75" customHeight="1">
      <c r="A24" s="57" t="s">
        <v>181</v>
      </c>
      <c r="B24" s="17">
        <v>1022</v>
      </c>
      <c r="C24" s="58" t="s">
        <v>146</v>
      </c>
      <c r="D24" s="19">
        <f ca="1">+E24+F24+G24</f>
        <v>887931719.7900002</v>
      </c>
      <c r="E24" s="18">
        <f t="shared" ca="1" si="17"/>
        <v>147844597.91999999</v>
      </c>
      <c r="F24" s="18">
        <f t="shared" ca="1" si="17"/>
        <v>339498263.5086028</v>
      </c>
      <c r="G24" s="18">
        <f t="shared" ca="1" si="17"/>
        <v>400588858.36139733</v>
      </c>
      <c r="H24" s="18">
        <f t="shared" ca="1" si="17"/>
        <v>0</v>
      </c>
      <c r="I24" s="18">
        <f t="shared" ca="1" si="17"/>
        <v>106718079.03</v>
      </c>
      <c r="J24" s="18">
        <f t="shared" ca="1" si="17"/>
        <v>0</v>
      </c>
      <c r="K24" s="18">
        <f t="shared" ca="1" si="17"/>
        <v>835034.26</v>
      </c>
      <c r="L24" s="18">
        <f t="shared" ca="1" si="17"/>
        <v>0</v>
      </c>
      <c r="M24" s="18">
        <f t="shared" ca="1" si="17"/>
        <v>0</v>
      </c>
      <c r="N24" s="18">
        <f t="shared" ca="1" si="17"/>
        <v>0</v>
      </c>
      <c r="O24" s="18">
        <f t="shared" ca="1" si="17"/>
        <v>415727751.71000004</v>
      </c>
      <c r="P24" s="18">
        <f t="shared" ca="1" si="17"/>
        <v>0</v>
      </c>
      <c r="Q24" s="18">
        <f t="shared" ca="1" si="17"/>
        <v>26742176.93</v>
      </c>
      <c r="R24" s="18">
        <f t="shared" ca="1" si="17"/>
        <v>0</v>
      </c>
      <c r="S24" s="18">
        <f t="shared" ca="1" si="17"/>
        <v>0</v>
      </c>
      <c r="T24" s="18">
        <f t="shared" ca="1" si="11"/>
        <v>960075633.80999994</v>
      </c>
      <c r="U24" s="18">
        <f t="shared" ca="1" si="18"/>
        <v>121762374.36</v>
      </c>
      <c r="V24" s="18">
        <f t="shared" ca="1" si="18"/>
        <v>199872912.55000001</v>
      </c>
      <c r="W24" s="18">
        <f t="shared" ca="1" si="18"/>
        <v>3508656551.7399998</v>
      </c>
      <c r="X24" s="18">
        <f t="shared" ca="1" si="18"/>
        <v>2452543.83</v>
      </c>
      <c r="Y24" s="18">
        <f t="shared" ca="1" si="18"/>
        <v>164057631.48000002</v>
      </c>
      <c r="Z24" s="18">
        <f t="shared" ca="1" si="18"/>
        <v>132916893.81</v>
      </c>
      <c r="AA24" s="18">
        <f t="shared" ca="1" si="18"/>
        <v>28343.67</v>
      </c>
      <c r="AB24" s="18">
        <f t="shared" ca="1" si="18"/>
        <v>0</v>
      </c>
      <c r="AC24" s="18">
        <f t="shared" ca="1" si="18"/>
        <v>926.78</v>
      </c>
      <c r="AD24" s="18">
        <f t="shared" ca="1" si="18"/>
        <v>21743416.609999999</v>
      </c>
      <c r="AE24" s="18">
        <f t="shared" ca="1" si="18"/>
        <v>0</v>
      </c>
      <c r="AF24" s="18">
        <f t="shared" ca="1" si="18"/>
        <v>2996674.33</v>
      </c>
      <c r="AG24" s="18">
        <f t="shared" ca="1" si="18"/>
        <v>0</v>
      </c>
      <c r="AH24" s="18">
        <f t="shared" ca="1" si="18"/>
        <v>0</v>
      </c>
      <c r="AI24" s="18">
        <f t="shared" ca="1" si="18"/>
        <v>0</v>
      </c>
      <c r="AJ24" s="18">
        <f t="shared" ca="1" si="18"/>
        <v>295194.09999999998</v>
      </c>
      <c r="AK24" s="18">
        <f t="shared" ca="1" si="15"/>
        <v>782811.05</v>
      </c>
      <c r="AL24" s="18">
        <f t="shared" ca="1" si="15"/>
        <v>0</v>
      </c>
      <c r="AM24" s="18">
        <f t="shared" ca="1" si="15"/>
        <v>6863590.5700000003</v>
      </c>
      <c r="AN24" s="18">
        <f t="shared" ca="1" si="15"/>
        <v>0</v>
      </c>
      <c r="AO24" s="18">
        <f t="shared" ca="1" si="15"/>
        <v>0</v>
      </c>
      <c r="AP24" s="18">
        <f t="shared" ca="1" si="15"/>
        <v>22602666.559999999</v>
      </c>
      <c r="AQ24" s="18">
        <f t="shared" ca="1" si="15"/>
        <v>0</v>
      </c>
      <c r="AR24" s="18">
        <f t="shared" ca="1" si="15"/>
        <v>0</v>
      </c>
      <c r="AS24" s="18">
        <f t="shared" ca="1" si="15"/>
        <v>0</v>
      </c>
      <c r="AT24" s="18">
        <f t="shared" ca="1" si="15"/>
        <v>65127.94</v>
      </c>
      <c r="AU24" s="18">
        <f t="shared" ca="1" si="15"/>
        <v>3899.12</v>
      </c>
      <c r="AV24" s="18">
        <f t="shared" ca="1" si="15"/>
        <v>6517.51</v>
      </c>
      <c r="AW24" s="18">
        <f t="shared" ca="1" si="15"/>
        <v>0</v>
      </c>
      <c r="AX24" s="18">
        <f t="shared" ca="1" si="15"/>
        <v>1313.91</v>
      </c>
      <c r="AY24" s="18">
        <f t="shared" ca="1" si="15"/>
        <v>0</v>
      </c>
      <c r="AZ24" s="18">
        <f t="shared" ca="1" si="19"/>
        <v>0</v>
      </c>
      <c r="BA24" s="18">
        <f t="shared" ca="1" si="19"/>
        <v>0</v>
      </c>
      <c r="BB24" s="18">
        <f t="shared" ca="1" si="19"/>
        <v>0</v>
      </c>
      <c r="BC24" s="18">
        <f t="shared" ca="1" si="19"/>
        <v>0</v>
      </c>
      <c r="BD24" s="18">
        <f t="shared" ca="1" si="19"/>
        <v>118790077.06</v>
      </c>
      <c r="BE24" s="18">
        <f t="shared" ca="1" si="19"/>
        <v>244649.29</v>
      </c>
      <c r="BF24" s="18">
        <f t="shared" ca="1" si="19"/>
        <v>0</v>
      </c>
      <c r="BG24" s="18">
        <f t="shared" ca="1" si="19"/>
        <v>0</v>
      </c>
      <c r="BH24" s="18">
        <f t="shared" ca="1" si="19"/>
        <v>0</v>
      </c>
      <c r="BI24" s="18">
        <f t="shared" ca="1" si="19"/>
        <v>0</v>
      </c>
      <c r="BJ24" s="18">
        <f t="shared" ca="1" si="19"/>
        <v>0</v>
      </c>
      <c r="BK24" s="18">
        <f t="shared" ca="1" si="19"/>
        <v>0</v>
      </c>
      <c r="BL24" s="18">
        <f t="shared" ca="1" si="19"/>
        <v>0</v>
      </c>
      <c r="BM24" s="18">
        <f t="shared" ca="1" si="19"/>
        <v>398848272.61000001</v>
      </c>
      <c r="BN24" s="18">
        <f t="shared" ca="1" si="19"/>
        <v>272837290.89999998</v>
      </c>
      <c r="BO24" s="18">
        <f t="shared" ca="1" si="19"/>
        <v>0</v>
      </c>
      <c r="BP24" s="18">
        <f t="shared" ca="1" si="16"/>
        <v>148033752.28999999</v>
      </c>
      <c r="BQ24" s="18">
        <f t="shared" ca="1" si="16"/>
        <v>8391683.6699999999</v>
      </c>
      <c r="BR24" s="18">
        <f t="shared" ca="1" si="16"/>
        <v>24798338.879999999</v>
      </c>
      <c r="BS24" s="18">
        <f t="shared" ca="1" si="16"/>
        <v>40713812.619999997</v>
      </c>
      <c r="BT24" s="18">
        <f t="shared" ca="1" si="16"/>
        <v>0</v>
      </c>
      <c r="BU24" s="18">
        <f t="shared" ca="1" si="16"/>
        <v>19047.599999999999</v>
      </c>
      <c r="BV24" s="18">
        <f t="shared" ca="1" si="16"/>
        <v>21926650.899999999</v>
      </c>
      <c r="BW24" s="18">
        <f t="shared" ca="1" si="16"/>
        <v>13133.19</v>
      </c>
      <c r="BX24" s="18">
        <f t="shared" ca="1" si="16"/>
        <v>0</v>
      </c>
      <c r="BY24" s="18">
        <f t="shared" ca="1" si="16"/>
        <v>0</v>
      </c>
      <c r="BZ24" s="18">
        <f t="shared" ca="1" si="16"/>
        <v>3359916.49</v>
      </c>
      <c r="CA24" s="18">
        <f t="shared" ca="1" si="20"/>
        <v>471800125.01999998</v>
      </c>
      <c r="CB24" s="18">
        <f t="shared" ca="1" si="20"/>
        <v>0</v>
      </c>
      <c r="CC24" s="18">
        <f t="shared" ca="1" si="20"/>
        <v>8131328.2999999998</v>
      </c>
      <c r="CD24" s="18">
        <f t="shared" ca="1" si="20"/>
        <v>0</v>
      </c>
      <c r="CE24" s="18">
        <f t="shared" ca="1" si="20"/>
        <v>0</v>
      </c>
      <c r="CF24" s="18">
        <f t="shared" ca="1" si="20"/>
        <v>625377.63</v>
      </c>
      <c r="CG24" s="18">
        <f t="shared" ca="1" si="20"/>
        <v>782919.39</v>
      </c>
      <c r="CH24" s="18">
        <f t="shared" ca="1" si="20"/>
        <v>0</v>
      </c>
      <c r="CI24" s="19">
        <f ca="1">CJ24+CK24+CL24+CO24</f>
        <v>141717594.745</v>
      </c>
      <c r="CJ24" s="18">
        <f t="shared" ref="CJ24:CK43" ca="1" si="22">IFERROR(IF($C$2="Yurtiçi",INDIRECT("'"&amp;$B$2&amp;"'!"&amp;ADDRESS(MATCH($B24,INDIRECT("'"&amp;$B$2&amp;"'!$B$1:$B$1095"),0),MATCH(CJ$5,INDIRECT("'"&amp;$B$2&amp;"'!5:5"),0))),IF($C$2="Yurtdışı",INDIRECT("'"&amp;$B$2&amp;"'!"&amp;ADDRESS(MATCH($B24,INDIRECT("'"&amp;$B$2&amp;"'!$B$1:$B$1095"),0),MATCH(CJ$5,INDIRECT("'"&amp;$B$2&amp;"'!5:5"),0)+1)),INDIRECT("'"&amp;$B$2&amp;"'!"&amp;ADDRESS(MATCH($B24,INDIRECT("'"&amp;$B$2&amp;"'!$B$1:$B$1095"),0),MATCH(CJ$5,INDIRECT("'"&amp;$B$2&amp;"'!5:5"),0)))+INDIRECT("'"&amp;$B$2&amp;"'!"&amp;ADDRESS(MATCH($B24,INDIRECT("'"&amp;$B$2&amp;"'!$B$1:$B$1095"),0),MATCH(CJ$5,INDIRECT("'"&amp;$B$2&amp;"'!5:5"),0)+1)))),0)</f>
        <v>1230455.8899999985</v>
      </c>
      <c r="CK24" s="18">
        <f t="shared" ca="1" si="22"/>
        <v>82341.14</v>
      </c>
      <c r="CL24" s="19">
        <f ca="1">+CM24+CN24</f>
        <v>36038717.804999992</v>
      </c>
      <c r="CM24" s="18">
        <f t="shared" ref="CM24:CN43" ca="1" si="23">IFERROR(IF($C$2="Yurtiçi",INDIRECT("'"&amp;$B$2&amp;"'!"&amp;ADDRESS(MATCH($B24,INDIRECT("'"&amp;$B$2&amp;"'!$B$1:$B$1095"),0),MATCH(CM$5,INDIRECT("'"&amp;$B$2&amp;"'!5:5"),0))),IF($C$2="Yurtdışı",INDIRECT("'"&amp;$B$2&amp;"'!"&amp;ADDRESS(MATCH($B24,INDIRECT("'"&amp;$B$2&amp;"'!$B$1:$B$1095"),0),MATCH(CM$5,INDIRECT("'"&amp;$B$2&amp;"'!5:5"),0)+1)),INDIRECT("'"&amp;$B$2&amp;"'!"&amp;ADDRESS(MATCH($B24,INDIRECT("'"&amp;$B$2&amp;"'!$B$1:$B$1095"),0),MATCH(CM$5,INDIRECT("'"&amp;$B$2&amp;"'!5:5"),0)))+INDIRECT("'"&amp;$B$2&amp;"'!"&amp;ADDRESS(MATCH($B24,INDIRECT("'"&amp;$B$2&amp;"'!$B$1:$B$1095"),0),MATCH(CM$5,INDIRECT("'"&amp;$B$2&amp;"'!5:5"),0)+1)))),0)</f>
        <v>6706270.8099999987</v>
      </c>
      <c r="CN24" s="18">
        <f t="shared" ca="1" si="23"/>
        <v>29332446.994999994</v>
      </c>
      <c r="CO24" s="19">
        <f ca="1">+CP24+CQ24</f>
        <v>104366079.91000001</v>
      </c>
      <c r="CP24" s="18">
        <f t="shared" ca="1" si="21"/>
        <v>73623483.930000007</v>
      </c>
      <c r="CQ24" s="18">
        <f t="shared" ca="1" si="21"/>
        <v>30742595.98</v>
      </c>
      <c r="CR24" s="18">
        <f t="shared" ca="1" si="21"/>
        <v>28266611.399999999</v>
      </c>
      <c r="CS24" s="18">
        <f t="shared" ca="1" si="21"/>
        <v>0</v>
      </c>
      <c r="CT24" s="18">
        <f t="shared" ca="1" si="21"/>
        <v>0</v>
      </c>
      <c r="CU24" s="19">
        <f t="shared" ca="1" si="9"/>
        <v>8272440367.4349985</v>
      </c>
    </row>
    <row r="25" spans="1:99" ht="12.75" customHeight="1">
      <c r="A25" s="57" t="s">
        <v>183</v>
      </c>
      <c r="B25" s="17">
        <v>1025</v>
      </c>
      <c r="C25" s="58" t="s">
        <v>146</v>
      </c>
      <c r="D25" s="19">
        <f ca="1">+E25+F25+G25</f>
        <v>198241891.31000298</v>
      </c>
      <c r="E25" s="18">
        <f t="shared" ca="1" si="17"/>
        <v>18902835.829999998</v>
      </c>
      <c r="F25" s="18">
        <f t="shared" ca="1" si="17"/>
        <v>128738474.250003</v>
      </c>
      <c r="G25" s="18">
        <f t="shared" ca="1" si="17"/>
        <v>50600581.230000004</v>
      </c>
      <c r="H25" s="18">
        <f t="shared" ca="1" si="17"/>
        <v>3287838.76</v>
      </c>
      <c r="I25" s="18">
        <f t="shared" ca="1" si="17"/>
        <v>29879729.289999899</v>
      </c>
      <c r="J25" s="18">
        <f t="shared" ca="1" si="17"/>
        <v>21827.18</v>
      </c>
      <c r="K25" s="18">
        <f t="shared" ca="1" si="17"/>
        <v>4447254.1700000605</v>
      </c>
      <c r="L25" s="18">
        <f t="shared" ca="1" si="17"/>
        <v>0</v>
      </c>
      <c r="M25" s="18">
        <f t="shared" ca="1" si="17"/>
        <v>0</v>
      </c>
      <c r="N25" s="18">
        <f t="shared" ca="1" si="17"/>
        <v>0</v>
      </c>
      <c r="O25" s="18">
        <f t="shared" ca="1" si="17"/>
        <v>15779608.009999899</v>
      </c>
      <c r="P25" s="18">
        <f t="shared" ca="1" si="17"/>
        <v>0</v>
      </c>
      <c r="Q25" s="18">
        <f t="shared" ca="1" si="17"/>
        <v>2151943.23</v>
      </c>
      <c r="R25" s="18">
        <f t="shared" ca="1" si="17"/>
        <v>0</v>
      </c>
      <c r="S25" s="18">
        <f t="shared" ca="1" si="17"/>
        <v>0</v>
      </c>
      <c r="T25" s="18">
        <f t="shared" ca="1" si="11"/>
        <v>934066599.72019005</v>
      </c>
      <c r="U25" s="18">
        <f t="shared" ca="1" si="18"/>
        <v>321899.34999999998</v>
      </c>
      <c r="V25" s="18">
        <f t="shared" ca="1" si="18"/>
        <v>51784054.389997497</v>
      </c>
      <c r="W25" s="18">
        <f t="shared" ca="1" si="18"/>
        <v>266538098.990004</v>
      </c>
      <c r="X25" s="18">
        <f t="shared" ca="1" si="18"/>
        <v>0</v>
      </c>
      <c r="Y25" s="18">
        <f t="shared" ca="1" si="18"/>
        <v>4729575.04</v>
      </c>
      <c r="Z25" s="18">
        <f t="shared" ca="1" si="18"/>
        <v>10743420.789999699</v>
      </c>
      <c r="AA25" s="18">
        <f t="shared" ca="1" si="18"/>
        <v>0</v>
      </c>
      <c r="AB25" s="18">
        <f t="shared" ca="1" si="18"/>
        <v>0</v>
      </c>
      <c r="AC25" s="18">
        <f t="shared" ca="1" si="18"/>
        <v>1652788.2400001001</v>
      </c>
      <c r="AD25" s="18">
        <f t="shared" ca="1" si="18"/>
        <v>1187392.3600000099</v>
      </c>
      <c r="AE25" s="18">
        <f t="shared" ca="1" si="18"/>
        <v>0</v>
      </c>
      <c r="AF25" s="18">
        <f t="shared" ca="1" si="18"/>
        <v>12284741.589999899</v>
      </c>
      <c r="AG25" s="18">
        <f t="shared" ca="1" si="18"/>
        <v>0</v>
      </c>
      <c r="AH25" s="18">
        <f t="shared" ca="1" si="18"/>
        <v>0</v>
      </c>
      <c r="AI25" s="18">
        <f t="shared" ca="1" si="18"/>
        <v>0</v>
      </c>
      <c r="AJ25" s="18">
        <f t="shared" ca="1" si="18"/>
        <v>411186.77</v>
      </c>
      <c r="AK25" s="18">
        <f t="shared" ca="1" si="15"/>
        <v>14968.16</v>
      </c>
      <c r="AL25" s="18">
        <f t="shared" ca="1" si="15"/>
        <v>0</v>
      </c>
      <c r="AM25" s="18">
        <f t="shared" ca="1" si="15"/>
        <v>104975.83</v>
      </c>
      <c r="AN25" s="18">
        <f t="shared" ca="1" si="15"/>
        <v>23690</v>
      </c>
      <c r="AO25" s="18">
        <f t="shared" ca="1" si="15"/>
        <v>0</v>
      </c>
      <c r="AP25" s="18">
        <f t="shared" ca="1" si="15"/>
        <v>256123.35</v>
      </c>
      <c r="AQ25" s="18">
        <f t="shared" ca="1" si="15"/>
        <v>0</v>
      </c>
      <c r="AR25" s="18">
        <f t="shared" ca="1" si="15"/>
        <v>0</v>
      </c>
      <c r="AS25" s="18">
        <f t="shared" ca="1" si="15"/>
        <v>0</v>
      </c>
      <c r="AT25" s="18">
        <f t="shared" ca="1" si="15"/>
        <v>198774587.99999601</v>
      </c>
      <c r="AU25" s="18">
        <f t="shared" ca="1" si="15"/>
        <v>7870573.7199999606</v>
      </c>
      <c r="AV25" s="18">
        <f t="shared" ca="1" si="15"/>
        <v>7234829.29999997</v>
      </c>
      <c r="AW25" s="18">
        <f t="shared" ca="1" si="15"/>
        <v>0</v>
      </c>
      <c r="AX25" s="18">
        <f t="shared" ca="1" si="15"/>
        <v>0</v>
      </c>
      <c r="AY25" s="18">
        <f t="shared" ca="1" si="15"/>
        <v>0</v>
      </c>
      <c r="AZ25" s="18">
        <f t="shared" ca="1" si="19"/>
        <v>0</v>
      </c>
      <c r="BA25" s="18">
        <f t="shared" ca="1" si="19"/>
        <v>0</v>
      </c>
      <c r="BB25" s="18">
        <f t="shared" ca="1" si="19"/>
        <v>0</v>
      </c>
      <c r="BC25" s="18">
        <f t="shared" ca="1" si="19"/>
        <v>0</v>
      </c>
      <c r="BD25" s="18">
        <f t="shared" ca="1" si="19"/>
        <v>10108008.310003199</v>
      </c>
      <c r="BE25" s="18">
        <f t="shared" ca="1" si="19"/>
        <v>0</v>
      </c>
      <c r="BF25" s="18">
        <f t="shared" ca="1" si="19"/>
        <v>0</v>
      </c>
      <c r="BG25" s="18">
        <f t="shared" ca="1" si="19"/>
        <v>0</v>
      </c>
      <c r="BH25" s="18">
        <f t="shared" ca="1" si="19"/>
        <v>0</v>
      </c>
      <c r="BI25" s="18">
        <f t="shared" ca="1" si="19"/>
        <v>0</v>
      </c>
      <c r="BJ25" s="18">
        <f t="shared" ca="1" si="19"/>
        <v>0</v>
      </c>
      <c r="BK25" s="18">
        <f t="shared" ca="1" si="19"/>
        <v>0</v>
      </c>
      <c r="BL25" s="18">
        <f t="shared" ca="1" si="19"/>
        <v>0</v>
      </c>
      <c r="BM25" s="18">
        <f t="shared" ca="1" si="19"/>
        <v>0</v>
      </c>
      <c r="BN25" s="18">
        <f t="shared" ca="1" si="19"/>
        <v>50524589.779996902</v>
      </c>
      <c r="BO25" s="18">
        <f t="shared" ca="1" si="19"/>
        <v>0</v>
      </c>
      <c r="BP25" s="18">
        <f t="shared" ca="1" si="16"/>
        <v>37781572.339999899</v>
      </c>
      <c r="BQ25" s="18">
        <f t="shared" ca="1" si="16"/>
        <v>0</v>
      </c>
      <c r="BR25" s="18">
        <f t="shared" ca="1" si="16"/>
        <v>11382900.649999999</v>
      </c>
      <c r="BS25" s="18">
        <f t="shared" ca="1" si="16"/>
        <v>5419280.8899996504</v>
      </c>
      <c r="BT25" s="18">
        <f t="shared" ca="1" si="16"/>
        <v>0</v>
      </c>
      <c r="BU25" s="18">
        <f t="shared" ca="1" si="16"/>
        <v>0</v>
      </c>
      <c r="BV25" s="18">
        <f t="shared" ca="1" si="16"/>
        <v>0</v>
      </c>
      <c r="BW25" s="18">
        <f t="shared" ca="1" si="16"/>
        <v>887396.23</v>
      </c>
      <c r="BX25" s="18">
        <f t="shared" ca="1" si="16"/>
        <v>0</v>
      </c>
      <c r="BY25" s="18">
        <f t="shared" ca="1" si="16"/>
        <v>0</v>
      </c>
      <c r="BZ25" s="18">
        <f t="shared" ca="1" si="16"/>
        <v>11981430.89000001</v>
      </c>
      <c r="CA25" s="18">
        <f t="shared" ca="1" si="20"/>
        <v>1676919040.97998</v>
      </c>
      <c r="CB25" s="18">
        <f t="shared" ca="1" si="20"/>
        <v>1135566.28</v>
      </c>
      <c r="CC25" s="18">
        <f t="shared" ca="1" si="20"/>
        <v>105819808.2400001</v>
      </c>
      <c r="CD25" s="18">
        <f t="shared" ca="1" si="20"/>
        <v>0</v>
      </c>
      <c r="CE25" s="18">
        <f t="shared" ca="1" si="20"/>
        <v>0</v>
      </c>
      <c r="CF25" s="18">
        <f t="shared" ca="1" si="20"/>
        <v>1319067.1300000001</v>
      </c>
      <c r="CG25" s="18">
        <f t="shared" ca="1" si="20"/>
        <v>18188279.5</v>
      </c>
      <c r="CH25" s="18">
        <f t="shared" ca="1" si="20"/>
        <v>1522492.61</v>
      </c>
      <c r="CI25" s="19">
        <f ca="1">CJ25+CK25+CL25+CO25</f>
        <v>25385220.600000001</v>
      </c>
      <c r="CJ25" s="18">
        <f t="shared" ca="1" si="22"/>
        <v>0</v>
      </c>
      <c r="CK25" s="18">
        <f t="shared" ca="1" si="22"/>
        <v>0</v>
      </c>
      <c r="CL25" s="19">
        <f ca="1">+CM25+CN25</f>
        <v>25385220.600000001</v>
      </c>
      <c r="CM25" s="18">
        <f t="shared" ca="1" si="23"/>
        <v>0</v>
      </c>
      <c r="CN25" s="18">
        <f t="shared" ca="1" si="23"/>
        <v>25385220.600000001</v>
      </c>
      <c r="CO25" s="19">
        <f ca="1">+CP25+CQ25</f>
        <v>0</v>
      </c>
      <c r="CP25" s="18">
        <f t="shared" ca="1" si="21"/>
        <v>0</v>
      </c>
      <c r="CQ25" s="18">
        <f t="shared" ca="1" si="21"/>
        <v>0</v>
      </c>
      <c r="CR25" s="18">
        <f t="shared" ca="1" si="21"/>
        <v>264115.48</v>
      </c>
      <c r="CS25" s="18">
        <f t="shared" ca="1" si="21"/>
        <v>0</v>
      </c>
      <c r="CT25" s="18">
        <f t="shared" ca="1" si="21"/>
        <v>0</v>
      </c>
      <c r="CU25" s="19">
        <f t="shared" ca="1" si="9"/>
        <v>3710448367.4601698</v>
      </c>
    </row>
    <row r="26" spans="1:99" ht="12.75" customHeight="1">
      <c r="A26" s="57" t="s">
        <v>185</v>
      </c>
      <c r="B26" s="17">
        <v>1027</v>
      </c>
      <c r="C26" s="58" t="s">
        <v>146</v>
      </c>
      <c r="D26" s="19">
        <f t="shared" ref="D26:D73" ca="1" si="24">+E26+F26+G26</f>
        <v>6248805.4100000001</v>
      </c>
      <c r="E26" s="18">
        <f t="shared" ca="1" si="17"/>
        <v>2793058.9199999995</v>
      </c>
      <c r="F26" s="18">
        <f t="shared" ca="1" si="17"/>
        <v>1011188.25</v>
      </c>
      <c r="G26" s="18">
        <f t="shared" ca="1" si="17"/>
        <v>2444558.2400000002</v>
      </c>
      <c r="H26" s="18">
        <f t="shared" ca="1" si="17"/>
        <v>10242.969999999998</v>
      </c>
      <c r="I26" s="18">
        <f t="shared" ca="1" si="17"/>
        <v>3959830.8699999996</v>
      </c>
      <c r="J26" s="18">
        <f t="shared" ca="1" si="17"/>
        <v>0</v>
      </c>
      <c r="K26" s="18">
        <f t="shared" ca="1" si="17"/>
        <v>0</v>
      </c>
      <c r="L26" s="18">
        <f t="shared" ca="1" si="17"/>
        <v>0</v>
      </c>
      <c r="M26" s="18">
        <f t="shared" ca="1" si="17"/>
        <v>0</v>
      </c>
      <c r="N26" s="18">
        <f t="shared" ca="1" si="17"/>
        <v>0</v>
      </c>
      <c r="O26" s="18">
        <f t="shared" ca="1" si="17"/>
        <v>9379056.4135269988</v>
      </c>
      <c r="P26" s="18">
        <f t="shared" ca="1" si="17"/>
        <v>0</v>
      </c>
      <c r="Q26" s="18">
        <f t="shared" ca="1" si="17"/>
        <v>415594.99</v>
      </c>
      <c r="R26" s="18">
        <f t="shared" ca="1" si="17"/>
        <v>0</v>
      </c>
      <c r="S26" s="18">
        <f t="shared" ca="1" si="17"/>
        <v>0</v>
      </c>
      <c r="T26" s="18">
        <f t="shared" ca="1" si="11"/>
        <v>165608826.77000004</v>
      </c>
      <c r="U26" s="18">
        <f t="shared" ca="1" si="18"/>
        <v>2004140.71</v>
      </c>
      <c r="V26" s="18">
        <f t="shared" ca="1" si="18"/>
        <v>4821455.3299999973</v>
      </c>
      <c r="W26" s="18">
        <f t="shared" ca="1" si="18"/>
        <v>129820413.37</v>
      </c>
      <c r="X26" s="18">
        <f t="shared" ca="1" si="18"/>
        <v>0</v>
      </c>
      <c r="Y26" s="18">
        <f t="shared" ca="1" si="18"/>
        <v>890243.7899999998</v>
      </c>
      <c r="Z26" s="18">
        <f t="shared" ca="1" si="18"/>
        <v>6333146.8099999987</v>
      </c>
      <c r="AA26" s="18">
        <f t="shared" ca="1" si="18"/>
        <v>0</v>
      </c>
      <c r="AB26" s="18">
        <f t="shared" ca="1" si="18"/>
        <v>0</v>
      </c>
      <c r="AC26" s="18">
        <f t="shared" ca="1" si="18"/>
        <v>188103.71</v>
      </c>
      <c r="AD26" s="18">
        <f t="shared" ca="1" si="18"/>
        <v>243524.48000000001</v>
      </c>
      <c r="AE26" s="18">
        <f t="shared" ca="1" si="18"/>
        <v>0</v>
      </c>
      <c r="AF26" s="18">
        <f t="shared" ca="1" si="18"/>
        <v>0</v>
      </c>
      <c r="AG26" s="18">
        <f t="shared" ca="1" si="18"/>
        <v>387268.83</v>
      </c>
      <c r="AH26" s="18">
        <f t="shared" ca="1" si="18"/>
        <v>64375.48</v>
      </c>
      <c r="AI26" s="18">
        <f t="shared" ca="1" si="18"/>
        <v>0</v>
      </c>
      <c r="AJ26" s="18">
        <f t="shared" ca="1" si="18"/>
        <v>567158.28</v>
      </c>
      <c r="AK26" s="18">
        <f t="shared" ca="1" si="15"/>
        <v>20298.13</v>
      </c>
      <c r="AL26" s="18">
        <f t="shared" ca="1" si="15"/>
        <v>0</v>
      </c>
      <c r="AM26" s="18">
        <f t="shared" ca="1" si="15"/>
        <v>535870.04</v>
      </c>
      <c r="AN26" s="18">
        <f t="shared" ca="1" si="15"/>
        <v>0</v>
      </c>
      <c r="AO26" s="18">
        <f t="shared" ca="1" si="15"/>
        <v>0</v>
      </c>
      <c r="AP26" s="18">
        <f t="shared" ca="1" si="15"/>
        <v>0</v>
      </c>
      <c r="AQ26" s="18">
        <f t="shared" ca="1" si="15"/>
        <v>0</v>
      </c>
      <c r="AR26" s="18">
        <f t="shared" ca="1" si="15"/>
        <v>0</v>
      </c>
      <c r="AS26" s="18">
        <f t="shared" ca="1" si="15"/>
        <v>0</v>
      </c>
      <c r="AT26" s="18">
        <f t="shared" ca="1" si="15"/>
        <v>18037377.139999997</v>
      </c>
      <c r="AU26" s="18">
        <f t="shared" ca="1" si="15"/>
        <v>2543357.84</v>
      </c>
      <c r="AV26" s="18">
        <f t="shared" ca="1" si="15"/>
        <v>2055110.5899999999</v>
      </c>
      <c r="AW26" s="18">
        <f t="shared" ca="1" si="15"/>
        <v>0</v>
      </c>
      <c r="AX26" s="18">
        <f t="shared" ca="1" si="15"/>
        <v>529911.77</v>
      </c>
      <c r="AY26" s="18">
        <f t="shared" ca="1" si="15"/>
        <v>0</v>
      </c>
      <c r="AZ26" s="18">
        <f t="shared" ca="1" si="19"/>
        <v>0</v>
      </c>
      <c r="BA26" s="18">
        <f t="shared" ca="1" si="19"/>
        <v>0</v>
      </c>
      <c r="BB26" s="18">
        <f t="shared" ca="1" si="19"/>
        <v>0</v>
      </c>
      <c r="BC26" s="18">
        <f t="shared" ca="1" si="19"/>
        <v>0</v>
      </c>
      <c r="BD26" s="18">
        <f t="shared" ca="1" si="19"/>
        <v>-847810.6799999997</v>
      </c>
      <c r="BE26" s="18">
        <f t="shared" ca="1" si="19"/>
        <v>0</v>
      </c>
      <c r="BF26" s="18">
        <f t="shared" ca="1" si="19"/>
        <v>0</v>
      </c>
      <c r="BG26" s="18">
        <f t="shared" ca="1" si="19"/>
        <v>0</v>
      </c>
      <c r="BH26" s="18">
        <f t="shared" ca="1" si="19"/>
        <v>0</v>
      </c>
      <c r="BI26" s="18">
        <f t="shared" ca="1" si="19"/>
        <v>0</v>
      </c>
      <c r="BJ26" s="18">
        <f t="shared" ca="1" si="19"/>
        <v>0</v>
      </c>
      <c r="BK26" s="18">
        <f t="shared" ca="1" si="19"/>
        <v>0</v>
      </c>
      <c r="BL26" s="18">
        <f t="shared" ca="1" si="19"/>
        <v>0</v>
      </c>
      <c r="BM26" s="18">
        <f t="shared" ca="1" si="19"/>
        <v>1468236.71</v>
      </c>
      <c r="BN26" s="18">
        <f t="shared" ca="1" si="19"/>
        <v>507454.58</v>
      </c>
      <c r="BO26" s="18">
        <f t="shared" ca="1" si="19"/>
        <v>0</v>
      </c>
      <c r="BP26" s="18">
        <f t="shared" ca="1" si="16"/>
        <v>1383723.4100000001</v>
      </c>
      <c r="BQ26" s="18">
        <f t="shared" ca="1" si="16"/>
        <v>319799.13999999996</v>
      </c>
      <c r="BR26" s="18">
        <f t="shared" ca="1" si="16"/>
        <v>3246092.4699999997</v>
      </c>
      <c r="BS26" s="18">
        <f t="shared" ca="1" si="16"/>
        <v>2973178.7599999993</v>
      </c>
      <c r="BT26" s="18">
        <f t="shared" ca="1" si="16"/>
        <v>0</v>
      </c>
      <c r="BU26" s="18">
        <f t="shared" ca="1" si="16"/>
        <v>0</v>
      </c>
      <c r="BV26" s="18">
        <f t="shared" ca="1" si="16"/>
        <v>2166.64</v>
      </c>
      <c r="BW26" s="18">
        <f t="shared" ca="1" si="16"/>
        <v>0</v>
      </c>
      <c r="BX26" s="18">
        <f t="shared" ca="1" si="16"/>
        <v>0</v>
      </c>
      <c r="BY26" s="18">
        <f t="shared" ca="1" si="16"/>
        <v>0</v>
      </c>
      <c r="BZ26" s="18">
        <f t="shared" ca="1" si="16"/>
        <v>0</v>
      </c>
      <c r="CA26" s="18">
        <f t="shared" ca="1" si="20"/>
        <v>0</v>
      </c>
      <c r="CB26" s="18">
        <f t="shared" ca="1" si="20"/>
        <v>0</v>
      </c>
      <c r="CC26" s="18">
        <f t="shared" ca="1" si="20"/>
        <v>0</v>
      </c>
      <c r="CD26" s="18">
        <f t="shared" ca="1" si="20"/>
        <v>8090.3</v>
      </c>
      <c r="CE26" s="18">
        <f t="shared" ca="1" si="20"/>
        <v>0</v>
      </c>
      <c r="CF26" s="18">
        <f t="shared" ca="1" si="20"/>
        <v>0</v>
      </c>
      <c r="CG26" s="18">
        <f t="shared" ca="1" si="20"/>
        <v>0</v>
      </c>
      <c r="CH26" s="18">
        <f t="shared" ca="1" si="20"/>
        <v>441500.95</v>
      </c>
      <c r="CI26" s="19">
        <f t="shared" ref="CI26:CI73" ca="1" si="25">CJ26+CK26+CL26+CO26</f>
        <v>71362944.75</v>
      </c>
      <c r="CJ26" s="18">
        <f t="shared" ca="1" si="22"/>
        <v>0</v>
      </c>
      <c r="CK26" s="18">
        <f t="shared" ca="1" si="22"/>
        <v>4862202.91</v>
      </c>
      <c r="CL26" s="19">
        <f t="shared" ref="CL26:CL73" ca="1" si="26">+CM26+CN26</f>
        <v>66278712.090000004</v>
      </c>
      <c r="CM26" s="18">
        <f t="shared" ca="1" si="23"/>
        <v>186390.59</v>
      </c>
      <c r="CN26" s="18">
        <f t="shared" ca="1" si="23"/>
        <v>66092321.5</v>
      </c>
      <c r="CO26" s="19">
        <f t="shared" ref="CO26:CO73" ca="1" si="27">+CP26+CQ26</f>
        <v>222029.75</v>
      </c>
      <c r="CP26" s="18">
        <f t="shared" ca="1" si="21"/>
        <v>108419.12</v>
      </c>
      <c r="CQ26" s="18">
        <f t="shared" ca="1" si="21"/>
        <v>113610.63</v>
      </c>
      <c r="CR26" s="18">
        <f t="shared" ca="1" si="21"/>
        <v>145566.05446399999</v>
      </c>
      <c r="CS26" s="18">
        <f t="shared" ca="1" si="21"/>
        <v>0</v>
      </c>
      <c r="CT26" s="18">
        <f t="shared" ca="1" si="21"/>
        <v>0</v>
      </c>
      <c r="CU26" s="19">
        <f t="shared" ca="1" si="9"/>
        <v>435675056.80799091</v>
      </c>
    </row>
    <row r="27" spans="1:99" ht="12.75" customHeight="1">
      <c r="A27" s="57" t="s">
        <v>187</v>
      </c>
      <c r="B27" s="17">
        <v>1028</v>
      </c>
      <c r="C27" s="58" t="s">
        <v>146</v>
      </c>
      <c r="D27" s="19">
        <f t="shared" ca="1" si="24"/>
        <v>616072481.86000001</v>
      </c>
      <c r="E27" s="18">
        <f t="shared" ca="1" si="17"/>
        <v>60647215.169999704</v>
      </c>
      <c r="F27" s="18">
        <f t="shared" ca="1" si="17"/>
        <v>466017842.20500022</v>
      </c>
      <c r="G27" s="18">
        <f t="shared" ca="1" si="17"/>
        <v>89407424.485000059</v>
      </c>
      <c r="H27" s="18">
        <f t="shared" ca="1" si="17"/>
        <v>5258326.7</v>
      </c>
      <c r="I27" s="18">
        <f t="shared" ca="1" si="17"/>
        <v>30777785.699999999</v>
      </c>
      <c r="J27" s="18">
        <f t="shared" ca="1" si="17"/>
        <v>0</v>
      </c>
      <c r="K27" s="18">
        <f t="shared" ca="1" si="17"/>
        <v>0</v>
      </c>
      <c r="L27" s="18">
        <f t="shared" ca="1" si="17"/>
        <v>0</v>
      </c>
      <c r="M27" s="18">
        <f t="shared" ca="1" si="17"/>
        <v>0</v>
      </c>
      <c r="N27" s="18">
        <f t="shared" ca="1" si="17"/>
        <v>0</v>
      </c>
      <c r="O27" s="18">
        <f t="shared" ca="1" si="17"/>
        <v>79481615.280000001</v>
      </c>
      <c r="P27" s="18">
        <f t="shared" ca="1" si="17"/>
        <v>0</v>
      </c>
      <c r="Q27" s="18">
        <f t="shared" ca="1" si="17"/>
        <v>36395713.079999998</v>
      </c>
      <c r="R27" s="18">
        <f t="shared" ca="1" si="17"/>
        <v>0</v>
      </c>
      <c r="S27" s="18">
        <f t="shared" ca="1" si="17"/>
        <v>0</v>
      </c>
      <c r="T27" s="18">
        <f t="shared" ca="1" si="11"/>
        <v>624887773.10848594</v>
      </c>
      <c r="U27" s="18">
        <f t="shared" ca="1" si="18"/>
        <v>7600160.2415139992</v>
      </c>
      <c r="V27" s="18">
        <f t="shared" ca="1" si="18"/>
        <v>12094760.060000001</v>
      </c>
      <c r="W27" s="18">
        <f t="shared" ca="1" si="18"/>
        <v>240894334.06</v>
      </c>
      <c r="X27" s="18">
        <f t="shared" ca="1" si="18"/>
        <v>0</v>
      </c>
      <c r="Y27" s="18">
        <f t="shared" ca="1" si="18"/>
        <v>43686412.229999997</v>
      </c>
      <c r="Z27" s="18">
        <f t="shared" ca="1" si="18"/>
        <v>24826399.800000001</v>
      </c>
      <c r="AA27" s="18">
        <f t="shared" ca="1" si="18"/>
        <v>0</v>
      </c>
      <c r="AB27" s="18">
        <f t="shared" ca="1" si="18"/>
        <v>0</v>
      </c>
      <c r="AC27" s="18">
        <f t="shared" ca="1" si="18"/>
        <v>2431094.59</v>
      </c>
      <c r="AD27" s="18">
        <f t="shared" ca="1" si="18"/>
        <v>11005534.199999999</v>
      </c>
      <c r="AE27" s="18">
        <f t="shared" ca="1" si="18"/>
        <v>0</v>
      </c>
      <c r="AF27" s="18">
        <f t="shared" ca="1" si="18"/>
        <v>851327.2</v>
      </c>
      <c r="AG27" s="18">
        <f t="shared" ca="1" si="18"/>
        <v>445017.77</v>
      </c>
      <c r="AH27" s="18">
        <f t="shared" ca="1" si="18"/>
        <v>276489.11</v>
      </c>
      <c r="AI27" s="18">
        <f t="shared" ca="1" si="18"/>
        <v>5666.61</v>
      </c>
      <c r="AJ27" s="18">
        <f t="shared" ca="1" si="18"/>
        <v>205918.67</v>
      </c>
      <c r="AK27" s="18">
        <f t="shared" ca="1" si="15"/>
        <v>54630.41</v>
      </c>
      <c r="AL27" s="18">
        <f t="shared" ca="1" si="15"/>
        <v>0</v>
      </c>
      <c r="AM27" s="18">
        <f t="shared" ca="1" si="15"/>
        <v>6457149.4000000004</v>
      </c>
      <c r="AN27" s="18">
        <f t="shared" ca="1" si="15"/>
        <v>7047.62</v>
      </c>
      <c r="AO27" s="18">
        <f t="shared" ca="1" si="15"/>
        <v>0</v>
      </c>
      <c r="AP27" s="18">
        <f t="shared" ca="1" si="15"/>
        <v>2130366.12</v>
      </c>
      <c r="AQ27" s="18">
        <f t="shared" ca="1" si="15"/>
        <v>0</v>
      </c>
      <c r="AR27" s="18">
        <f t="shared" ca="1" si="15"/>
        <v>0</v>
      </c>
      <c r="AS27" s="18">
        <f t="shared" ca="1" si="15"/>
        <v>0</v>
      </c>
      <c r="AT27" s="18">
        <f t="shared" ca="1" si="15"/>
        <v>0</v>
      </c>
      <c r="AU27" s="18">
        <f t="shared" ca="1" si="15"/>
        <v>0</v>
      </c>
      <c r="AV27" s="18">
        <f t="shared" ca="1" si="15"/>
        <v>0</v>
      </c>
      <c r="AW27" s="18">
        <f t="shared" ca="1" si="15"/>
        <v>0</v>
      </c>
      <c r="AX27" s="18">
        <f t="shared" ca="1" si="15"/>
        <v>0</v>
      </c>
      <c r="AY27" s="18">
        <f t="shared" ca="1" si="15"/>
        <v>0</v>
      </c>
      <c r="AZ27" s="18">
        <f t="shared" ca="1" si="19"/>
        <v>0</v>
      </c>
      <c r="BA27" s="18">
        <f t="shared" ca="1" si="19"/>
        <v>0</v>
      </c>
      <c r="BB27" s="18">
        <f t="shared" ca="1" si="19"/>
        <v>0</v>
      </c>
      <c r="BC27" s="18">
        <f t="shared" ca="1" si="19"/>
        <v>0</v>
      </c>
      <c r="BD27" s="18">
        <f t="shared" ca="1" si="19"/>
        <v>7437574.1500000004</v>
      </c>
      <c r="BE27" s="18">
        <f t="shared" ca="1" si="19"/>
        <v>0</v>
      </c>
      <c r="BF27" s="18">
        <f t="shared" ca="1" si="19"/>
        <v>0</v>
      </c>
      <c r="BG27" s="18">
        <f t="shared" ca="1" si="19"/>
        <v>0</v>
      </c>
      <c r="BH27" s="18">
        <f t="shared" ca="1" si="19"/>
        <v>0</v>
      </c>
      <c r="BI27" s="18">
        <f t="shared" ca="1" si="19"/>
        <v>0</v>
      </c>
      <c r="BJ27" s="18">
        <f t="shared" ca="1" si="19"/>
        <v>0</v>
      </c>
      <c r="BK27" s="18">
        <f t="shared" ca="1" si="19"/>
        <v>0</v>
      </c>
      <c r="BL27" s="18">
        <f t="shared" ca="1" si="19"/>
        <v>0</v>
      </c>
      <c r="BM27" s="18">
        <f t="shared" ca="1" si="19"/>
        <v>0</v>
      </c>
      <c r="BN27" s="18">
        <f t="shared" ca="1" si="19"/>
        <v>264313.46999999997</v>
      </c>
      <c r="BO27" s="18">
        <f t="shared" ca="1" si="19"/>
        <v>0</v>
      </c>
      <c r="BP27" s="18">
        <f t="shared" ca="1" si="16"/>
        <v>104593201.26000001</v>
      </c>
      <c r="BQ27" s="18">
        <f t="shared" ca="1" si="16"/>
        <v>28140574.899999999</v>
      </c>
      <c r="BR27" s="18">
        <f t="shared" ca="1" si="16"/>
        <v>50218188.200000003</v>
      </c>
      <c r="BS27" s="18">
        <f t="shared" ca="1" si="16"/>
        <v>74463608.969999999</v>
      </c>
      <c r="BT27" s="18">
        <f t="shared" ca="1" si="16"/>
        <v>0</v>
      </c>
      <c r="BU27" s="18">
        <f t="shared" ca="1" si="16"/>
        <v>0</v>
      </c>
      <c r="BV27" s="18">
        <f t="shared" ca="1" si="16"/>
        <v>0</v>
      </c>
      <c r="BW27" s="18">
        <f t="shared" ca="1" si="16"/>
        <v>0</v>
      </c>
      <c r="BX27" s="18">
        <f t="shared" ca="1" si="16"/>
        <v>0</v>
      </c>
      <c r="BY27" s="18">
        <f t="shared" ca="1" si="16"/>
        <v>0</v>
      </c>
      <c r="BZ27" s="18">
        <f t="shared" ca="1" si="16"/>
        <v>0</v>
      </c>
      <c r="CA27" s="18">
        <f t="shared" ca="1" si="20"/>
        <v>12413652.449999999</v>
      </c>
      <c r="CB27" s="18">
        <f t="shared" ca="1" si="20"/>
        <v>0</v>
      </c>
      <c r="CC27" s="18">
        <f t="shared" ca="1" si="20"/>
        <v>3069321.26</v>
      </c>
      <c r="CD27" s="18">
        <f t="shared" ca="1" si="20"/>
        <v>0</v>
      </c>
      <c r="CE27" s="18">
        <f t="shared" ca="1" si="20"/>
        <v>0</v>
      </c>
      <c r="CF27" s="18">
        <f t="shared" ca="1" si="20"/>
        <v>0</v>
      </c>
      <c r="CG27" s="18">
        <f t="shared" ca="1" si="20"/>
        <v>0</v>
      </c>
      <c r="CH27" s="18">
        <f t="shared" ca="1" si="20"/>
        <v>0</v>
      </c>
      <c r="CI27" s="19">
        <f t="shared" ca="1" si="25"/>
        <v>1218557291.45</v>
      </c>
      <c r="CJ27" s="18">
        <f t="shared" ca="1" si="22"/>
        <v>11542.98</v>
      </c>
      <c r="CK27" s="18">
        <f t="shared" ca="1" si="22"/>
        <v>208981.79</v>
      </c>
      <c r="CL27" s="19">
        <f t="shared" ca="1" si="26"/>
        <v>218260129.32005849</v>
      </c>
      <c r="CM27" s="18">
        <f t="shared" ca="1" si="23"/>
        <v>5854035.1999999397</v>
      </c>
      <c r="CN27" s="18">
        <f t="shared" ca="1" si="23"/>
        <v>212406094.12005857</v>
      </c>
      <c r="CO27" s="19">
        <f t="shared" ca="1" si="27"/>
        <v>1000076637.3599415</v>
      </c>
      <c r="CP27" s="18">
        <f t="shared" ca="1" si="21"/>
        <v>182720877.27996895</v>
      </c>
      <c r="CQ27" s="18">
        <f t="shared" ca="1" si="21"/>
        <v>817355760.07997251</v>
      </c>
      <c r="CR27" s="18">
        <f t="shared" ca="1" si="21"/>
        <v>1676046.6099999957</v>
      </c>
      <c r="CS27" s="18">
        <f t="shared" ca="1" si="21"/>
        <v>0</v>
      </c>
      <c r="CT27" s="18">
        <f t="shared" ca="1" si="21"/>
        <v>0</v>
      </c>
      <c r="CU27" s="19">
        <f t="shared" ca="1" si="9"/>
        <v>3246679776.54</v>
      </c>
    </row>
    <row r="28" spans="1:99" ht="12.75" customHeight="1">
      <c r="A28" s="57" t="s">
        <v>189</v>
      </c>
      <c r="B28" s="17">
        <v>1030</v>
      </c>
      <c r="C28" s="58" t="s">
        <v>146</v>
      </c>
      <c r="D28" s="19">
        <f t="shared" ca="1" si="24"/>
        <v>130655738.86794378</v>
      </c>
      <c r="E28" s="18">
        <f t="shared" ca="1" si="17"/>
        <v>31945563.789946038</v>
      </c>
      <c r="F28" s="18">
        <f t="shared" ca="1" si="17"/>
        <v>23917658.962999381</v>
      </c>
      <c r="G28" s="18">
        <f t="shared" ca="1" si="17"/>
        <v>74792516.114998356</v>
      </c>
      <c r="H28" s="18">
        <f t="shared" ca="1" si="17"/>
        <v>2109061.85</v>
      </c>
      <c r="I28" s="18">
        <f t="shared" ca="1" si="17"/>
        <v>53648128.640000001</v>
      </c>
      <c r="J28" s="18">
        <f t="shared" ca="1" si="17"/>
        <v>-327.96</v>
      </c>
      <c r="K28" s="18">
        <f t="shared" ca="1" si="17"/>
        <v>0</v>
      </c>
      <c r="L28" s="18">
        <f t="shared" ca="1" si="17"/>
        <v>0</v>
      </c>
      <c r="M28" s="18">
        <f t="shared" ca="1" si="17"/>
        <v>0</v>
      </c>
      <c r="N28" s="18">
        <f t="shared" ca="1" si="17"/>
        <v>0</v>
      </c>
      <c r="O28" s="18">
        <f t="shared" ca="1" si="17"/>
        <v>2796558.61</v>
      </c>
      <c r="P28" s="18">
        <f t="shared" ca="1" si="17"/>
        <v>3681991.41</v>
      </c>
      <c r="Q28" s="18">
        <f t="shared" ca="1" si="17"/>
        <v>168273.6</v>
      </c>
      <c r="R28" s="18">
        <f t="shared" ca="1" si="17"/>
        <v>0</v>
      </c>
      <c r="S28" s="18">
        <f t="shared" ca="1" si="17"/>
        <v>0</v>
      </c>
      <c r="T28" s="18">
        <f t="shared" ca="1" si="11"/>
        <v>1248122800.22</v>
      </c>
      <c r="U28" s="18">
        <f t="shared" ca="1" si="18"/>
        <v>1427521.09</v>
      </c>
      <c r="V28" s="18">
        <f t="shared" ca="1" si="18"/>
        <v>131798116.23</v>
      </c>
      <c r="W28" s="18">
        <f t="shared" ca="1" si="18"/>
        <v>733607326.11000001</v>
      </c>
      <c r="X28" s="18">
        <f t="shared" ca="1" si="18"/>
        <v>0</v>
      </c>
      <c r="Y28" s="18">
        <f t="shared" ca="1" si="18"/>
        <v>12001959.42</v>
      </c>
      <c r="Z28" s="18">
        <f t="shared" ca="1" si="18"/>
        <v>25129039.170000002</v>
      </c>
      <c r="AA28" s="18">
        <f t="shared" ca="1" si="18"/>
        <v>0</v>
      </c>
      <c r="AB28" s="18">
        <f t="shared" ca="1" si="18"/>
        <v>0</v>
      </c>
      <c r="AC28" s="18">
        <f t="shared" ca="1" si="18"/>
        <v>1585095.3900000001</v>
      </c>
      <c r="AD28" s="18">
        <f t="shared" ca="1" si="18"/>
        <v>7336313.5099999998</v>
      </c>
      <c r="AE28" s="18">
        <f t="shared" ca="1" si="18"/>
        <v>0</v>
      </c>
      <c r="AF28" s="18">
        <f t="shared" ca="1" si="18"/>
        <v>1687102.6</v>
      </c>
      <c r="AG28" s="18">
        <f t="shared" ca="1" si="18"/>
        <v>4538911.71</v>
      </c>
      <c r="AH28" s="18">
        <f t="shared" ca="1" si="18"/>
        <v>0</v>
      </c>
      <c r="AI28" s="18">
        <f t="shared" ca="1" si="18"/>
        <v>0</v>
      </c>
      <c r="AJ28" s="18">
        <f t="shared" ca="1" si="18"/>
        <v>258564.55</v>
      </c>
      <c r="AK28" s="18">
        <f t="shared" ca="1" si="15"/>
        <v>11356.72</v>
      </c>
      <c r="AL28" s="18">
        <f t="shared" ca="1" si="15"/>
        <v>0</v>
      </c>
      <c r="AM28" s="18">
        <f t="shared" ca="1" si="15"/>
        <v>12105172.01</v>
      </c>
      <c r="AN28" s="18">
        <f t="shared" ca="1" si="15"/>
        <v>0</v>
      </c>
      <c r="AO28" s="18">
        <f t="shared" ca="1" si="15"/>
        <v>0</v>
      </c>
      <c r="AP28" s="18">
        <f t="shared" ca="1" si="15"/>
        <v>7270037.5199999996</v>
      </c>
      <c r="AQ28" s="18">
        <f t="shared" ca="1" si="15"/>
        <v>0</v>
      </c>
      <c r="AR28" s="18">
        <f t="shared" ca="1" si="15"/>
        <v>0</v>
      </c>
      <c r="AS28" s="18">
        <f t="shared" ca="1" si="15"/>
        <v>0</v>
      </c>
      <c r="AT28" s="18">
        <f t="shared" ca="1" si="15"/>
        <v>210767243.72999999</v>
      </c>
      <c r="AU28" s="18">
        <f t="shared" ca="1" si="15"/>
        <v>2081258</v>
      </c>
      <c r="AV28" s="18">
        <f t="shared" ca="1" si="15"/>
        <v>2001085.29</v>
      </c>
      <c r="AW28" s="18">
        <f t="shared" ca="1" si="15"/>
        <v>0</v>
      </c>
      <c r="AX28" s="18">
        <f t="shared" ca="1" si="15"/>
        <v>1989547.74</v>
      </c>
      <c r="AY28" s="18">
        <f t="shared" ca="1" si="15"/>
        <v>0</v>
      </c>
      <c r="AZ28" s="18">
        <f t="shared" ca="1" si="19"/>
        <v>0</v>
      </c>
      <c r="BA28" s="18">
        <f t="shared" ca="1" si="19"/>
        <v>0</v>
      </c>
      <c r="BB28" s="18">
        <f t="shared" ca="1" si="19"/>
        <v>0</v>
      </c>
      <c r="BC28" s="18">
        <f t="shared" ca="1" si="19"/>
        <v>0</v>
      </c>
      <c r="BD28" s="18">
        <f t="shared" ca="1" si="19"/>
        <v>131001759.79000001</v>
      </c>
      <c r="BE28" s="18">
        <f t="shared" ca="1" si="19"/>
        <v>2267.83</v>
      </c>
      <c r="BF28" s="18">
        <f t="shared" ca="1" si="19"/>
        <v>0</v>
      </c>
      <c r="BG28" s="18">
        <f t="shared" ca="1" si="19"/>
        <v>0</v>
      </c>
      <c r="BH28" s="18">
        <f t="shared" ca="1" si="19"/>
        <v>0</v>
      </c>
      <c r="BI28" s="18">
        <f t="shared" ca="1" si="19"/>
        <v>0</v>
      </c>
      <c r="BJ28" s="18">
        <f t="shared" ca="1" si="19"/>
        <v>0</v>
      </c>
      <c r="BK28" s="18">
        <f t="shared" ca="1" si="19"/>
        <v>0</v>
      </c>
      <c r="BL28" s="18">
        <f t="shared" ca="1" si="19"/>
        <v>0</v>
      </c>
      <c r="BM28" s="18">
        <f t="shared" ca="1" si="19"/>
        <v>0</v>
      </c>
      <c r="BN28" s="18">
        <f t="shared" ca="1" si="19"/>
        <v>13897726.42</v>
      </c>
      <c r="BO28" s="18">
        <f t="shared" ca="1" si="19"/>
        <v>0</v>
      </c>
      <c r="BP28" s="18">
        <f t="shared" ca="1" si="16"/>
        <v>79743164.310000017</v>
      </c>
      <c r="BQ28" s="18">
        <f t="shared" ca="1" si="16"/>
        <v>855933.03</v>
      </c>
      <c r="BR28" s="18">
        <f t="shared" ca="1" si="16"/>
        <v>19506185.559999999</v>
      </c>
      <c r="BS28" s="18">
        <f t="shared" ca="1" si="16"/>
        <v>55128559.149999999</v>
      </c>
      <c r="BT28" s="18">
        <f t="shared" ca="1" si="16"/>
        <v>0</v>
      </c>
      <c r="BU28" s="18">
        <f t="shared" ca="1" si="16"/>
        <v>0</v>
      </c>
      <c r="BV28" s="18">
        <f t="shared" ca="1" si="16"/>
        <v>0</v>
      </c>
      <c r="BW28" s="18">
        <f t="shared" ca="1" si="16"/>
        <v>64040.130000000005</v>
      </c>
      <c r="BX28" s="18">
        <f t="shared" ca="1" si="16"/>
        <v>0</v>
      </c>
      <c r="BY28" s="18">
        <f t="shared" ca="1" si="16"/>
        <v>0</v>
      </c>
      <c r="BZ28" s="18">
        <f t="shared" ca="1" si="16"/>
        <v>3035408.3</v>
      </c>
      <c r="CA28" s="18">
        <f t="shared" ca="1" si="20"/>
        <v>167243488.25</v>
      </c>
      <c r="CB28" s="18">
        <f t="shared" ca="1" si="20"/>
        <v>123753.2</v>
      </c>
      <c r="CC28" s="18">
        <f t="shared" ca="1" si="20"/>
        <v>6538080.0899999999</v>
      </c>
      <c r="CD28" s="18">
        <f t="shared" ca="1" si="20"/>
        <v>0</v>
      </c>
      <c r="CE28" s="18">
        <f t="shared" ca="1" si="20"/>
        <v>0</v>
      </c>
      <c r="CF28" s="18">
        <f t="shared" ca="1" si="20"/>
        <v>146107.29</v>
      </c>
      <c r="CG28" s="18">
        <f t="shared" ca="1" si="20"/>
        <v>1359940.32</v>
      </c>
      <c r="CH28" s="18">
        <f t="shared" ca="1" si="20"/>
        <v>0</v>
      </c>
      <c r="CI28" s="19">
        <f t="shared" ca="1" si="25"/>
        <v>166197313.06999996</v>
      </c>
      <c r="CJ28" s="18">
        <f t="shared" ca="1" si="22"/>
        <v>0</v>
      </c>
      <c r="CK28" s="18">
        <f t="shared" ca="1" si="22"/>
        <v>0</v>
      </c>
      <c r="CL28" s="19">
        <f t="shared" ca="1" si="26"/>
        <v>166197313.06999996</v>
      </c>
      <c r="CM28" s="18">
        <f t="shared" ca="1" si="23"/>
        <v>0</v>
      </c>
      <c r="CN28" s="18">
        <f t="shared" ca="1" si="23"/>
        <v>166197313.06999996</v>
      </c>
      <c r="CO28" s="19">
        <f t="shared" ca="1" si="27"/>
        <v>0</v>
      </c>
      <c r="CP28" s="18">
        <f t="shared" ca="1" si="21"/>
        <v>0</v>
      </c>
      <c r="CQ28" s="18">
        <f t="shared" ca="1" si="21"/>
        <v>0</v>
      </c>
      <c r="CR28" s="18">
        <f t="shared" ca="1" si="21"/>
        <v>375906.40000000061</v>
      </c>
      <c r="CS28" s="18">
        <f t="shared" ca="1" si="21"/>
        <v>0</v>
      </c>
      <c r="CT28" s="18">
        <f t="shared" ca="1" si="21"/>
        <v>0</v>
      </c>
      <c r="CU28" s="19">
        <f t="shared" ca="1" si="9"/>
        <v>3241997509.1679449</v>
      </c>
    </row>
    <row r="29" spans="1:99" ht="12.75" customHeight="1">
      <c r="A29" s="57" t="s">
        <v>191</v>
      </c>
      <c r="B29" s="17">
        <v>1031</v>
      </c>
      <c r="C29" s="58" t="s">
        <v>146</v>
      </c>
      <c r="D29" s="19">
        <f t="shared" ca="1" si="24"/>
        <v>43821922.920000002</v>
      </c>
      <c r="E29" s="18">
        <f t="shared" ca="1" si="17"/>
        <v>7347607.54</v>
      </c>
      <c r="F29" s="18">
        <f t="shared" ca="1" si="17"/>
        <v>26312344.079999998</v>
      </c>
      <c r="G29" s="18">
        <f t="shared" ca="1" si="17"/>
        <v>10161971.300000001</v>
      </c>
      <c r="H29" s="18">
        <f t="shared" ca="1" si="17"/>
        <v>75588.800000000003</v>
      </c>
      <c r="I29" s="18">
        <f t="shared" ca="1" si="17"/>
        <v>1917813.01</v>
      </c>
      <c r="J29" s="18">
        <f t="shared" ca="1" si="17"/>
        <v>-1047.1199999999999</v>
      </c>
      <c r="K29" s="18">
        <f t="shared" ca="1" si="17"/>
        <v>0</v>
      </c>
      <c r="L29" s="18">
        <f t="shared" ca="1" si="17"/>
        <v>0</v>
      </c>
      <c r="M29" s="18">
        <f t="shared" ca="1" si="17"/>
        <v>0</v>
      </c>
      <c r="N29" s="18">
        <f t="shared" ca="1" si="17"/>
        <v>0</v>
      </c>
      <c r="O29" s="18">
        <f t="shared" ca="1" si="17"/>
        <v>4329250.22</v>
      </c>
      <c r="P29" s="18">
        <f t="shared" ca="1" si="17"/>
        <v>0</v>
      </c>
      <c r="Q29" s="18">
        <f t="shared" ca="1" si="17"/>
        <v>0</v>
      </c>
      <c r="R29" s="18">
        <f t="shared" ca="1" si="17"/>
        <v>0</v>
      </c>
      <c r="S29" s="18">
        <f t="shared" ca="1" si="17"/>
        <v>0</v>
      </c>
      <c r="T29" s="18">
        <f t="shared" ca="1" si="11"/>
        <v>-87.46</v>
      </c>
      <c r="U29" s="18">
        <f t="shared" ca="1" si="18"/>
        <v>0</v>
      </c>
      <c r="V29" s="18">
        <f t="shared" ca="1" si="18"/>
        <v>0</v>
      </c>
      <c r="W29" s="18">
        <f t="shared" ca="1" si="18"/>
        <v>126201521.55</v>
      </c>
      <c r="X29" s="18">
        <f t="shared" ca="1" si="18"/>
        <v>0</v>
      </c>
      <c r="Y29" s="18">
        <f t="shared" ca="1" si="18"/>
        <v>773188.33</v>
      </c>
      <c r="Z29" s="18">
        <f t="shared" ca="1" si="18"/>
        <v>7275495.29</v>
      </c>
      <c r="AA29" s="18">
        <f t="shared" ca="1" si="18"/>
        <v>0</v>
      </c>
      <c r="AB29" s="18">
        <f t="shared" ca="1" si="18"/>
        <v>0</v>
      </c>
      <c r="AC29" s="18">
        <f t="shared" ca="1" si="18"/>
        <v>10012.67</v>
      </c>
      <c r="AD29" s="18">
        <f t="shared" ca="1" si="18"/>
        <v>44380.160000000003</v>
      </c>
      <c r="AE29" s="18">
        <f t="shared" ca="1" si="18"/>
        <v>0</v>
      </c>
      <c r="AF29" s="18">
        <f t="shared" ca="1" si="18"/>
        <v>0</v>
      </c>
      <c r="AG29" s="18">
        <f t="shared" ca="1" si="18"/>
        <v>-9875.32</v>
      </c>
      <c r="AH29" s="18">
        <f t="shared" ca="1" si="18"/>
        <v>0</v>
      </c>
      <c r="AI29" s="18">
        <f t="shared" ca="1" si="18"/>
        <v>0</v>
      </c>
      <c r="AJ29" s="18">
        <f t="shared" ca="1" si="18"/>
        <v>158564.54999999999</v>
      </c>
      <c r="AK29" s="18">
        <f t="shared" ca="1" si="15"/>
        <v>0</v>
      </c>
      <c r="AL29" s="18">
        <f t="shared" ca="1" si="15"/>
        <v>0</v>
      </c>
      <c r="AM29" s="18">
        <f t="shared" ca="1" si="15"/>
        <v>0</v>
      </c>
      <c r="AN29" s="18">
        <f t="shared" ca="1" si="15"/>
        <v>0</v>
      </c>
      <c r="AO29" s="18">
        <f t="shared" ca="1" si="15"/>
        <v>0</v>
      </c>
      <c r="AP29" s="18">
        <f t="shared" ca="1" si="15"/>
        <v>49395.01</v>
      </c>
      <c r="AQ29" s="18">
        <f t="shared" ca="1" si="15"/>
        <v>0</v>
      </c>
      <c r="AR29" s="18">
        <f t="shared" ca="1" si="15"/>
        <v>0</v>
      </c>
      <c r="AS29" s="18">
        <f t="shared" ca="1" si="15"/>
        <v>0</v>
      </c>
      <c r="AT29" s="18">
        <f t="shared" ca="1" si="15"/>
        <v>0</v>
      </c>
      <c r="AU29" s="18">
        <f t="shared" ca="1" si="15"/>
        <v>0</v>
      </c>
      <c r="AV29" s="18">
        <f t="shared" ca="1" si="15"/>
        <v>0</v>
      </c>
      <c r="AW29" s="18">
        <f t="shared" ca="1" si="15"/>
        <v>0</v>
      </c>
      <c r="AX29" s="18">
        <f t="shared" ca="1" si="15"/>
        <v>0</v>
      </c>
      <c r="AY29" s="18">
        <f t="shared" ca="1" si="15"/>
        <v>0</v>
      </c>
      <c r="AZ29" s="18">
        <f t="shared" ca="1" si="19"/>
        <v>0</v>
      </c>
      <c r="BA29" s="18">
        <f t="shared" ca="1" si="19"/>
        <v>0</v>
      </c>
      <c r="BB29" s="18">
        <f t="shared" ca="1" si="19"/>
        <v>9478.7099999999991</v>
      </c>
      <c r="BC29" s="18">
        <f t="shared" ca="1" si="19"/>
        <v>0</v>
      </c>
      <c r="BD29" s="18">
        <f t="shared" ca="1" si="19"/>
        <v>489812.22</v>
      </c>
      <c r="BE29" s="18">
        <f t="shared" ca="1" si="19"/>
        <v>-2665.32</v>
      </c>
      <c r="BF29" s="18">
        <f t="shared" ca="1" si="19"/>
        <v>0</v>
      </c>
      <c r="BG29" s="18">
        <f t="shared" ca="1" si="19"/>
        <v>0</v>
      </c>
      <c r="BH29" s="18">
        <f t="shared" ca="1" si="19"/>
        <v>0</v>
      </c>
      <c r="BI29" s="18">
        <f t="shared" ca="1" si="19"/>
        <v>0</v>
      </c>
      <c r="BJ29" s="18">
        <f t="shared" ca="1" si="19"/>
        <v>0</v>
      </c>
      <c r="BK29" s="18">
        <f t="shared" ca="1" si="19"/>
        <v>0</v>
      </c>
      <c r="BL29" s="18">
        <f t="shared" ca="1" si="19"/>
        <v>0</v>
      </c>
      <c r="BM29" s="18">
        <f t="shared" ca="1" si="19"/>
        <v>4581732.1900000004</v>
      </c>
      <c r="BN29" s="18">
        <f t="shared" ca="1" si="19"/>
        <v>520079.52</v>
      </c>
      <c r="BO29" s="18">
        <f t="shared" ca="1" si="19"/>
        <v>0</v>
      </c>
      <c r="BP29" s="18">
        <f t="shared" ca="1" si="16"/>
        <v>2020504.49</v>
      </c>
      <c r="BQ29" s="18">
        <f t="shared" ca="1" si="16"/>
        <v>31507.03</v>
      </c>
      <c r="BR29" s="18">
        <f t="shared" ca="1" si="16"/>
        <v>2835128.23</v>
      </c>
      <c r="BS29" s="18">
        <f t="shared" ca="1" si="16"/>
        <v>3275185</v>
      </c>
      <c r="BT29" s="18">
        <f t="shared" ca="1" si="16"/>
        <v>0</v>
      </c>
      <c r="BU29" s="18">
        <f t="shared" ca="1" si="16"/>
        <v>0</v>
      </c>
      <c r="BV29" s="18">
        <f t="shared" ca="1" si="16"/>
        <v>0</v>
      </c>
      <c r="BW29" s="18">
        <f t="shared" ca="1" si="16"/>
        <v>0</v>
      </c>
      <c r="BX29" s="18">
        <f t="shared" ca="1" si="16"/>
        <v>0</v>
      </c>
      <c r="BY29" s="18">
        <f t="shared" ca="1" si="16"/>
        <v>0</v>
      </c>
      <c r="BZ29" s="18">
        <f t="shared" ca="1" si="16"/>
        <v>0</v>
      </c>
      <c r="CA29" s="18">
        <f t="shared" ca="1" si="20"/>
        <v>0</v>
      </c>
      <c r="CB29" s="18">
        <f t="shared" ca="1" si="20"/>
        <v>0</v>
      </c>
      <c r="CC29" s="18">
        <f t="shared" ca="1" si="20"/>
        <v>0</v>
      </c>
      <c r="CD29" s="18">
        <f t="shared" ca="1" si="20"/>
        <v>0</v>
      </c>
      <c r="CE29" s="18">
        <f t="shared" ca="1" si="20"/>
        <v>0</v>
      </c>
      <c r="CF29" s="18">
        <f t="shared" ca="1" si="20"/>
        <v>0</v>
      </c>
      <c r="CG29" s="18">
        <f t="shared" ca="1" si="20"/>
        <v>0</v>
      </c>
      <c r="CH29" s="18">
        <f t="shared" ca="1" si="20"/>
        <v>0</v>
      </c>
      <c r="CI29" s="19">
        <f t="shared" ca="1" si="25"/>
        <v>0</v>
      </c>
      <c r="CJ29" s="18">
        <f t="shared" ca="1" si="22"/>
        <v>0</v>
      </c>
      <c r="CK29" s="18">
        <f t="shared" ca="1" si="22"/>
        <v>0</v>
      </c>
      <c r="CL29" s="19">
        <f t="shared" ca="1" si="26"/>
        <v>0</v>
      </c>
      <c r="CM29" s="18">
        <f t="shared" ca="1" si="23"/>
        <v>0</v>
      </c>
      <c r="CN29" s="18">
        <f t="shared" ca="1" si="23"/>
        <v>0</v>
      </c>
      <c r="CO29" s="19">
        <f t="shared" ca="1" si="27"/>
        <v>0</v>
      </c>
      <c r="CP29" s="18">
        <f t="shared" ca="1" si="21"/>
        <v>0</v>
      </c>
      <c r="CQ29" s="18">
        <f t="shared" ca="1" si="21"/>
        <v>0</v>
      </c>
      <c r="CR29" s="18">
        <f t="shared" ca="1" si="21"/>
        <v>578891.49</v>
      </c>
      <c r="CS29" s="18">
        <f t="shared" ca="1" si="21"/>
        <v>0</v>
      </c>
      <c r="CT29" s="18">
        <f t="shared" ca="1" si="21"/>
        <v>0</v>
      </c>
      <c r="CU29" s="19">
        <f t="shared" ca="1" si="9"/>
        <v>198985776.17000002</v>
      </c>
    </row>
    <row r="30" spans="1:99" ht="12.75" customHeight="1">
      <c r="A30" s="57" t="s">
        <v>193</v>
      </c>
      <c r="B30" s="17">
        <v>1032</v>
      </c>
      <c r="C30" s="58" t="s">
        <v>146</v>
      </c>
      <c r="D30" s="19">
        <f t="shared" ca="1" si="24"/>
        <v>219720916.48559996</v>
      </c>
      <c r="E30" s="18">
        <f t="shared" ca="1" si="17"/>
        <v>21507423.851910692</v>
      </c>
      <c r="F30" s="18">
        <f t="shared" ca="1" si="17"/>
        <v>138316906.1867564</v>
      </c>
      <c r="G30" s="18">
        <f t="shared" ca="1" si="17"/>
        <v>59896586.44693289</v>
      </c>
      <c r="H30" s="18">
        <f t="shared" ca="1" si="17"/>
        <v>51969187.162699997</v>
      </c>
      <c r="I30" s="18">
        <f t="shared" ca="1" si="17"/>
        <v>62852482.950000003</v>
      </c>
      <c r="J30" s="18">
        <f t="shared" ca="1" si="17"/>
        <v>143914.74</v>
      </c>
      <c r="K30" s="18">
        <f t="shared" ca="1" si="17"/>
        <v>0</v>
      </c>
      <c r="L30" s="18">
        <f t="shared" ca="1" si="17"/>
        <v>0</v>
      </c>
      <c r="M30" s="18">
        <f t="shared" ca="1" si="17"/>
        <v>3042357.62</v>
      </c>
      <c r="N30" s="18">
        <f t="shared" ca="1" si="17"/>
        <v>0</v>
      </c>
      <c r="O30" s="18">
        <f t="shared" ca="1" si="17"/>
        <v>135044491.9684</v>
      </c>
      <c r="P30" s="18">
        <f t="shared" ca="1" si="17"/>
        <v>0</v>
      </c>
      <c r="Q30" s="18">
        <f t="shared" ca="1" si="17"/>
        <v>21815375.120000001</v>
      </c>
      <c r="R30" s="18">
        <f t="shared" ca="1" si="17"/>
        <v>0</v>
      </c>
      <c r="S30" s="18">
        <f t="shared" ca="1" si="17"/>
        <v>0</v>
      </c>
      <c r="T30" s="18">
        <f t="shared" ca="1" si="11"/>
        <v>1131409808.0516</v>
      </c>
      <c r="U30" s="18">
        <f t="shared" ca="1" si="18"/>
        <v>118893.14</v>
      </c>
      <c r="V30" s="18">
        <f t="shared" ca="1" si="18"/>
        <v>53132418.5704</v>
      </c>
      <c r="W30" s="18">
        <f t="shared" ca="1" si="18"/>
        <v>656207631.91330004</v>
      </c>
      <c r="X30" s="18">
        <f t="shared" ca="1" si="18"/>
        <v>41627.46</v>
      </c>
      <c r="Y30" s="18">
        <f t="shared" ca="1" si="18"/>
        <v>23221515.990200002</v>
      </c>
      <c r="Z30" s="18">
        <f t="shared" ca="1" si="18"/>
        <v>54184198.5277</v>
      </c>
      <c r="AA30" s="18">
        <f t="shared" ca="1" si="18"/>
        <v>1228.32</v>
      </c>
      <c r="AB30" s="18">
        <f t="shared" ca="1" si="18"/>
        <v>0</v>
      </c>
      <c r="AC30" s="18">
        <f t="shared" ca="1" si="18"/>
        <v>2469085.5836999998</v>
      </c>
      <c r="AD30" s="18">
        <f t="shared" ca="1" si="18"/>
        <v>30993488.327300001</v>
      </c>
      <c r="AE30" s="18">
        <f t="shared" ca="1" si="18"/>
        <v>0</v>
      </c>
      <c r="AF30" s="18">
        <f t="shared" ca="1" si="18"/>
        <v>4093052.6373999999</v>
      </c>
      <c r="AG30" s="18">
        <f t="shared" ca="1" si="18"/>
        <v>886518.7</v>
      </c>
      <c r="AH30" s="18">
        <f t="shared" ca="1" si="18"/>
        <v>769447.13</v>
      </c>
      <c r="AI30" s="18">
        <f t="shared" ca="1" si="18"/>
        <v>0</v>
      </c>
      <c r="AJ30" s="18">
        <f t="shared" ca="1" si="18"/>
        <v>551290.15969999996</v>
      </c>
      <c r="AK30" s="18">
        <f t="shared" ca="1" si="15"/>
        <v>167927.2</v>
      </c>
      <c r="AL30" s="18">
        <f t="shared" ca="1" si="15"/>
        <v>0</v>
      </c>
      <c r="AM30" s="18">
        <f t="shared" ca="1" si="15"/>
        <v>288152.09999999998</v>
      </c>
      <c r="AN30" s="18">
        <f t="shared" ca="1" si="15"/>
        <v>415494.86</v>
      </c>
      <c r="AO30" s="18">
        <f t="shared" ca="1" si="15"/>
        <v>0</v>
      </c>
      <c r="AP30" s="18">
        <f t="shared" ca="1" si="15"/>
        <v>2429136.8749000002</v>
      </c>
      <c r="AQ30" s="18">
        <f t="shared" ca="1" si="15"/>
        <v>0</v>
      </c>
      <c r="AR30" s="18">
        <f t="shared" ca="1" si="15"/>
        <v>0</v>
      </c>
      <c r="AS30" s="18">
        <f t="shared" ca="1" si="15"/>
        <v>0</v>
      </c>
      <c r="AT30" s="18">
        <f t="shared" ca="1" si="15"/>
        <v>284975618.11339998</v>
      </c>
      <c r="AU30" s="18">
        <f t="shared" ca="1" si="15"/>
        <v>26586589.918900002</v>
      </c>
      <c r="AV30" s="18">
        <f t="shared" ca="1" si="15"/>
        <v>53279753.503399998</v>
      </c>
      <c r="AW30" s="18">
        <f t="shared" ca="1" si="15"/>
        <v>0</v>
      </c>
      <c r="AX30" s="18">
        <f t="shared" ca="1" si="15"/>
        <v>25892184.3387</v>
      </c>
      <c r="AY30" s="18">
        <f t="shared" ca="1" si="15"/>
        <v>0</v>
      </c>
      <c r="AZ30" s="18">
        <f t="shared" ca="1" si="19"/>
        <v>0</v>
      </c>
      <c r="BA30" s="18">
        <f t="shared" ca="1" si="19"/>
        <v>0</v>
      </c>
      <c r="BB30" s="18">
        <f t="shared" ca="1" si="19"/>
        <v>0</v>
      </c>
      <c r="BC30" s="18">
        <f t="shared" ca="1" si="19"/>
        <v>0</v>
      </c>
      <c r="BD30" s="18">
        <f t="shared" ca="1" si="19"/>
        <v>17297561.687200002</v>
      </c>
      <c r="BE30" s="18">
        <f t="shared" ca="1" si="19"/>
        <v>0</v>
      </c>
      <c r="BF30" s="18">
        <f t="shared" ca="1" si="19"/>
        <v>0</v>
      </c>
      <c r="BG30" s="18">
        <f t="shared" ca="1" si="19"/>
        <v>0</v>
      </c>
      <c r="BH30" s="18">
        <f t="shared" ca="1" si="19"/>
        <v>0</v>
      </c>
      <c r="BI30" s="18">
        <f t="shared" ca="1" si="19"/>
        <v>0</v>
      </c>
      <c r="BJ30" s="18">
        <f t="shared" ca="1" si="19"/>
        <v>0</v>
      </c>
      <c r="BK30" s="18">
        <f t="shared" ca="1" si="19"/>
        <v>0</v>
      </c>
      <c r="BL30" s="18">
        <f t="shared" ca="1" si="19"/>
        <v>0</v>
      </c>
      <c r="BM30" s="18">
        <f t="shared" ca="1" si="19"/>
        <v>0</v>
      </c>
      <c r="BN30" s="18">
        <f t="shared" ca="1" si="19"/>
        <v>5268972.9108999996</v>
      </c>
      <c r="BO30" s="18">
        <f t="shared" ca="1" si="19"/>
        <v>0</v>
      </c>
      <c r="BP30" s="18">
        <f t="shared" ca="1" si="16"/>
        <v>71043677.485400006</v>
      </c>
      <c r="BQ30" s="18">
        <f t="shared" ca="1" si="16"/>
        <v>4433219.0600000005</v>
      </c>
      <c r="BR30" s="18">
        <f t="shared" ca="1" si="16"/>
        <v>65794742.950000003</v>
      </c>
      <c r="BS30" s="18">
        <f t="shared" ca="1" si="16"/>
        <v>60010414.996299997</v>
      </c>
      <c r="BT30" s="18">
        <f t="shared" ca="1" si="16"/>
        <v>0</v>
      </c>
      <c r="BU30" s="18">
        <f t="shared" ca="1" si="16"/>
        <v>0</v>
      </c>
      <c r="BV30" s="18">
        <f t="shared" ca="1" si="16"/>
        <v>2516766</v>
      </c>
      <c r="BW30" s="18">
        <f t="shared" ca="1" si="16"/>
        <v>130439.57</v>
      </c>
      <c r="BX30" s="18">
        <f t="shared" ca="1" si="16"/>
        <v>0</v>
      </c>
      <c r="BY30" s="18">
        <f t="shared" ca="1" si="16"/>
        <v>0</v>
      </c>
      <c r="BZ30" s="18">
        <f t="shared" ca="1" si="16"/>
        <v>4279037.2299999995</v>
      </c>
      <c r="CA30" s="18">
        <f t="shared" ca="1" si="20"/>
        <v>269335709.07999998</v>
      </c>
      <c r="CB30" s="18">
        <f t="shared" ca="1" si="20"/>
        <v>7189761.6799999997</v>
      </c>
      <c r="CC30" s="18">
        <f t="shared" ca="1" si="20"/>
        <v>1458191.81</v>
      </c>
      <c r="CD30" s="18">
        <f t="shared" ca="1" si="20"/>
        <v>0</v>
      </c>
      <c r="CE30" s="18">
        <f t="shared" ca="1" si="20"/>
        <v>336690.84</v>
      </c>
      <c r="CF30" s="18">
        <f t="shared" ca="1" si="20"/>
        <v>17483785.57</v>
      </c>
      <c r="CG30" s="18">
        <f t="shared" ca="1" si="20"/>
        <v>1744140.84</v>
      </c>
      <c r="CH30" s="18">
        <f t="shared" ca="1" si="20"/>
        <v>0</v>
      </c>
      <c r="CI30" s="19">
        <f t="shared" ca="1" si="25"/>
        <v>50721101.560000002</v>
      </c>
      <c r="CJ30" s="18">
        <f t="shared" ca="1" si="22"/>
        <v>455019.49</v>
      </c>
      <c r="CK30" s="18">
        <f t="shared" ca="1" si="22"/>
        <v>1796686.72</v>
      </c>
      <c r="CL30" s="19">
        <f t="shared" ca="1" si="26"/>
        <v>27933648.309999999</v>
      </c>
      <c r="CM30" s="18">
        <f t="shared" ca="1" si="23"/>
        <v>341344.95</v>
      </c>
      <c r="CN30" s="18">
        <f t="shared" ca="1" si="23"/>
        <v>27592303.359999999</v>
      </c>
      <c r="CO30" s="19">
        <f t="shared" ca="1" si="27"/>
        <v>20535747.039999999</v>
      </c>
      <c r="CP30" s="18">
        <f t="shared" ca="1" si="21"/>
        <v>4428017.62</v>
      </c>
      <c r="CQ30" s="18">
        <f t="shared" ca="1" si="21"/>
        <v>16107729.42</v>
      </c>
      <c r="CR30" s="18">
        <f t="shared" ca="1" si="21"/>
        <v>2003833.48</v>
      </c>
      <c r="CS30" s="18">
        <f t="shared" ca="1" si="21"/>
        <v>0</v>
      </c>
      <c r="CT30" s="18">
        <f t="shared" ca="1" si="21"/>
        <v>0</v>
      </c>
      <c r="CU30" s="19">
        <f t="shared" ca="1" si="9"/>
        <v>3427751834.2171006</v>
      </c>
    </row>
    <row r="31" spans="1:99" ht="12.75" customHeight="1">
      <c r="A31" s="57" t="s">
        <v>195</v>
      </c>
      <c r="B31" s="17">
        <v>1034</v>
      </c>
      <c r="C31" s="58" t="s">
        <v>146</v>
      </c>
      <c r="D31" s="19">
        <f t="shared" ca="1" si="24"/>
        <v>9755264.6600000001</v>
      </c>
      <c r="E31" s="18">
        <f t="shared" ca="1" si="17"/>
        <v>1026057.8700000001</v>
      </c>
      <c r="F31" s="18">
        <f t="shared" ca="1" si="17"/>
        <v>3746780.09</v>
      </c>
      <c r="G31" s="18">
        <f t="shared" ca="1" si="17"/>
        <v>4982426.6999999993</v>
      </c>
      <c r="H31" s="18">
        <f t="shared" ca="1" si="17"/>
        <v>2073364.9000000022</v>
      </c>
      <c r="I31" s="18">
        <f t="shared" ca="1" si="17"/>
        <v>6239854.4100000001</v>
      </c>
      <c r="J31" s="18">
        <f t="shared" ca="1" si="17"/>
        <v>0</v>
      </c>
      <c r="K31" s="18">
        <f t="shared" ca="1" si="17"/>
        <v>0</v>
      </c>
      <c r="L31" s="18">
        <f t="shared" ca="1" si="17"/>
        <v>0</v>
      </c>
      <c r="M31" s="18">
        <f t="shared" ca="1" si="17"/>
        <v>0</v>
      </c>
      <c r="N31" s="18">
        <f t="shared" ca="1" si="17"/>
        <v>0</v>
      </c>
      <c r="O31" s="18">
        <f t="shared" ca="1" si="17"/>
        <v>450840.28</v>
      </c>
      <c r="P31" s="18">
        <f t="shared" ca="1" si="17"/>
        <v>0</v>
      </c>
      <c r="Q31" s="18">
        <f t="shared" ca="1" si="17"/>
        <v>138717.22999999998</v>
      </c>
      <c r="R31" s="18">
        <f t="shared" ca="1" si="17"/>
        <v>0</v>
      </c>
      <c r="S31" s="18">
        <f t="shared" ca="1" si="17"/>
        <v>0</v>
      </c>
      <c r="T31" s="18">
        <f t="shared" ca="1" si="11"/>
        <v>159920555.93000001</v>
      </c>
      <c r="U31" s="18">
        <f t="shared" ca="1" si="18"/>
        <v>1263287.9300000002</v>
      </c>
      <c r="V31" s="18">
        <f t="shared" ca="1" si="18"/>
        <v>1161417.2400000002</v>
      </c>
      <c r="W31" s="18">
        <f t="shared" ca="1" si="18"/>
        <v>13804514.029999999</v>
      </c>
      <c r="X31" s="18">
        <f t="shared" ca="1" si="18"/>
        <v>0</v>
      </c>
      <c r="Y31" s="18">
        <f t="shared" ca="1" si="18"/>
        <v>1374237.3399999999</v>
      </c>
      <c r="Z31" s="18">
        <f t="shared" ca="1" si="18"/>
        <v>4414822.3000000007</v>
      </c>
      <c r="AA31" s="18">
        <f t="shared" ca="1" si="18"/>
        <v>0</v>
      </c>
      <c r="AB31" s="18">
        <f t="shared" ca="1" si="18"/>
        <v>0</v>
      </c>
      <c r="AC31" s="18">
        <f t="shared" ca="1" si="18"/>
        <v>391897.53</v>
      </c>
      <c r="AD31" s="18">
        <f t="shared" ca="1" si="18"/>
        <v>9716985.0999999996</v>
      </c>
      <c r="AE31" s="18">
        <f t="shared" ca="1" si="18"/>
        <v>0</v>
      </c>
      <c r="AF31" s="18">
        <f t="shared" ca="1" si="18"/>
        <v>43313.770000000004</v>
      </c>
      <c r="AG31" s="18">
        <f t="shared" ca="1" si="18"/>
        <v>0</v>
      </c>
      <c r="AH31" s="18">
        <f t="shared" ca="1" si="18"/>
        <v>0</v>
      </c>
      <c r="AI31" s="18">
        <f t="shared" ca="1" si="18"/>
        <v>0</v>
      </c>
      <c r="AJ31" s="18">
        <f t="shared" ca="1" si="18"/>
        <v>100227.64</v>
      </c>
      <c r="AK31" s="18">
        <f t="shared" ca="1" si="15"/>
        <v>55874.879999999997</v>
      </c>
      <c r="AL31" s="18">
        <f t="shared" ca="1" si="15"/>
        <v>0</v>
      </c>
      <c r="AM31" s="18">
        <f t="shared" ca="1" si="15"/>
        <v>219723.35</v>
      </c>
      <c r="AN31" s="18">
        <f t="shared" ca="1" si="15"/>
        <v>0</v>
      </c>
      <c r="AO31" s="18">
        <f t="shared" ca="1" si="15"/>
        <v>0</v>
      </c>
      <c r="AP31" s="18">
        <f t="shared" ca="1" si="15"/>
        <v>0</v>
      </c>
      <c r="AQ31" s="18">
        <f t="shared" ca="1" si="15"/>
        <v>0</v>
      </c>
      <c r="AR31" s="18">
        <f t="shared" ca="1" si="15"/>
        <v>0</v>
      </c>
      <c r="AS31" s="18">
        <f t="shared" ca="1" si="15"/>
        <v>0</v>
      </c>
      <c r="AT31" s="18">
        <f t="shared" ca="1" si="15"/>
        <v>29439712.379999999</v>
      </c>
      <c r="AU31" s="18">
        <f t="shared" ca="1" si="15"/>
        <v>1530791.68</v>
      </c>
      <c r="AV31" s="18">
        <f t="shared" ca="1" si="15"/>
        <v>2452173.56</v>
      </c>
      <c r="AW31" s="18">
        <f t="shared" ca="1" si="15"/>
        <v>0</v>
      </c>
      <c r="AX31" s="18">
        <f t="shared" ca="1" si="15"/>
        <v>1119473.71</v>
      </c>
      <c r="AY31" s="18">
        <f t="shared" ca="1" si="15"/>
        <v>0</v>
      </c>
      <c r="AZ31" s="18">
        <f t="shared" ca="1" si="19"/>
        <v>0</v>
      </c>
      <c r="BA31" s="18">
        <f t="shared" ca="1" si="19"/>
        <v>0</v>
      </c>
      <c r="BB31" s="18">
        <f t="shared" ca="1" si="19"/>
        <v>0</v>
      </c>
      <c r="BC31" s="18">
        <f t="shared" ca="1" si="19"/>
        <v>0</v>
      </c>
      <c r="BD31" s="18">
        <f t="shared" ca="1" si="19"/>
        <v>14255374.08</v>
      </c>
      <c r="BE31" s="18">
        <f t="shared" ca="1" si="19"/>
        <v>0</v>
      </c>
      <c r="BF31" s="18">
        <f t="shared" ca="1" si="19"/>
        <v>0</v>
      </c>
      <c r="BG31" s="18">
        <f t="shared" ca="1" si="19"/>
        <v>0</v>
      </c>
      <c r="BH31" s="18">
        <f t="shared" ca="1" si="19"/>
        <v>0</v>
      </c>
      <c r="BI31" s="18">
        <f t="shared" ca="1" si="19"/>
        <v>0</v>
      </c>
      <c r="BJ31" s="18">
        <f t="shared" ca="1" si="19"/>
        <v>0</v>
      </c>
      <c r="BK31" s="18">
        <f t="shared" ca="1" si="19"/>
        <v>0</v>
      </c>
      <c r="BL31" s="18">
        <f t="shared" ca="1" si="19"/>
        <v>42830.53</v>
      </c>
      <c r="BM31" s="18">
        <f t="shared" ca="1" si="19"/>
        <v>0</v>
      </c>
      <c r="BN31" s="18">
        <f t="shared" ca="1" si="19"/>
        <v>12621.75</v>
      </c>
      <c r="BO31" s="18">
        <f t="shared" ca="1" si="19"/>
        <v>0</v>
      </c>
      <c r="BP31" s="18">
        <f t="shared" ca="1" si="16"/>
        <v>6110045.8199999994</v>
      </c>
      <c r="BQ31" s="18">
        <f t="shared" ca="1" si="16"/>
        <v>33561.089999999997</v>
      </c>
      <c r="BR31" s="18">
        <f t="shared" ca="1" si="16"/>
        <v>4954744.3899999987</v>
      </c>
      <c r="BS31" s="18">
        <f t="shared" ca="1" si="16"/>
        <v>1580981.1600000001</v>
      </c>
      <c r="BT31" s="18">
        <f t="shared" ca="1" si="16"/>
        <v>0</v>
      </c>
      <c r="BU31" s="18">
        <f t="shared" ca="1" si="16"/>
        <v>0</v>
      </c>
      <c r="BV31" s="18">
        <f t="shared" ca="1" si="16"/>
        <v>0</v>
      </c>
      <c r="BW31" s="18">
        <f t="shared" ca="1" si="16"/>
        <v>0</v>
      </c>
      <c r="BX31" s="18">
        <f t="shared" ca="1" si="16"/>
        <v>0</v>
      </c>
      <c r="BY31" s="18">
        <f t="shared" ca="1" si="16"/>
        <v>0</v>
      </c>
      <c r="BZ31" s="18">
        <f t="shared" ca="1" si="16"/>
        <v>456130.62</v>
      </c>
      <c r="CA31" s="18">
        <f t="shared" ca="1" si="20"/>
        <v>23824810.98</v>
      </c>
      <c r="CB31" s="18">
        <f t="shared" ca="1" si="20"/>
        <v>0</v>
      </c>
      <c r="CC31" s="18">
        <f t="shared" ca="1" si="20"/>
        <v>676672.67999999993</v>
      </c>
      <c r="CD31" s="18">
        <f t="shared" ca="1" si="20"/>
        <v>0</v>
      </c>
      <c r="CE31" s="18">
        <f t="shared" ca="1" si="20"/>
        <v>0</v>
      </c>
      <c r="CF31" s="18">
        <f t="shared" ca="1" si="20"/>
        <v>0</v>
      </c>
      <c r="CG31" s="18">
        <f t="shared" ca="1" si="20"/>
        <v>0</v>
      </c>
      <c r="CH31" s="18">
        <f t="shared" ca="1" si="20"/>
        <v>0</v>
      </c>
      <c r="CI31" s="19">
        <f t="shared" ca="1" si="25"/>
        <v>73325220.689999998</v>
      </c>
      <c r="CJ31" s="18">
        <f t="shared" ca="1" si="22"/>
        <v>73325220.689999998</v>
      </c>
      <c r="CK31" s="18">
        <f t="shared" ca="1" si="22"/>
        <v>0</v>
      </c>
      <c r="CL31" s="19">
        <f t="shared" ca="1" si="26"/>
        <v>0</v>
      </c>
      <c r="CM31" s="18">
        <f t="shared" ca="1" si="23"/>
        <v>0</v>
      </c>
      <c r="CN31" s="18">
        <f t="shared" ca="1" si="23"/>
        <v>0</v>
      </c>
      <c r="CO31" s="19">
        <f t="shared" ca="1" si="27"/>
        <v>0</v>
      </c>
      <c r="CP31" s="18">
        <f t="shared" ca="1" si="21"/>
        <v>0</v>
      </c>
      <c r="CQ31" s="18">
        <f t="shared" ca="1" si="21"/>
        <v>0</v>
      </c>
      <c r="CR31" s="18">
        <f t="shared" ca="1" si="21"/>
        <v>0</v>
      </c>
      <c r="CS31" s="18">
        <f t="shared" ca="1" si="21"/>
        <v>0</v>
      </c>
      <c r="CT31" s="18">
        <f t="shared" ca="1" si="21"/>
        <v>0</v>
      </c>
      <c r="CU31" s="19">
        <f t="shared" ca="1" si="9"/>
        <v>370940043.64000005</v>
      </c>
    </row>
    <row r="32" spans="1:99" ht="12.75" customHeight="1">
      <c r="A32" s="57" t="s">
        <v>197</v>
      </c>
      <c r="B32" s="17">
        <v>1035</v>
      </c>
      <c r="C32" s="58" t="s">
        <v>146</v>
      </c>
      <c r="D32" s="19">
        <f t="shared" ca="1" si="24"/>
        <v>258394661.32357809</v>
      </c>
      <c r="E32" s="18">
        <f t="shared" ca="1" si="17"/>
        <v>27152010.090032004</v>
      </c>
      <c r="F32" s="18">
        <f t="shared" ca="1" si="17"/>
        <v>53143918.793908</v>
      </c>
      <c r="G32" s="18">
        <f t="shared" ca="1" si="17"/>
        <v>178098732.43963808</v>
      </c>
      <c r="H32" s="18">
        <f t="shared" ca="1" si="17"/>
        <v>20866862.548222002</v>
      </c>
      <c r="I32" s="18">
        <f t="shared" ca="1" si="17"/>
        <v>44505045.600000001</v>
      </c>
      <c r="J32" s="18">
        <f t="shared" ca="1" si="17"/>
        <v>0</v>
      </c>
      <c r="K32" s="18">
        <f t="shared" ca="1" si="17"/>
        <v>0</v>
      </c>
      <c r="L32" s="18">
        <f t="shared" ca="1" si="17"/>
        <v>0</v>
      </c>
      <c r="M32" s="18">
        <f t="shared" ca="1" si="17"/>
        <v>0</v>
      </c>
      <c r="N32" s="18">
        <f t="shared" ca="1" si="17"/>
        <v>0</v>
      </c>
      <c r="O32" s="18">
        <f t="shared" ca="1" si="17"/>
        <v>84443958.881839007</v>
      </c>
      <c r="P32" s="18">
        <f t="shared" ca="1" si="17"/>
        <v>0</v>
      </c>
      <c r="Q32" s="18">
        <f t="shared" ca="1" si="17"/>
        <v>19671943.978914998</v>
      </c>
      <c r="R32" s="18">
        <f t="shared" ca="1" si="17"/>
        <v>0</v>
      </c>
      <c r="S32" s="18">
        <f t="shared" ca="1" si="17"/>
        <v>0</v>
      </c>
      <c r="T32" s="18">
        <f t="shared" ca="1" si="11"/>
        <v>1436041921.98</v>
      </c>
      <c r="U32" s="18">
        <f t="shared" ca="1" si="18"/>
        <v>0</v>
      </c>
      <c r="V32" s="18">
        <f t="shared" ca="1" si="18"/>
        <v>128140365.67</v>
      </c>
      <c r="W32" s="18">
        <f t="shared" ca="1" si="18"/>
        <v>1219772727.1900001</v>
      </c>
      <c r="X32" s="18">
        <f t="shared" ca="1" si="18"/>
        <v>763261.26</v>
      </c>
      <c r="Y32" s="18">
        <f t="shared" ca="1" si="18"/>
        <v>42152449.159999996</v>
      </c>
      <c r="Z32" s="18">
        <f t="shared" ca="1" si="18"/>
        <v>14587211.32</v>
      </c>
      <c r="AA32" s="18">
        <f t="shared" ca="1" si="18"/>
        <v>0</v>
      </c>
      <c r="AB32" s="18">
        <f t="shared" ca="1" si="18"/>
        <v>0</v>
      </c>
      <c r="AC32" s="18">
        <f t="shared" ca="1" si="18"/>
        <v>5745142.050059</v>
      </c>
      <c r="AD32" s="18">
        <f t="shared" ca="1" si="18"/>
        <v>30867315.456420999</v>
      </c>
      <c r="AE32" s="18">
        <f t="shared" ca="1" si="18"/>
        <v>0</v>
      </c>
      <c r="AF32" s="18">
        <f t="shared" ca="1" si="18"/>
        <v>4075285.26</v>
      </c>
      <c r="AG32" s="18">
        <f t="shared" ca="1" si="18"/>
        <v>0</v>
      </c>
      <c r="AH32" s="18">
        <f t="shared" ca="1" si="18"/>
        <v>0</v>
      </c>
      <c r="AI32" s="18">
        <f t="shared" ca="1" si="18"/>
        <v>0</v>
      </c>
      <c r="AJ32" s="18">
        <f t="shared" ca="1" si="18"/>
        <v>991387.90999999992</v>
      </c>
      <c r="AK32" s="18">
        <f t="shared" ca="1" si="15"/>
        <v>1086120.24</v>
      </c>
      <c r="AL32" s="18">
        <f t="shared" ca="1" si="15"/>
        <v>0</v>
      </c>
      <c r="AM32" s="18">
        <f t="shared" ca="1" si="15"/>
        <v>13536085.82</v>
      </c>
      <c r="AN32" s="18">
        <f t="shared" ca="1" si="15"/>
        <v>459046.64</v>
      </c>
      <c r="AO32" s="18">
        <f t="shared" ca="1" si="15"/>
        <v>70755.58</v>
      </c>
      <c r="AP32" s="18">
        <f t="shared" ca="1" si="15"/>
        <v>1173062.94</v>
      </c>
      <c r="AQ32" s="18">
        <f t="shared" ca="1" si="15"/>
        <v>0</v>
      </c>
      <c r="AR32" s="18">
        <f t="shared" ca="1" si="15"/>
        <v>0</v>
      </c>
      <c r="AS32" s="18">
        <f t="shared" ca="1" si="15"/>
        <v>0</v>
      </c>
      <c r="AT32" s="18">
        <f t="shared" ca="1" si="15"/>
        <v>313004036.63518602</v>
      </c>
      <c r="AU32" s="18">
        <f t="shared" ca="1" si="15"/>
        <v>31091558.297942001</v>
      </c>
      <c r="AV32" s="18">
        <f t="shared" ca="1" si="15"/>
        <v>24198054.345360998</v>
      </c>
      <c r="AW32" s="18">
        <f t="shared" ca="1" si="15"/>
        <v>0</v>
      </c>
      <c r="AX32" s="18">
        <f t="shared" ca="1" si="15"/>
        <v>24456878.465378001</v>
      </c>
      <c r="AY32" s="18">
        <f t="shared" ca="1" si="15"/>
        <v>0</v>
      </c>
      <c r="AZ32" s="18">
        <f t="shared" ca="1" si="19"/>
        <v>0</v>
      </c>
      <c r="BA32" s="18">
        <f t="shared" ca="1" si="19"/>
        <v>0</v>
      </c>
      <c r="BB32" s="18">
        <f t="shared" ca="1" si="19"/>
        <v>0</v>
      </c>
      <c r="BC32" s="18">
        <f t="shared" ca="1" si="19"/>
        <v>0</v>
      </c>
      <c r="BD32" s="18">
        <f t="shared" ca="1" si="19"/>
        <v>12920801.48</v>
      </c>
      <c r="BE32" s="18">
        <f t="shared" ca="1" si="19"/>
        <v>0</v>
      </c>
      <c r="BF32" s="18">
        <f t="shared" ca="1" si="19"/>
        <v>0</v>
      </c>
      <c r="BG32" s="18">
        <f t="shared" ca="1" si="19"/>
        <v>0</v>
      </c>
      <c r="BH32" s="18">
        <f t="shared" ca="1" si="19"/>
        <v>0</v>
      </c>
      <c r="BI32" s="18">
        <f t="shared" ca="1" si="19"/>
        <v>0</v>
      </c>
      <c r="BJ32" s="18">
        <f t="shared" ca="1" si="19"/>
        <v>0</v>
      </c>
      <c r="BK32" s="18">
        <f t="shared" ca="1" si="19"/>
        <v>0</v>
      </c>
      <c r="BL32" s="18">
        <f t="shared" ca="1" si="19"/>
        <v>997289.49</v>
      </c>
      <c r="BM32" s="18">
        <f t="shared" ca="1" si="19"/>
        <v>0</v>
      </c>
      <c r="BN32" s="18">
        <f t="shared" ca="1" si="19"/>
        <v>18878724.499993</v>
      </c>
      <c r="BO32" s="18">
        <f t="shared" ca="1" si="19"/>
        <v>0</v>
      </c>
      <c r="BP32" s="18">
        <f t="shared" ca="1" si="16"/>
        <v>84250541.688996002</v>
      </c>
      <c r="BQ32" s="18">
        <f t="shared" ca="1" si="16"/>
        <v>18805254.460145999</v>
      </c>
      <c r="BR32" s="18">
        <f t="shared" ca="1" si="16"/>
        <v>55613693.901781</v>
      </c>
      <c r="BS32" s="18">
        <f t="shared" ca="1" si="16"/>
        <v>51018387.370056994</v>
      </c>
      <c r="BT32" s="18">
        <f t="shared" ca="1" si="16"/>
        <v>0</v>
      </c>
      <c r="BU32" s="18">
        <f t="shared" ca="1" si="16"/>
        <v>0</v>
      </c>
      <c r="BV32" s="18">
        <f t="shared" ca="1" si="16"/>
        <v>14082424.629999999</v>
      </c>
      <c r="BW32" s="18">
        <f t="shared" ca="1" si="16"/>
        <v>133365.6</v>
      </c>
      <c r="BX32" s="18">
        <f t="shared" ca="1" si="16"/>
        <v>0</v>
      </c>
      <c r="BY32" s="18">
        <f t="shared" ca="1" si="16"/>
        <v>0</v>
      </c>
      <c r="BZ32" s="18">
        <f t="shared" ca="1" si="16"/>
        <v>3486762.3600000003</v>
      </c>
      <c r="CA32" s="18">
        <f t="shared" ca="1" si="20"/>
        <v>133456398.37</v>
      </c>
      <c r="CB32" s="18">
        <f t="shared" ca="1" si="20"/>
        <v>254595.04</v>
      </c>
      <c r="CC32" s="18">
        <f t="shared" ca="1" si="20"/>
        <v>11508213.82</v>
      </c>
      <c r="CD32" s="18">
        <f t="shared" ca="1" si="20"/>
        <v>0</v>
      </c>
      <c r="CE32" s="18">
        <f t="shared" ca="1" si="20"/>
        <v>0</v>
      </c>
      <c r="CF32" s="18">
        <f t="shared" ca="1" si="20"/>
        <v>403466.39</v>
      </c>
      <c r="CG32" s="18">
        <f t="shared" ca="1" si="20"/>
        <v>2193768.41</v>
      </c>
      <c r="CH32" s="18">
        <f t="shared" ca="1" si="20"/>
        <v>134372.32999999999</v>
      </c>
      <c r="CI32" s="19">
        <f t="shared" ca="1" si="25"/>
        <v>124080297.85999998</v>
      </c>
      <c r="CJ32" s="18">
        <f t="shared" ca="1" si="22"/>
        <v>2337605.7200000002</v>
      </c>
      <c r="CK32" s="18">
        <f t="shared" ca="1" si="22"/>
        <v>25696203.190006007</v>
      </c>
      <c r="CL32" s="19">
        <f t="shared" ca="1" si="26"/>
        <v>95851527.669999987</v>
      </c>
      <c r="CM32" s="18">
        <f t="shared" ca="1" si="23"/>
        <v>3965834.9299999997</v>
      </c>
      <c r="CN32" s="18">
        <f t="shared" ca="1" si="23"/>
        <v>91885692.739999995</v>
      </c>
      <c r="CO32" s="19">
        <f t="shared" ca="1" si="27"/>
        <v>194961.27999399998</v>
      </c>
      <c r="CP32" s="18">
        <f t="shared" ca="1" si="21"/>
        <v>119602.529994</v>
      </c>
      <c r="CQ32" s="18">
        <f t="shared" ca="1" si="21"/>
        <v>75358.75</v>
      </c>
      <c r="CR32" s="18">
        <f t="shared" ca="1" si="21"/>
        <v>17772176.43</v>
      </c>
      <c r="CS32" s="18">
        <f t="shared" ca="1" si="21"/>
        <v>0</v>
      </c>
      <c r="CT32" s="18">
        <f t="shared" ca="1" si="21"/>
        <v>33437.24</v>
      </c>
      <c r="CU32" s="19">
        <f t="shared" ca="1" si="9"/>
        <v>4270119109.9238739</v>
      </c>
    </row>
    <row r="33" spans="1:99" ht="12.75" customHeight="1">
      <c r="A33" s="57" t="s">
        <v>199</v>
      </c>
      <c r="B33" s="17">
        <v>1036</v>
      </c>
      <c r="C33" s="58" t="s">
        <v>146</v>
      </c>
      <c r="D33" s="19">
        <f t="shared" ca="1" si="24"/>
        <v>182757503.65995759</v>
      </c>
      <c r="E33" s="18">
        <f t="shared" ca="1" si="17"/>
        <v>72775680.519959599</v>
      </c>
      <c r="F33" s="18">
        <f t="shared" ca="1" si="17"/>
        <v>35772102.100000136</v>
      </c>
      <c r="G33" s="18">
        <f t="shared" ca="1" si="17"/>
        <v>74209721.039997846</v>
      </c>
      <c r="H33" s="18">
        <f t="shared" ca="1" si="17"/>
        <v>6858640.2199999988</v>
      </c>
      <c r="I33" s="18">
        <f t="shared" ca="1" si="17"/>
        <v>69996763.360009775</v>
      </c>
      <c r="J33" s="18">
        <f t="shared" ca="1" si="17"/>
        <v>1231261.3199999987</v>
      </c>
      <c r="K33" s="18">
        <f t="shared" ca="1" si="17"/>
        <v>450279.33999999997</v>
      </c>
      <c r="L33" s="18">
        <f t="shared" ca="1" si="17"/>
        <v>0</v>
      </c>
      <c r="M33" s="18">
        <f t="shared" ca="1" si="17"/>
        <v>0</v>
      </c>
      <c r="N33" s="18">
        <f t="shared" ca="1" si="17"/>
        <v>0</v>
      </c>
      <c r="O33" s="18">
        <f t="shared" ca="1" si="17"/>
        <v>102499507.11000037</v>
      </c>
      <c r="P33" s="18">
        <f t="shared" ca="1" si="17"/>
        <v>0</v>
      </c>
      <c r="Q33" s="18">
        <f t="shared" ca="1" si="17"/>
        <v>550</v>
      </c>
      <c r="R33" s="18">
        <f t="shared" ca="1" si="17"/>
        <v>0</v>
      </c>
      <c r="S33" s="18">
        <f t="shared" ca="1" si="17"/>
        <v>0</v>
      </c>
      <c r="T33" s="18">
        <f t="shared" ca="1" si="11"/>
        <v>1033825287.3095349</v>
      </c>
      <c r="U33" s="18">
        <f t="shared" ca="1" si="18"/>
        <v>57997804.470000148</v>
      </c>
      <c r="V33" s="18">
        <f t="shared" ca="1" si="18"/>
        <v>23867612.209999759</v>
      </c>
      <c r="W33" s="18">
        <f t="shared" ca="1" si="18"/>
        <v>348929748.85999161</v>
      </c>
      <c r="X33" s="18">
        <f t="shared" ca="1" si="18"/>
        <v>4490168.2699999092</v>
      </c>
      <c r="Y33" s="18">
        <f t="shared" ca="1" si="18"/>
        <v>13212419.529999994</v>
      </c>
      <c r="Z33" s="18">
        <f t="shared" ca="1" si="18"/>
        <v>45828496.339999959</v>
      </c>
      <c r="AA33" s="18">
        <f t="shared" ca="1" si="18"/>
        <v>70722.399999999994</v>
      </c>
      <c r="AB33" s="18">
        <f t="shared" ca="1" si="18"/>
        <v>0</v>
      </c>
      <c r="AC33" s="18">
        <f t="shared" ca="1" si="18"/>
        <v>1746493.1999999925</v>
      </c>
      <c r="AD33" s="18">
        <f t="shared" ca="1" si="18"/>
        <v>3155214.6799982539</v>
      </c>
      <c r="AE33" s="18">
        <f t="shared" ca="1" si="18"/>
        <v>10800</v>
      </c>
      <c r="AF33" s="18">
        <f t="shared" ca="1" si="18"/>
        <v>607236.23</v>
      </c>
      <c r="AG33" s="18">
        <f t="shared" ca="1" si="18"/>
        <v>0</v>
      </c>
      <c r="AH33" s="18">
        <f t="shared" ca="1" si="18"/>
        <v>0</v>
      </c>
      <c r="AI33" s="18">
        <f t="shared" ca="1" si="18"/>
        <v>0</v>
      </c>
      <c r="AJ33" s="18">
        <f t="shared" ca="1" si="18"/>
        <v>248456.79</v>
      </c>
      <c r="AK33" s="18">
        <f t="shared" ca="1" si="15"/>
        <v>115424.04000000002</v>
      </c>
      <c r="AL33" s="18">
        <f t="shared" ca="1" si="15"/>
        <v>0</v>
      </c>
      <c r="AM33" s="18">
        <f t="shared" ca="1" si="15"/>
        <v>8500</v>
      </c>
      <c r="AN33" s="18">
        <f t="shared" ca="1" si="15"/>
        <v>0</v>
      </c>
      <c r="AO33" s="18">
        <f t="shared" ca="1" si="15"/>
        <v>0</v>
      </c>
      <c r="AP33" s="18">
        <f t="shared" ca="1" si="15"/>
        <v>715741.04999999958</v>
      </c>
      <c r="AQ33" s="18">
        <f t="shared" ca="1" si="15"/>
        <v>0</v>
      </c>
      <c r="AR33" s="18">
        <f t="shared" ca="1" si="15"/>
        <v>0</v>
      </c>
      <c r="AS33" s="18">
        <f t="shared" ca="1" si="15"/>
        <v>0</v>
      </c>
      <c r="AT33" s="18">
        <f t="shared" ca="1" si="15"/>
        <v>206563676.42999807</v>
      </c>
      <c r="AU33" s="18">
        <f t="shared" ca="1" si="15"/>
        <v>19620712.200005129</v>
      </c>
      <c r="AV33" s="18">
        <f t="shared" ca="1" si="15"/>
        <v>4556228.1299984083</v>
      </c>
      <c r="AW33" s="18">
        <f t="shared" ca="1" si="15"/>
        <v>0</v>
      </c>
      <c r="AX33" s="18">
        <f t="shared" ca="1" si="15"/>
        <v>2919664.9199987645</v>
      </c>
      <c r="AY33" s="18">
        <f t="shared" ca="1" si="15"/>
        <v>0</v>
      </c>
      <c r="AZ33" s="18">
        <f t="shared" ca="1" si="19"/>
        <v>0</v>
      </c>
      <c r="BA33" s="18">
        <f t="shared" ca="1" si="19"/>
        <v>0</v>
      </c>
      <c r="BB33" s="18">
        <f t="shared" ca="1" si="19"/>
        <v>0</v>
      </c>
      <c r="BC33" s="18">
        <f t="shared" ca="1" si="19"/>
        <v>0</v>
      </c>
      <c r="BD33" s="18">
        <f t="shared" ca="1" si="19"/>
        <v>27653516.059998516</v>
      </c>
      <c r="BE33" s="18">
        <f t="shared" ca="1" si="19"/>
        <v>0</v>
      </c>
      <c r="BF33" s="18">
        <f t="shared" ca="1" si="19"/>
        <v>0</v>
      </c>
      <c r="BG33" s="18">
        <f t="shared" ca="1" si="19"/>
        <v>0</v>
      </c>
      <c r="BH33" s="18">
        <f t="shared" ca="1" si="19"/>
        <v>0</v>
      </c>
      <c r="BI33" s="18">
        <f t="shared" ca="1" si="19"/>
        <v>0</v>
      </c>
      <c r="BJ33" s="18">
        <f t="shared" ca="1" si="19"/>
        <v>0</v>
      </c>
      <c r="BK33" s="18">
        <f t="shared" ca="1" si="19"/>
        <v>0</v>
      </c>
      <c r="BL33" s="18">
        <f t="shared" ca="1" si="19"/>
        <v>0</v>
      </c>
      <c r="BM33" s="18">
        <f t="shared" ca="1" si="19"/>
        <v>0</v>
      </c>
      <c r="BN33" s="18">
        <f t="shared" ca="1" si="19"/>
        <v>1088986.480000006</v>
      </c>
      <c r="BO33" s="18">
        <f t="shared" ca="1" si="19"/>
        <v>0</v>
      </c>
      <c r="BP33" s="18">
        <f t="shared" ca="1" si="16"/>
        <v>18066989.649999987</v>
      </c>
      <c r="BQ33" s="18">
        <f t="shared" ca="1" si="16"/>
        <v>633361.48999999987</v>
      </c>
      <c r="BR33" s="18">
        <f t="shared" ca="1" si="16"/>
        <v>2836886.790000001</v>
      </c>
      <c r="BS33" s="18">
        <f t="shared" ca="1" si="16"/>
        <v>9044222.6000000592</v>
      </c>
      <c r="BT33" s="18">
        <f t="shared" ca="1" si="16"/>
        <v>0</v>
      </c>
      <c r="BU33" s="18">
        <f t="shared" ca="1" si="16"/>
        <v>0</v>
      </c>
      <c r="BV33" s="18">
        <f t="shared" ca="1" si="16"/>
        <v>0</v>
      </c>
      <c r="BW33" s="18">
        <f t="shared" ca="1" si="16"/>
        <v>10020.61</v>
      </c>
      <c r="BX33" s="18">
        <f t="shared" ca="1" si="16"/>
        <v>0</v>
      </c>
      <c r="BY33" s="18">
        <f t="shared" ca="1" si="16"/>
        <v>0</v>
      </c>
      <c r="BZ33" s="18">
        <f t="shared" ca="1" si="16"/>
        <v>3548145.6700000009</v>
      </c>
      <c r="CA33" s="18">
        <f t="shared" ca="1" si="20"/>
        <v>167042123.03999987</v>
      </c>
      <c r="CB33" s="18">
        <f t="shared" ca="1" si="20"/>
        <v>0</v>
      </c>
      <c r="CC33" s="18">
        <f t="shared" ca="1" si="20"/>
        <v>940586.94</v>
      </c>
      <c r="CD33" s="18">
        <f t="shared" ca="1" si="20"/>
        <v>0</v>
      </c>
      <c r="CE33" s="18">
        <f t="shared" ca="1" si="20"/>
        <v>0</v>
      </c>
      <c r="CF33" s="18">
        <f t="shared" ca="1" si="20"/>
        <v>41610</v>
      </c>
      <c r="CG33" s="18">
        <f t="shared" ca="1" si="20"/>
        <v>399310.74999999977</v>
      </c>
      <c r="CH33" s="18">
        <f t="shared" ca="1" si="20"/>
        <v>7633225.1799999997</v>
      </c>
      <c r="CI33" s="19">
        <f t="shared" ca="1" si="25"/>
        <v>111587881.02</v>
      </c>
      <c r="CJ33" s="18">
        <f t="shared" ca="1" si="22"/>
        <v>12931248.390000023</v>
      </c>
      <c r="CK33" s="18">
        <f t="shared" ca="1" si="22"/>
        <v>1625201.8299999996</v>
      </c>
      <c r="CL33" s="19">
        <f t="shared" ca="1" si="26"/>
        <v>97031430.799999967</v>
      </c>
      <c r="CM33" s="18">
        <f t="shared" ca="1" si="23"/>
        <v>3288229.51</v>
      </c>
      <c r="CN33" s="18">
        <f t="shared" ca="1" si="23"/>
        <v>93743201.289999962</v>
      </c>
      <c r="CO33" s="19">
        <f t="shared" ca="1" si="27"/>
        <v>0</v>
      </c>
      <c r="CP33" s="18">
        <f t="shared" ca="1" si="21"/>
        <v>0</v>
      </c>
      <c r="CQ33" s="18">
        <f t="shared" ca="1" si="21"/>
        <v>0</v>
      </c>
      <c r="CR33" s="18">
        <f t="shared" ca="1" si="21"/>
        <v>2063453.5599999717</v>
      </c>
      <c r="CS33" s="18">
        <f t="shared" ca="1" si="21"/>
        <v>0</v>
      </c>
      <c r="CT33" s="18">
        <f t="shared" ca="1" si="21"/>
        <v>0</v>
      </c>
      <c r="CU33" s="19">
        <f t="shared" ca="1" si="9"/>
        <v>2484875231.9094906</v>
      </c>
    </row>
    <row r="34" spans="1:99" ht="12.75" customHeight="1">
      <c r="A34" s="57" t="s">
        <v>201</v>
      </c>
      <c r="B34" s="17">
        <v>1037</v>
      </c>
      <c r="C34" s="58" t="s">
        <v>146</v>
      </c>
      <c r="D34" s="19">
        <f t="shared" ca="1" si="24"/>
        <v>4294595.3999999715</v>
      </c>
      <c r="E34" s="18">
        <f t="shared" ca="1" si="17"/>
        <v>2314151.4299999727</v>
      </c>
      <c r="F34" s="18">
        <f t="shared" ca="1" si="17"/>
        <v>752463.92999999959</v>
      </c>
      <c r="G34" s="18">
        <f t="shared" ca="1" si="17"/>
        <v>1227980.0399999989</v>
      </c>
      <c r="H34" s="18">
        <f t="shared" ca="1" si="17"/>
        <v>1318.67</v>
      </c>
      <c r="I34" s="18">
        <f t="shared" ca="1" si="17"/>
        <v>18186103.070000354</v>
      </c>
      <c r="J34" s="18">
        <f t="shared" ca="1" si="17"/>
        <v>0</v>
      </c>
      <c r="K34" s="18">
        <f t="shared" ca="1" si="17"/>
        <v>473387.18000000087</v>
      </c>
      <c r="L34" s="18">
        <f t="shared" ca="1" si="17"/>
        <v>0</v>
      </c>
      <c r="M34" s="18">
        <f t="shared" ca="1" si="17"/>
        <v>0</v>
      </c>
      <c r="N34" s="18">
        <f t="shared" ca="1" si="17"/>
        <v>0</v>
      </c>
      <c r="O34" s="18">
        <f t="shared" ca="1" si="17"/>
        <v>4517512.4500000039</v>
      </c>
      <c r="P34" s="18">
        <f t="shared" ca="1" si="17"/>
        <v>0</v>
      </c>
      <c r="Q34" s="18">
        <f t="shared" ca="1" si="17"/>
        <v>3500</v>
      </c>
      <c r="R34" s="18">
        <f t="shared" ca="1" si="17"/>
        <v>0</v>
      </c>
      <c r="S34" s="18">
        <f t="shared" ca="1" si="17"/>
        <v>0</v>
      </c>
      <c r="T34" s="18">
        <f t="shared" ca="1" si="11"/>
        <v>382988128.33004242</v>
      </c>
      <c r="U34" s="18">
        <f t="shared" ca="1" si="18"/>
        <v>1419359.17</v>
      </c>
      <c r="V34" s="18">
        <f t="shared" ca="1" si="18"/>
        <v>7250061.0199996168</v>
      </c>
      <c r="W34" s="18">
        <f t="shared" ca="1" si="18"/>
        <v>144369831.15997198</v>
      </c>
      <c r="X34" s="18">
        <f t="shared" ca="1" si="18"/>
        <v>0</v>
      </c>
      <c r="Y34" s="18">
        <f t="shared" ca="1" si="18"/>
        <v>1723355.1899999997</v>
      </c>
      <c r="Z34" s="18">
        <f t="shared" ca="1" si="18"/>
        <v>4026634.0999999982</v>
      </c>
      <c r="AA34" s="18">
        <f t="shared" ca="1" si="18"/>
        <v>2371</v>
      </c>
      <c r="AB34" s="18">
        <f t="shared" ca="1" si="18"/>
        <v>0</v>
      </c>
      <c r="AC34" s="18">
        <f t="shared" ca="1" si="18"/>
        <v>272652.60000000068</v>
      </c>
      <c r="AD34" s="18">
        <f t="shared" ca="1" si="18"/>
        <v>2277560.4300000006</v>
      </c>
      <c r="AE34" s="18">
        <f t="shared" ca="1" si="18"/>
        <v>0</v>
      </c>
      <c r="AF34" s="18">
        <f t="shared" ca="1" si="18"/>
        <v>42056.100000000006</v>
      </c>
      <c r="AG34" s="18">
        <f t="shared" ca="1" si="18"/>
        <v>0</v>
      </c>
      <c r="AH34" s="18">
        <f t="shared" ca="1" si="18"/>
        <v>0</v>
      </c>
      <c r="AI34" s="18">
        <f t="shared" ca="1" si="18"/>
        <v>0</v>
      </c>
      <c r="AJ34" s="18">
        <f t="shared" ca="1" si="18"/>
        <v>180873.07</v>
      </c>
      <c r="AK34" s="18">
        <f t="shared" ca="1" si="15"/>
        <v>53888.140000000021</v>
      </c>
      <c r="AL34" s="18">
        <f t="shared" ca="1" si="15"/>
        <v>0</v>
      </c>
      <c r="AM34" s="18">
        <f t="shared" ca="1" si="15"/>
        <v>42032.180000000008</v>
      </c>
      <c r="AN34" s="18">
        <f t="shared" ca="1" si="15"/>
        <v>0</v>
      </c>
      <c r="AO34" s="18">
        <f t="shared" ca="1" si="15"/>
        <v>0</v>
      </c>
      <c r="AP34" s="18">
        <f t="shared" ca="1" si="15"/>
        <v>3942.7</v>
      </c>
      <c r="AQ34" s="18">
        <f t="shared" ca="1" si="15"/>
        <v>0</v>
      </c>
      <c r="AR34" s="18">
        <f t="shared" ca="1" si="15"/>
        <v>0</v>
      </c>
      <c r="AS34" s="18">
        <f t="shared" ca="1" si="15"/>
        <v>0</v>
      </c>
      <c r="AT34" s="18">
        <f t="shared" ca="1" si="15"/>
        <v>11079551.240000051</v>
      </c>
      <c r="AU34" s="18">
        <f t="shared" ca="1" si="15"/>
        <v>199094.05000000072</v>
      </c>
      <c r="AV34" s="18">
        <f t="shared" ca="1" si="15"/>
        <v>321573.01999999711</v>
      </c>
      <c r="AW34" s="18">
        <f t="shared" ca="1" si="15"/>
        <v>0</v>
      </c>
      <c r="AX34" s="18">
        <f t="shared" ca="1" si="15"/>
        <v>355747.56000000134</v>
      </c>
      <c r="AY34" s="18">
        <f t="shared" ca="1" si="15"/>
        <v>0</v>
      </c>
      <c r="AZ34" s="18">
        <f t="shared" ca="1" si="19"/>
        <v>0</v>
      </c>
      <c r="BA34" s="18">
        <f t="shared" ca="1" si="19"/>
        <v>0</v>
      </c>
      <c r="BB34" s="18">
        <f t="shared" ca="1" si="19"/>
        <v>0</v>
      </c>
      <c r="BC34" s="18">
        <f t="shared" ca="1" si="19"/>
        <v>0</v>
      </c>
      <c r="BD34" s="18">
        <f t="shared" ca="1" si="19"/>
        <v>2005177.1000000667</v>
      </c>
      <c r="BE34" s="18">
        <f t="shared" ca="1" si="19"/>
        <v>0</v>
      </c>
      <c r="BF34" s="18">
        <f t="shared" ca="1" si="19"/>
        <v>0</v>
      </c>
      <c r="BG34" s="18">
        <f t="shared" ca="1" si="19"/>
        <v>0</v>
      </c>
      <c r="BH34" s="18">
        <f t="shared" ca="1" si="19"/>
        <v>0</v>
      </c>
      <c r="BI34" s="18">
        <f t="shared" ca="1" si="19"/>
        <v>0</v>
      </c>
      <c r="BJ34" s="18">
        <f t="shared" ca="1" si="19"/>
        <v>0</v>
      </c>
      <c r="BK34" s="18">
        <f t="shared" ca="1" si="19"/>
        <v>0</v>
      </c>
      <c r="BL34" s="18">
        <f t="shared" ca="1" si="19"/>
        <v>0</v>
      </c>
      <c r="BM34" s="18">
        <f t="shared" ca="1" si="19"/>
        <v>0</v>
      </c>
      <c r="BN34" s="18">
        <f t="shared" ca="1" si="19"/>
        <v>577039.09999999404</v>
      </c>
      <c r="BO34" s="18">
        <f t="shared" ca="1" si="19"/>
        <v>0</v>
      </c>
      <c r="BP34" s="18">
        <f t="shared" ca="1" si="16"/>
        <v>419370.65000000008</v>
      </c>
      <c r="BQ34" s="18">
        <f t="shared" ca="1" si="16"/>
        <v>0</v>
      </c>
      <c r="BR34" s="18">
        <f t="shared" ca="1" si="16"/>
        <v>40091.920000000006</v>
      </c>
      <c r="BS34" s="18">
        <f t="shared" ca="1" si="16"/>
        <v>812028.67000000214</v>
      </c>
      <c r="BT34" s="18">
        <f t="shared" ca="1" si="16"/>
        <v>0</v>
      </c>
      <c r="BU34" s="18">
        <f t="shared" ca="1" si="16"/>
        <v>0</v>
      </c>
      <c r="BV34" s="18">
        <f t="shared" ca="1" si="16"/>
        <v>0</v>
      </c>
      <c r="BW34" s="18">
        <f t="shared" ca="1" si="16"/>
        <v>0</v>
      </c>
      <c r="BX34" s="18">
        <f t="shared" ca="1" si="16"/>
        <v>0</v>
      </c>
      <c r="BY34" s="18">
        <f t="shared" ca="1" si="16"/>
        <v>0</v>
      </c>
      <c r="BZ34" s="18">
        <f t="shared" ca="1" si="16"/>
        <v>2073018.4199999995</v>
      </c>
      <c r="CA34" s="18">
        <f t="shared" ca="1" si="20"/>
        <v>49965511.63000001</v>
      </c>
      <c r="CB34" s="18">
        <f t="shared" ca="1" si="20"/>
        <v>0</v>
      </c>
      <c r="CC34" s="18">
        <f t="shared" ca="1" si="20"/>
        <v>0</v>
      </c>
      <c r="CD34" s="18">
        <f t="shared" ca="1" si="20"/>
        <v>0</v>
      </c>
      <c r="CE34" s="18">
        <f t="shared" ca="1" si="20"/>
        <v>0</v>
      </c>
      <c r="CF34" s="18">
        <f t="shared" ca="1" si="20"/>
        <v>0</v>
      </c>
      <c r="CG34" s="18">
        <f t="shared" ca="1" si="20"/>
        <v>0</v>
      </c>
      <c r="CH34" s="18">
        <f t="shared" ca="1" si="20"/>
        <v>0</v>
      </c>
      <c r="CI34" s="19">
        <f t="shared" ca="1" si="25"/>
        <v>0</v>
      </c>
      <c r="CJ34" s="18">
        <f t="shared" ca="1" si="22"/>
        <v>0</v>
      </c>
      <c r="CK34" s="18">
        <f t="shared" ca="1" si="22"/>
        <v>0</v>
      </c>
      <c r="CL34" s="19">
        <f t="shared" ca="1" si="26"/>
        <v>0</v>
      </c>
      <c r="CM34" s="18">
        <f t="shared" ca="1" si="23"/>
        <v>0</v>
      </c>
      <c r="CN34" s="18">
        <f t="shared" ca="1" si="23"/>
        <v>0</v>
      </c>
      <c r="CO34" s="19">
        <f t="shared" ca="1" si="27"/>
        <v>0</v>
      </c>
      <c r="CP34" s="18">
        <f t="shared" ca="1" si="21"/>
        <v>0</v>
      </c>
      <c r="CQ34" s="18">
        <f t="shared" ca="1" si="21"/>
        <v>0</v>
      </c>
      <c r="CR34" s="18">
        <f t="shared" ca="1" si="21"/>
        <v>4613004.9799998756</v>
      </c>
      <c r="CS34" s="18">
        <f t="shared" ca="1" si="21"/>
        <v>0</v>
      </c>
      <c r="CT34" s="18">
        <f t="shared" ca="1" si="21"/>
        <v>0</v>
      </c>
      <c r="CU34" s="19">
        <f t="shared" ca="1" si="9"/>
        <v>644590370.30001414</v>
      </c>
    </row>
    <row r="35" spans="1:99" ht="12.75" customHeight="1">
      <c r="A35" s="57" t="s">
        <v>203</v>
      </c>
      <c r="B35" s="17">
        <v>1038</v>
      </c>
      <c r="C35" s="58" t="s">
        <v>146</v>
      </c>
      <c r="D35" s="19">
        <f t="shared" ca="1" si="24"/>
        <v>31562509.27</v>
      </c>
      <c r="E35" s="18">
        <f t="shared" ca="1" si="17"/>
        <v>6630272.8700000001</v>
      </c>
      <c r="F35" s="18">
        <f t="shared" ca="1" si="17"/>
        <v>24932236.399999999</v>
      </c>
      <c r="G35" s="18">
        <f t="shared" ca="1" si="17"/>
        <v>0</v>
      </c>
      <c r="H35" s="18">
        <f t="shared" ca="1" si="17"/>
        <v>77839689.609999985</v>
      </c>
      <c r="I35" s="18">
        <f t="shared" ca="1" si="17"/>
        <v>4578909.53</v>
      </c>
      <c r="J35" s="18">
        <f t="shared" ca="1" si="17"/>
        <v>0</v>
      </c>
      <c r="K35" s="18">
        <f t="shared" ca="1" si="17"/>
        <v>0</v>
      </c>
      <c r="L35" s="18">
        <f t="shared" ca="1" si="17"/>
        <v>0</v>
      </c>
      <c r="M35" s="18">
        <f t="shared" ca="1" si="17"/>
        <v>0</v>
      </c>
      <c r="N35" s="18">
        <f t="shared" ca="1" si="17"/>
        <v>0</v>
      </c>
      <c r="O35" s="18">
        <f t="shared" ca="1" si="17"/>
        <v>80432479.450000003</v>
      </c>
      <c r="P35" s="18">
        <f t="shared" ca="1" si="17"/>
        <v>0</v>
      </c>
      <c r="Q35" s="18">
        <f t="shared" ca="1" si="17"/>
        <v>4784441.13</v>
      </c>
      <c r="R35" s="18">
        <f t="shared" ca="1" si="17"/>
        <v>0</v>
      </c>
      <c r="S35" s="18">
        <f t="shared" ca="1" si="17"/>
        <v>0</v>
      </c>
      <c r="T35" s="18">
        <f t="shared" ca="1" si="11"/>
        <v>22182.63</v>
      </c>
      <c r="U35" s="18">
        <f t="shared" ca="1" si="18"/>
        <v>0</v>
      </c>
      <c r="V35" s="18">
        <f t="shared" ca="1" si="18"/>
        <v>0</v>
      </c>
      <c r="W35" s="18">
        <f t="shared" ca="1" si="18"/>
        <v>25215463.039999999</v>
      </c>
      <c r="X35" s="18">
        <f t="shared" ca="1" si="18"/>
        <v>0</v>
      </c>
      <c r="Y35" s="18">
        <f t="shared" ca="1" si="18"/>
        <v>37404720.759999998</v>
      </c>
      <c r="Z35" s="18">
        <f t="shared" ca="1" si="18"/>
        <v>13327842.460000001</v>
      </c>
      <c r="AA35" s="18">
        <f t="shared" ca="1" si="18"/>
        <v>0</v>
      </c>
      <c r="AB35" s="18">
        <f t="shared" ca="1" si="18"/>
        <v>0</v>
      </c>
      <c r="AC35" s="18">
        <f t="shared" ca="1" si="18"/>
        <v>1068246.04</v>
      </c>
      <c r="AD35" s="18">
        <f t="shared" ca="1" si="18"/>
        <v>8443077.0600000005</v>
      </c>
      <c r="AE35" s="18">
        <f t="shared" ca="1" si="18"/>
        <v>0</v>
      </c>
      <c r="AF35" s="18">
        <f t="shared" ca="1" si="18"/>
        <v>1296858.94</v>
      </c>
      <c r="AG35" s="18">
        <f t="shared" ca="1" si="18"/>
        <v>0</v>
      </c>
      <c r="AH35" s="18">
        <f t="shared" ca="1" si="18"/>
        <v>657513.28</v>
      </c>
      <c r="AI35" s="18">
        <f t="shared" ca="1" si="18"/>
        <v>0</v>
      </c>
      <c r="AJ35" s="18">
        <f t="shared" ca="1" si="18"/>
        <v>204209.42</v>
      </c>
      <c r="AK35" s="18">
        <f t="shared" ca="1" si="15"/>
        <v>11534.29</v>
      </c>
      <c r="AL35" s="18">
        <f t="shared" ca="1" si="15"/>
        <v>0</v>
      </c>
      <c r="AM35" s="18">
        <f t="shared" ca="1" si="15"/>
        <v>56726108.609999999</v>
      </c>
      <c r="AN35" s="18">
        <f t="shared" ca="1" si="15"/>
        <v>2902995.23</v>
      </c>
      <c r="AO35" s="18">
        <f t="shared" ca="1" si="15"/>
        <v>1328864.1100000001</v>
      </c>
      <c r="AP35" s="18">
        <f t="shared" ca="1" si="15"/>
        <v>7630965.5199999996</v>
      </c>
      <c r="AQ35" s="18">
        <f t="shared" ca="1" si="15"/>
        <v>0</v>
      </c>
      <c r="AR35" s="18">
        <f t="shared" ca="1" si="15"/>
        <v>0</v>
      </c>
      <c r="AS35" s="18">
        <f t="shared" ca="1" si="15"/>
        <v>0</v>
      </c>
      <c r="AT35" s="18">
        <f t="shared" ca="1" si="15"/>
        <v>190070863.80000001</v>
      </c>
      <c r="AU35" s="18">
        <f t="shared" ca="1" si="15"/>
        <v>4774453.68</v>
      </c>
      <c r="AV35" s="18">
        <f t="shared" ca="1" si="15"/>
        <v>2446881.16</v>
      </c>
      <c r="AW35" s="18">
        <f t="shared" ca="1" si="15"/>
        <v>0</v>
      </c>
      <c r="AX35" s="18">
        <f t="shared" ca="1" si="15"/>
        <v>1897885.39</v>
      </c>
      <c r="AY35" s="18">
        <f t="shared" ca="1" si="15"/>
        <v>0</v>
      </c>
      <c r="AZ35" s="18">
        <f t="shared" ca="1" si="19"/>
        <v>0</v>
      </c>
      <c r="BA35" s="18">
        <f t="shared" ca="1" si="19"/>
        <v>0</v>
      </c>
      <c r="BB35" s="18">
        <f t="shared" ca="1" si="19"/>
        <v>0</v>
      </c>
      <c r="BC35" s="18">
        <f t="shared" ca="1" si="19"/>
        <v>0</v>
      </c>
      <c r="BD35" s="18">
        <f t="shared" ca="1" si="19"/>
        <v>17019690.789999999</v>
      </c>
      <c r="BE35" s="18">
        <f t="shared" ca="1" si="19"/>
        <v>0</v>
      </c>
      <c r="BF35" s="18">
        <f t="shared" ca="1" si="19"/>
        <v>0</v>
      </c>
      <c r="BG35" s="18">
        <f t="shared" ca="1" si="19"/>
        <v>0</v>
      </c>
      <c r="BH35" s="18">
        <f t="shared" ca="1" si="19"/>
        <v>0</v>
      </c>
      <c r="BI35" s="18">
        <f t="shared" ca="1" si="19"/>
        <v>283050</v>
      </c>
      <c r="BJ35" s="18">
        <f t="shared" ca="1" si="19"/>
        <v>0</v>
      </c>
      <c r="BK35" s="18">
        <f t="shared" ca="1" si="19"/>
        <v>0</v>
      </c>
      <c r="BL35" s="18">
        <f t="shared" ca="1" si="19"/>
        <v>0</v>
      </c>
      <c r="BM35" s="18">
        <f t="shared" ca="1" si="19"/>
        <v>0.9</v>
      </c>
      <c r="BN35" s="18">
        <f t="shared" ca="1" si="19"/>
        <v>0</v>
      </c>
      <c r="BO35" s="18">
        <f t="shared" ca="1" si="19"/>
        <v>0</v>
      </c>
      <c r="BP35" s="18">
        <f t="shared" ca="1" si="16"/>
        <v>5624584.0600000005</v>
      </c>
      <c r="BQ35" s="18">
        <f t="shared" ca="1" si="16"/>
        <v>583483.62</v>
      </c>
      <c r="BR35" s="18">
        <f t="shared" ca="1" si="16"/>
        <v>1383660.23</v>
      </c>
      <c r="BS35" s="18">
        <f t="shared" ca="1" si="16"/>
        <v>652511885.71999991</v>
      </c>
      <c r="BT35" s="18">
        <f t="shared" ca="1" si="16"/>
        <v>0</v>
      </c>
      <c r="BU35" s="18">
        <f t="shared" ca="1" si="16"/>
        <v>0</v>
      </c>
      <c r="BV35" s="18">
        <f t="shared" ca="1" si="16"/>
        <v>26550442.280000001</v>
      </c>
      <c r="BW35" s="18">
        <f t="shared" ca="1" si="16"/>
        <v>0</v>
      </c>
      <c r="BX35" s="18">
        <f t="shared" ca="1" si="16"/>
        <v>0</v>
      </c>
      <c r="BY35" s="18">
        <f t="shared" ca="1" si="16"/>
        <v>0</v>
      </c>
      <c r="BZ35" s="18">
        <f t="shared" ca="1" si="16"/>
        <v>0</v>
      </c>
      <c r="CA35" s="18">
        <f t="shared" ca="1" si="20"/>
        <v>0</v>
      </c>
      <c r="CB35" s="18">
        <f t="shared" ca="1" si="20"/>
        <v>0</v>
      </c>
      <c r="CC35" s="18">
        <f t="shared" ca="1" si="20"/>
        <v>0</v>
      </c>
      <c r="CD35" s="18">
        <f t="shared" ca="1" si="20"/>
        <v>0</v>
      </c>
      <c r="CE35" s="18">
        <f t="shared" ca="1" si="20"/>
        <v>0</v>
      </c>
      <c r="CF35" s="18">
        <f t="shared" ca="1" si="20"/>
        <v>0</v>
      </c>
      <c r="CG35" s="18">
        <f t="shared" ca="1" si="20"/>
        <v>0</v>
      </c>
      <c r="CH35" s="18">
        <f t="shared" ca="1" si="20"/>
        <v>600547.92000000004</v>
      </c>
      <c r="CI35" s="19">
        <f t="shared" ca="1" si="25"/>
        <v>6838373.0599999996</v>
      </c>
      <c r="CJ35" s="18">
        <f t="shared" ca="1" si="22"/>
        <v>105614.29</v>
      </c>
      <c r="CK35" s="18">
        <f t="shared" ca="1" si="22"/>
        <v>6732758.7699999996</v>
      </c>
      <c r="CL35" s="19">
        <f t="shared" ca="1" si="26"/>
        <v>0</v>
      </c>
      <c r="CM35" s="18">
        <f t="shared" ca="1" si="23"/>
        <v>0</v>
      </c>
      <c r="CN35" s="18">
        <f t="shared" ca="1" si="23"/>
        <v>0</v>
      </c>
      <c r="CO35" s="19">
        <f t="shared" ca="1" si="27"/>
        <v>0</v>
      </c>
      <c r="CP35" s="18">
        <f t="shared" ca="1" si="21"/>
        <v>0</v>
      </c>
      <c r="CQ35" s="18">
        <f t="shared" ca="1" si="21"/>
        <v>0</v>
      </c>
      <c r="CR35" s="18">
        <f t="shared" ca="1" si="21"/>
        <v>8439805.1300000008</v>
      </c>
      <c r="CS35" s="18">
        <f t="shared" ca="1" si="21"/>
        <v>0</v>
      </c>
      <c r="CT35" s="18">
        <f t="shared" ca="1" si="21"/>
        <v>0</v>
      </c>
      <c r="CU35" s="19">
        <f t="shared" ca="1" si="9"/>
        <v>1274464218.1199999</v>
      </c>
    </row>
    <row r="36" spans="1:99" ht="12.75" customHeight="1">
      <c r="A36" s="57" t="s">
        <v>205</v>
      </c>
      <c r="B36" s="17">
        <v>1039</v>
      </c>
      <c r="C36" s="58" t="s">
        <v>146</v>
      </c>
      <c r="D36" s="19">
        <f t="shared" ca="1" si="24"/>
        <v>17725863.950000003</v>
      </c>
      <c r="E36" s="18">
        <f t="shared" ca="1" si="17"/>
        <v>4138211.9833333343</v>
      </c>
      <c r="F36" s="18">
        <f t="shared" ca="1" si="17"/>
        <v>8569370.9833333343</v>
      </c>
      <c r="G36" s="18">
        <f t="shared" ca="1" si="17"/>
        <v>5018280.9833333343</v>
      </c>
      <c r="H36" s="18">
        <f t="shared" ca="1" si="17"/>
        <v>0</v>
      </c>
      <c r="I36" s="18">
        <f t="shared" ca="1" si="17"/>
        <v>9707335</v>
      </c>
      <c r="J36" s="18">
        <f t="shared" ca="1" si="17"/>
        <v>619726</v>
      </c>
      <c r="K36" s="18">
        <f t="shared" ca="1" si="17"/>
        <v>0</v>
      </c>
      <c r="L36" s="18">
        <f t="shared" ca="1" si="17"/>
        <v>0</v>
      </c>
      <c r="M36" s="18">
        <f t="shared" ca="1" si="17"/>
        <v>0</v>
      </c>
      <c r="N36" s="18">
        <f t="shared" ca="1" si="17"/>
        <v>0</v>
      </c>
      <c r="O36" s="18">
        <f t="shared" ca="1" si="17"/>
        <v>12650012</v>
      </c>
      <c r="P36" s="18">
        <f t="shared" ca="1" si="17"/>
        <v>0</v>
      </c>
      <c r="Q36" s="18">
        <f t="shared" ca="1" si="17"/>
        <v>3000</v>
      </c>
      <c r="R36" s="18">
        <f t="shared" ca="1" si="17"/>
        <v>0</v>
      </c>
      <c r="S36" s="18">
        <f t="shared" ca="1" si="17"/>
        <v>0</v>
      </c>
      <c r="T36" s="18">
        <f t="shared" ca="1" si="11"/>
        <v>191303303</v>
      </c>
      <c r="U36" s="18">
        <f t="shared" ca="1" si="18"/>
        <v>2022799</v>
      </c>
      <c r="V36" s="18">
        <f t="shared" ca="1" si="18"/>
        <v>9065261</v>
      </c>
      <c r="W36" s="18">
        <f t="shared" ca="1" si="18"/>
        <v>163898766.27000007</v>
      </c>
      <c r="X36" s="18">
        <f t="shared" ca="1" si="18"/>
        <v>4121856</v>
      </c>
      <c r="Y36" s="18">
        <f t="shared" ca="1" si="18"/>
        <v>7388115</v>
      </c>
      <c r="Z36" s="18">
        <f t="shared" ca="1" si="18"/>
        <v>7598022</v>
      </c>
      <c r="AA36" s="18">
        <f t="shared" ca="1" si="18"/>
        <v>0</v>
      </c>
      <c r="AB36" s="18">
        <f t="shared" ca="1" si="18"/>
        <v>0</v>
      </c>
      <c r="AC36" s="18">
        <f t="shared" ca="1" si="18"/>
        <v>1128584</v>
      </c>
      <c r="AD36" s="18">
        <f t="shared" ca="1" si="18"/>
        <v>2851815</v>
      </c>
      <c r="AE36" s="18">
        <f t="shared" ca="1" si="18"/>
        <v>0</v>
      </c>
      <c r="AF36" s="18">
        <f t="shared" ca="1" si="18"/>
        <v>55678</v>
      </c>
      <c r="AG36" s="18">
        <f t="shared" ca="1" si="18"/>
        <v>0</v>
      </c>
      <c r="AH36" s="18">
        <f t="shared" ca="1" si="18"/>
        <v>0</v>
      </c>
      <c r="AI36" s="18">
        <f t="shared" ca="1" si="18"/>
        <v>0</v>
      </c>
      <c r="AJ36" s="18">
        <f t="shared" ca="1" si="18"/>
        <v>552492</v>
      </c>
      <c r="AK36" s="18">
        <f t="shared" ca="1" si="15"/>
        <v>268771</v>
      </c>
      <c r="AL36" s="18">
        <f t="shared" ca="1" si="15"/>
        <v>0</v>
      </c>
      <c r="AM36" s="18">
        <f t="shared" ca="1" si="15"/>
        <v>3078989</v>
      </c>
      <c r="AN36" s="18">
        <f t="shared" ca="1" si="15"/>
        <v>0</v>
      </c>
      <c r="AO36" s="18">
        <f t="shared" ca="1" si="15"/>
        <v>0</v>
      </c>
      <c r="AP36" s="18">
        <f t="shared" ca="1" si="15"/>
        <v>494235</v>
      </c>
      <c r="AQ36" s="18">
        <f t="shared" ca="1" si="15"/>
        <v>0</v>
      </c>
      <c r="AR36" s="18">
        <f t="shared" ca="1" si="15"/>
        <v>0</v>
      </c>
      <c r="AS36" s="18">
        <f t="shared" ca="1" si="15"/>
        <v>0</v>
      </c>
      <c r="AT36" s="18">
        <f t="shared" ca="1" si="15"/>
        <v>23008621</v>
      </c>
      <c r="AU36" s="18">
        <f t="shared" ca="1" si="15"/>
        <v>1984837</v>
      </c>
      <c r="AV36" s="18">
        <f t="shared" ca="1" si="15"/>
        <v>0</v>
      </c>
      <c r="AW36" s="18">
        <f t="shared" ca="1" si="15"/>
        <v>0</v>
      </c>
      <c r="AX36" s="18">
        <f t="shared" ca="1" si="15"/>
        <v>0</v>
      </c>
      <c r="AY36" s="18">
        <f t="shared" ca="1" si="15"/>
        <v>0</v>
      </c>
      <c r="AZ36" s="18">
        <f t="shared" ca="1" si="19"/>
        <v>0</v>
      </c>
      <c r="BA36" s="18">
        <f t="shared" ca="1" si="19"/>
        <v>0</v>
      </c>
      <c r="BB36" s="18">
        <f t="shared" ca="1" si="19"/>
        <v>0</v>
      </c>
      <c r="BC36" s="18">
        <f t="shared" ca="1" si="19"/>
        <v>0</v>
      </c>
      <c r="BD36" s="18">
        <f t="shared" ca="1" si="19"/>
        <v>13188140</v>
      </c>
      <c r="BE36" s="18">
        <f t="shared" ca="1" si="19"/>
        <v>0</v>
      </c>
      <c r="BF36" s="18">
        <f t="shared" ca="1" si="19"/>
        <v>0</v>
      </c>
      <c r="BG36" s="18">
        <f t="shared" ca="1" si="19"/>
        <v>0</v>
      </c>
      <c r="BH36" s="18">
        <f t="shared" ca="1" si="19"/>
        <v>0</v>
      </c>
      <c r="BI36" s="18">
        <f t="shared" ca="1" si="19"/>
        <v>0</v>
      </c>
      <c r="BJ36" s="18">
        <f t="shared" ca="1" si="19"/>
        <v>0</v>
      </c>
      <c r="BK36" s="18">
        <f t="shared" ca="1" si="19"/>
        <v>0</v>
      </c>
      <c r="BL36" s="18">
        <f t="shared" ca="1" si="19"/>
        <v>0</v>
      </c>
      <c r="BM36" s="18">
        <f t="shared" ca="1" si="19"/>
        <v>0</v>
      </c>
      <c r="BN36" s="18">
        <f t="shared" ca="1" si="19"/>
        <v>0</v>
      </c>
      <c r="BO36" s="18">
        <f t="shared" ca="1" si="19"/>
        <v>0</v>
      </c>
      <c r="BP36" s="18">
        <f t="shared" ca="1" si="16"/>
        <v>1947111</v>
      </c>
      <c r="BQ36" s="18">
        <f t="shared" ca="1" si="16"/>
        <v>225517</v>
      </c>
      <c r="BR36" s="18">
        <f t="shared" ca="1" si="16"/>
        <v>3047410</v>
      </c>
      <c r="BS36" s="18">
        <f t="shared" ca="1" si="16"/>
        <v>3257436</v>
      </c>
      <c r="BT36" s="18">
        <f t="shared" ca="1" si="16"/>
        <v>0</v>
      </c>
      <c r="BU36" s="18">
        <f t="shared" ca="1" si="16"/>
        <v>0</v>
      </c>
      <c r="BV36" s="18">
        <f t="shared" ca="1" si="16"/>
        <v>0</v>
      </c>
      <c r="BW36" s="18">
        <f t="shared" ca="1" si="16"/>
        <v>0</v>
      </c>
      <c r="BX36" s="18">
        <f t="shared" ca="1" si="16"/>
        <v>0</v>
      </c>
      <c r="BY36" s="18">
        <f t="shared" ca="1" si="16"/>
        <v>0</v>
      </c>
      <c r="BZ36" s="18">
        <f t="shared" ca="1" si="16"/>
        <v>0</v>
      </c>
      <c r="CA36" s="18">
        <f t="shared" ca="1" si="20"/>
        <v>0</v>
      </c>
      <c r="CB36" s="18">
        <f t="shared" ca="1" si="20"/>
        <v>0</v>
      </c>
      <c r="CC36" s="18">
        <f t="shared" ca="1" si="20"/>
        <v>0</v>
      </c>
      <c r="CD36" s="18">
        <f t="shared" ca="1" si="20"/>
        <v>0</v>
      </c>
      <c r="CE36" s="18">
        <f t="shared" ca="1" si="20"/>
        <v>0</v>
      </c>
      <c r="CF36" s="18">
        <f t="shared" ca="1" si="20"/>
        <v>0</v>
      </c>
      <c r="CG36" s="18">
        <f t="shared" ca="1" si="20"/>
        <v>0</v>
      </c>
      <c r="CH36" s="18">
        <f t="shared" ca="1" si="20"/>
        <v>0</v>
      </c>
      <c r="CI36" s="19">
        <f t="shared" ca="1" si="25"/>
        <v>160660200</v>
      </c>
      <c r="CJ36" s="18">
        <f t="shared" ca="1" si="22"/>
        <v>0</v>
      </c>
      <c r="CK36" s="18">
        <f t="shared" ca="1" si="22"/>
        <v>95329569</v>
      </c>
      <c r="CL36" s="19">
        <f t="shared" ca="1" si="26"/>
        <v>65330631</v>
      </c>
      <c r="CM36" s="18">
        <f t="shared" ca="1" si="23"/>
        <v>0</v>
      </c>
      <c r="CN36" s="18">
        <f t="shared" ca="1" si="23"/>
        <v>65330631</v>
      </c>
      <c r="CO36" s="19">
        <f t="shared" ca="1" si="27"/>
        <v>0</v>
      </c>
      <c r="CP36" s="18">
        <f t="shared" ca="1" si="21"/>
        <v>0</v>
      </c>
      <c r="CQ36" s="18">
        <f t="shared" ca="1" si="21"/>
        <v>0</v>
      </c>
      <c r="CR36" s="18">
        <f t="shared" ca="1" si="21"/>
        <v>3759948</v>
      </c>
      <c r="CS36" s="18">
        <f t="shared" ca="1" si="21"/>
        <v>0</v>
      </c>
      <c r="CT36" s="18">
        <f t="shared" ca="1" si="21"/>
        <v>0</v>
      </c>
      <c r="CU36" s="19">
        <f t="shared" ca="1" si="9"/>
        <v>645613843.22000015</v>
      </c>
    </row>
    <row r="37" spans="1:99" ht="12.75" customHeight="1">
      <c r="A37" s="57" t="s">
        <v>207</v>
      </c>
      <c r="B37" s="17">
        <v>1040</v>
      </c>
      <c r="C37" s="58" t="s">
        <v>146</v>
      </c>
      <c r="D37" s="19">
        <f t="shared" ca="1" si="24"/>
        <v>0</v>
      </c>
      <c r="E37" s="18">
        <f t="shared" ca="1" si="17"/>
        <v>0</v>
      </c>
      <c r="F37" s="18">
        <f t="shared" ca="1" si="17"/>
        <v>0</v>
      </c>
      <c r="G37" s="18">
        <f t="shared" ca="1" si="17"/>
        <v>0</v>
      </c>
      <c r="H37" s="18">
        <f t="shared" ca="1" si="17"/>
        <v>0</v>
      </c>
      <c r="I37" s="18">
        <f t="shared" ca="1" si="17"/>
        <v>0</v>
      </c>
      <c r="J37" s="18">
        <f t="shared" ca="1" si="17"/>
        <v>0</v>
      </c>
      <c r="K37" s="18">
        <f t="shared" ca="1" si="17"/>
        <v>0</v>
      </c>
      <c r="L37" s="18">
        <f t="shared" ca="1" si="17"/>
        <v>0</v>
      </c>
      <c r="M37" s="18">
        <f t="shared" ca="1" si="17"/>
        <v>0</v>
      </c>
      <c r="N37" s="18">
        <f t="shared" ca="1" si="17"/>
        <v>0</v>
      </c>
      <c r="O37" s="18">
        <f t="shared" ca="1" si="17"/>
        <v>0</v>
      </c>
      <c r="P37" s="18">
        <f t="shared" ca="1" si="17"/>
        <v>0</v>
      </c>
      <c r="Q37" s="18">
        <f t="shared" ca="1" si="17"/>
        <v>309472513.05000007</v>
      </c>
      <c r="R37" s="18">
        <f t="shared" ca="1" si="17"/>
        <v>0</v>
      </c>
      <c r="S37" s="18">
        <f t="shared" ca="1" si="17"/>
        <v>0</v>
      </c>
      <c r="T37" s="18">
        <f t="shared" ca="1" si="11"/>
        <v>0</v>
      </c>
      <c r="U37" s="18">
        <f t="shared" ca="1" si="18"/>
        <v>0</v>
      </c>
      <c r="V37" s="18">
        <f t="shared" ca="1" si="18"/>
        <v>0</v>
      </c>
      <c r="W37" s="18">
        <f t="shared" ca="1" si="18"/>
        <v>0</v>
      </c>
      <c r="X37" s="18">
        <f t="shared" ca="1" si="18"/>
        <v>0</v>
      </c>
      <c r="Y37" s="18">
        <f t="shared" ca="1" si="18"/>
        <v>0</v>
      </c>
      <c r="Z37" s="18">
        <f t="shared" ca="1" si="18"/>
        <v>0</v>
      </c>
      <c r="AA37" s="18">
        <f t="shared" ca="1" si="18"/>
        <v>0</v>
      </c>
      <c r="AB37" s="18">
        <f t="shared" ca="1" si="18"/>
        <v>0</v>
      </c>
      <c r="AC37" s="18">
        <f t="shared" ca="1" si="18"/>
        <v>0</v>
      </c>
      <c r="AD37" s="18">
        <f t="shared" ca="1" si="18"/>
        <v>0</v>
      </c>
      <c r="AE37" s="18">
        <f t="shared" ca="1" si="18"/>
        <v>0</v>
      </c>
      <c r="AF37" s="18">
        <f t="shared" ca="1" si="18"/>
        <v>0</v>
      </c>
      <c r="AG37" s="18">
        <f t="shared" ca="1" si="18"/>
        <v>0</v>
      </c>
      <c r="AH37" s="18">
        <f t="shared" ca="1" si="18"/>
        <v>0</v>
      </c>
      <c r="AI37" s="18">
        <f t="shared" ca="1" si="18"/>
        <v>0</v>
      </c>
      <c r="AJ37" s="18">
        <f t="shared" ca="1" si="18"/>
        <v>0</v>
      </c>
      <c r="AK37" s="18">
        <f t="shared" ca="1" si="15"/>
        <v>0</v>
      </c>
      <c r="AL37" s="18">
        <f t="shared" ca="1" si="15"/>
        <v>0</v>
      </c>
      <c r="AM37" s="18">
        <f t="shared" ca="1" si="15"/>
        <v>0</v>
      </c>
      <c r="AN37" s="18">
        <f t="shared" ca="1" si="15"/>
        <v>0</v>
      </c>
      <c r="AO37" s="18">
        <f t="shared" ca="1" si="15"/>
        <v>172700313.39000002</v>
      </c>
      <c r="AP37" s="18">
        <f t="shared" ca="1" si="15"/>
        <v>0</v>
      </c>
      <c r="AQ37" s="18">
        <f t="shared" ca="1" si="15"/>
        <v>0</v>
      </c>
      <c r="AR37" s="18">
        <f t="shared" ca="1" si="15"/>
        <v>0</v>
      </c>
      <c r="AS37" s="18">
        <f t="shared" ca="1" si="15"/>
        <v>0</v>
      </c>
      <c r="AT37" s="18">
        <f t="shared" ca="1" si="15"/>
        <v>0</v>
      </c>
      <c r="AU37" s="18">
        <f t="shared" ca="1" si="15"/>
        <v>0</v>
      </c>
      <c r="AV37" s="18">
        <f t="shared" ca="1" si="15"/>
        <v>0</v>
      </c>
      <c r="AW37" s="18">
        <f t="shared" ca="1" si="15"/>
        <v>0</v>
      </c>
      <c r="AX37" s="18">
        <f t="shared" ca="1" si="15"/>
        <v>0</v>
      </c>
      <c r="AY37" s="18">
        <f t="shared" ca="1" si="15"/>
        <v>0</v>
      </c>
      <c r="AZ37" s="18">
        <f t="shared" ca="1" si="19"/>
        <v>0</v>
      </c>
      <c r="BA37" s="18">
        <f t="shared" ca="1" si="19"/>
        <v>0</v>
      </c>
      <c r="BB37" s="18">
        <f t="shared" ca="1" si="19"/>
        <v>0</v>
      </c>
      <c r="BC37" s="18">
        <f t="shared" ca="1" si="19"/>
        <v>0</v>
      </c>
      <c r="BD37" s="18">
        <f t="shared" ca="1" si="19"/>
        <v>0</v>
      </c>
      <c r="BE37" s="18">
        <f t="shared" ca="1" si="19"/>
        <v>0</v>
      </c>
      <c r="BF37" s="18">
        <f t="shared" ca="1" si="19"/>
        <v>0</v>
      </c>
      <c r="BG37" s="18">
        <f t="shared" ca="1" si="19"/>
        <v>0</v>
      </c>
      <c r="BH37" s="18">
        <f t="shared" ca="1" si="19"/>
        <v>0</v>
      </c>
      <c r="BI37" s="18">
        <f t="shared" ca="1" si="19"/>
        <v>0</v>
      </c>
      <c r="BJ37" s="18">
        <f t="shared" ca="1" si="19"/>
        <v>0</v>
      </c>
      <c r="BK37" s="18">
        <f t="shared" ca="1" si="19"/>
        <v>0</v>
      </c>
      <c r="BL37" s="18">
        <f t="shared" ca="1" si="19"/>
        <v>0</v>
      </c>
      <c r="BM37" s="18">
        <f t="shared" ca="1" si="19"/>
        <v>0</v>
      </c>
      <c r="BN37" s="18">
        <f t="shared" ca="1" si="19"/>
        <v>0</v>
      </c>
      <c r="BO37" s="18">
        <f t="shared" ca="1" si="19"/>
        <v>0</v>
      </c>
      <c r="BP37" s="18">
        <f t="shared" ca="1" si="16"/>
        <v>0</v>
      </c>
      <c r="BQ37" s="18">
        <f t="shared" ca="1" si="16"/>
        <v>0</v>
      </c>
      <c r="BR37" s="18">
        <f t="shared" ca="1" si="16"/>
        <v>0</v>
      </c>
      <c r="BS37" s="18">
        <f t="shared" ca="1" si="16"/>
        <v>0</v>
      </c>
      <c r="BT37" s="18">
        <f t="shared" ca="1" si="16"/>
        <v>0</v>
      </c>
      <c r="BU37" s="18">
        <f t="shared" ca="1" si="16"/>
        <v>0</v>
      </c>
      <c r="BV37" s="18">
        <f t="shared" ca="1" si="16"/>
        <v>0</v>
      </c>
      <c r="BW37" s="18">
        <f t="shared" ca="1" si="16"/>
        <v>0</v>
      </c>
      <c r="BX37" s="18">
        <f t="shared" ca="1" si="16"/>
        <v>0</v>
      </c>
      <c r="BY37" s="18">
        <f t="shared" ca="1" si="16"/>
        <v>0</v>
      </c>
      <c r="BZ37" s="18">
        <f t="shared" ca="1" si="16"/>
        <v>0</v>
      </c>
      <c r="CA37" s="18">
        <f t="shared" ca="1" si="20"/>
        <v>0</v>
      </c>
      <c r="CB37" s="18">
        <f t="shared" ca="1" si="20"/>
        <v>0</v>
      </c>
      <c r="CC37" s="18">
        <f t="shared" ca="1" si="20"/>
        <v>0</v>
      </c>
      <c r="CD37" s="18">
        <f t="shared" ca="1" si="20"/>
        <v>0</v>
      </c>
      <c r="CE37" s="18">
        <f t="shared" ca="1" si="20"/>
        <v>0</v>
      </c>
      <c r="CF37" s="18">
        <f t="shared" ca="1" si="20"/>
        <v>0</v>
      </c>
      <c r="CG37" s="18">
        <f t="shared" ca="1" si="20"/>
        <v>0</v>
      </c>
      <c r="CH37" s="18">
        <f t="shared" ca="1" si="20"/>
        <v>0</v>
      </c>
      <c r="CI37" s="19">
        <f t="shared" ca="1" si="25"/>
        <v>0</v>
      </c>
      <c r="CJ37" s="18">
        <f t="shared" ca="1" si="22"/>
        <v>0</v>
      </c>
      <c r="CK37" s="18">
        <f t="shared" ca="1" si="22"/>
        <v>0</v>
      </c>
      <c r="CL37" s="19">
        <f t="shared" ca="1" si="26"/>
        <v>0</v>
      </c>
      <c r="CM37" s="18">
        <f t="shared" ca="1" si="23"/>
        <v>0</v>
      </c>
      <c r="CN37" s="18">
        <f t="shared" ca="1" si="23"/>
        <v>0</v>
      </c>
      <c r="CO37" s="19">
        <f t="shared" ca="1" si="27"/>
        <v>0</v>
      </c>
      <c r="CP37" s="18">
        <f t="shared" ca="1" si="21"/>
        <v>0</v>
      </c>
      <c r="CQ37" s="18">
        <f t="shared" ca="1" si="21"/>
        <v>0</v>
      </c>
      <c r="CR37" s="18">
        <f t="shared" ca="1" si="21"/>
        <v>0</v>
      </c>
      <c r="CS37" s="18">
        <f t="shared" ca="1" si="21"/>
        <v>0</v>
      </c>
      <c r="CT37" s="18">
        <f t="shared" ca="1" si="21"/>
        <v>0</v>
      </c>
      <c r="CU37" s="19">
        <f t="shared" ca="1" si="9"/>
        <v>482172826.44000006</v>
      </c>
    </row>
    <row r="38" spans="1:99" ht="12.75" customHeight="1">
      <c r="A38" s="57" t="s">
        <v>209</v>
      </c>
      <c r="B38" s="17">
        <v>1043</v>
      </c>
      <c r="C38" s="58" t="s">
        <v>146</v>
      </c>
      <c r="D38" s="19">
        <f t="shared" ca="1" si="24"/>
        <v>324958474.85999304</v>
      </c>
      <c r="E38" s="18">
        <f t="shared" ca="1" si="17"/>
        <v>51542028.049990006</v>
      </c>
      <c r="F38" s="18">
        <f t="shared" ca="1" si="17"/>
        <v>189892921.32000303</v>
      </c>
      <c r="G38" s="18">
        <f t="shared" ca="1" si="17"/>
        <v>83523525.489999995</v>
      </c>
      <c r="H38" s="18">
        <f t="shared" ca="1" si="17"/>
        <v>23545868.940000001</v>
      </c>
      <c r="I38" s="18">
        <f t="shared" ca="1" si="17"/>
        <v>14090272</v>
      </c>
      <c r="J38" s="18">
        <f t="shared" ca="1" si="17"/>
        <v>0</v>
      </c>
      <c r="K38" s="18">
        <f t="shared" ca="1" si="17"/>
        <v>0</v>
      </c>
      <c r="L38" s="18">
        <f t="shared" ca="1" si="17"/>
        <v>0</v>
      </c>
      <c r="M38" s="18">
        <f t="shared" ca="1" si="17"/>
        <v>0</v>
      </c>
      <c r="N38" s="18">
        <f t="shared" ca="1" si="17"/>
        <v>0</v>
      </c>
      <c r="O38" s="18">
        <f t="shared" ca="1" si="17"/>
        <v>48444170.859999999</v>
      </c>
      <c r="P38" s="18">
        <f t="shared" ca="1" si="17"/>
        <v>186201.02</v>
      </c>
      <c r="Q38" s="18">
        <f t="shared" ca="1" si="17"/>
        <v>3186099.37</v>
      </c>
      <c r="R38" s="18">
        <f t="shared" ca="1" si="17"/>
        <v>0</v>
      </c>
      <c r="S38" s="18">
        <f t="shared" ca="1" si="17"/>
        <v>0</v>
      </c>
      <c r="T38" s="18">
        <f t="shared" ca="1" si="11"/>
        <v>281925443.94999999</v>
      </c>
      <c r="U38" s="18">
        <f t="shared" ca="1" si="18"/>
        <v>0</v>
      </c>
      <c r="V38" s="18">
        <f t="shared" ca="1" si="18"/>
        <v>27432564.649999999</v>
      </c>
      <c r="W38" s="18">
        <f t="shared" ca="1" si="18"/>
        <v>389305387.35999995</v>
      </c>
      <c r="X38" s="18">
        <f t="shared" ca="1" si="18"/>
        <v>1500</v>
      </c>
      <c r="Y38" s="18">
        <f t="shared" ca="1" si="18"/>
        <v>16225549.65</v>
      </c>
      <c r="Z38" s="18">
        <f t="shared" ca="1" si="18"/>
        <v>25356537.419999998</v>
      </c>
      <c r="AA38" s="18">
        <f t="shared" ca="1" si="18"/>
        <v>0</v>
      </c>
      <c r="AB38" s="18">
        <f t="shared" ca="1" si="18"/>
        <v>0</v>
      </c>
      <c r="AC38" s="18">
        <f t="shared" ca="1" si="18"/>
        <v>3154258.6799999997</v>
      </c>
      <c r="AD38" s="18">
        <f t="shared" ca="1" si="18"/>
        <v>14918909.9</v>
      </c>
      <c r="AE38" s="18">
        <f t="shared" ca="1" si="18"/>
        <v>2955386</v>
      </c>
      <c r="AF38" s="18">
        <f t="shared" ca="1" si="18"/>
        <v>3693773.01</v>
      </c>
      <c r="AG38" s="18">
        <f t="shared" ca="1" si="18"/>
        <v>0</v>
      </c>
      <c r="AH38" s="18">
        <f t="shared" ca="1" si="18"/>
        <v>0</v>
      </c>
      <c r="AI38" s="18">
        <f t="shared" ca="1" si="18"/>
        <v>0</v>
      </c>
      <c r="AJ38" s="18">
        <f t="shared" ref="AJ38:AY53" ca="1" si="28">IFERROR(IF($C$2="Yurtiçi",INDIRECT("'"&amp;$B$2&amp;"'!"&amp;ADDRESS(MATCH($B38,INDIRECT("'"&amp;$B$2&amp;"'!$B$1:$B$1095"),0),MATCH(AJ$5,INDIRECT("'"&amp;$B$2&amp;"'!5:5"),0))),IF($C$2="Yurtdışı",INDIRECT("'"&amp;$B$2&amp;"'!"&amp;ADDRESS(MATCH($B38,INDIRECT("'"&amp;$B$2&amp;"'!$B$1:$B$1095"),0),MATCH(AJ$5,INDIRECT("'"&amp;$B$2&amp;"'!5:5"),0)+1)),INDIRECT("'"&amp;$B$2&amp;"'!"&amp;ADDRESS(MATCH($B38,INDIRECT("'"&amp;$B$2&amp;"'!$B$1:$B$1095"),0),MATCH(AJ$5,INDIRECT("'"&amp;$B$2&amp;"'!5:5"),0)))+INDIRECT("'"&amp;$B$2&amp;"'!"&amp;ADDRESS(MATCH($B38,INDIRECT("'"&amp;$B$2&amp;"'!$B$1:$B$1095"),0),MATCH(AJ$5,INDIRECT("'"&amp;$B$2&amp;"'!5:5"),0)+1)))),0)</f>
        <v>334186.74</v>
      </c>
      <c r="AK38" s="18">
        <f t="shared" ca="1" si="28"/>
        <v>665920.4</v>
      </c>
      <c r="AL38" s="18">
        <f t="shared" ca="1" si="28"/>
        <v>0</v>
      </c>
      <c r="AM38" s="18">
        <f t="shared" ca="1" si="28"/>
        <v>23077135.609999999</v>
      </c>
      <c r="AN38" s="18">
        <f t="shared" ca="1" si="28"/>
        <v>0</v>
      </c>
      <c r="AO38" s="18">
        <f t="shared" ca="1" si="28"/>
        <v>0</v>
      </c>
      <c r="AP38" s="18">
        <f t="shared" ca="1" si="28"/>
        <v>4165864.46</v>
      </c>
      <c r="AQ38" s="18">
        <f t="shared" ca="1" si="28"/>
        <v>0</v>
      </c>
      <c r="AR38" s="18">
        <f t="shared" ca="1" si="28"/>
        <v>0</v>
      </c>
      <c r="AS38" s="18">
        <f t="shared" ca="1" si="28"/>
        <v>0</v>
      </c>
      <c r="AT38" s="18">
        <f t="shared" ca="1" si="28"/>
        <v>0</v>
      </c>
      <c r="AU38" s="18">
        <f t="shared" ca="1" si="28"/>
        <v>0</v>
      </c>
      <c r="AV38" s="18">
        <f t="shared" ca="1" si="28"/>
        <v>0</v>
      </c>
      <c r="AW38" s="18">
        <f t="shared" ca="1" si="28"/>
        <v>0</v>
      </c>
      <c r="AX38" s="18">
        <f t="shared" ca="1" si="28"/>
        <v>0</v>
      </c>
      <c r="AY38" s="18">
        <f t="shared" ca="1" si="28"/>
        <v>0</v>
      </c>
      <c r="AZ38" s="18">
        <f t="shared" ca="1" si="19"/>
        <v>0</v>
      </c>
      <c r="BA38" s="18">
        <f t="shared" ca="1" si="19"/>
        <v>0</v>
      </c>
      <c r="BB38" s="18">
        <f t="shared" ca="1" si="19"/>
        <v>0</v>
      </c>
      <c r="BC38" s="18">
        <f t="shared" ca="1" si="19"/>
        <v>0</v>
      </c>
      <c r="BD38" s="18">
        <f t="shared" ca="1" si="19"/>
        <v>19422434.330000002</v>
      </c>
      <c r="BE38" s="18">
        <f t="shared" ca="1" si="19"/>
        <v>-583473.94999999995</v>
      </c>
      <c r="BF38" s="18">
        <f t="shared" ca="1" si="19"/>
        <v>0</v>
      </c>
      <c r="BG38" s="18">
        <f t="shared" ca="1" si="19"/>
        <v>0</v>
      </c>
      <c r="BH38" s="18">
        <f t="shared" ca="1" si="19"/>
        <v>0</v>
      </c>
      <c r="BI38" s="18">
        <f t="shared" ca="1" si="19"/>
        <v>0</v>
      </c>
      <c r="BJ38" s="18">
        <f t="shared" ca="1" si="19"/>
        <v>0</v>
      </c>
      <c r="BK38" s="18">
        <f t="shared" ca="1" si="19"/>
        <v>0</v>
      </c>
      <c r="BL38" s="18">
        <f t="shared" ca="1" si="19"/>
        <v>108903.99</v>
      </c>
      <c r="BM38" s="18">
        <f t="shared" ca="1" si="19"/>
        <v>1214.83</v>
      </c>
      <c r="BN38" s="18">
        <f t="shared" ca="1" si="19"/>
        <v>1454770.2000000002</v>
      </c>
      <c r="BO38" s="18">
        <f t="shared" ref="BO38:CD53" ca="1" si="29">IFERROR(IF($C$2="Yurtiçi",INDIRECT("'"&amp;$B$2&amp;"'!"&amp;ADDRESS(MATCH($B38,INDIRECT("'"&amp;$B$2&amp;"'!$B$1:$B$1095"),0),MATCH(BO$5,INDIRECT("'"&amp;$B$2&amp;"'!5:5"),0))),IF($C$2="Yurtdışı",INDIRECT("'"&amp;$B$2&amp;"'!"&amp;ADDRESS(MATCH($B38,INDIRECT("'"&amp;$B$2&amp;"'!$B$1:$B$1095"),0),MATCH(BO$5,INDIRECT("'"&amp;$B$2&amp;"'!5:5"),0)+1)),INDIRECT("'"&amp;$B$2&amp;"'!"&amp;ADDRESS(MATCH($B38,INDIRECT("'"&amp;$B$2&amp;"'!$B$1:$B$1095"),0),MATCH(BO$5,INDIRECT("'"&amp;$B$2&amp;"'!5:5"),0)))+INDIRECT("'"&amp;$B$2&amp;"'!"&amp;ADDRESS(MATCH($B38,INDIRECT("'"&amp;$B$2&amp;"'!$B$1:$B$1095"),0),MATCH(BO$5,INDIRECT("'"&amp;$B$2&amp;"'!5:5"),0)+1)))),0)</f>
        <v>0</v>
      </c>
      <c r="BP38" s="18">
        <f t="shared" ca="1" si="29"/>
        <v>36812552.380000003</v>
      </c>
      <c r="BQ38" s="18">
        <f t="shared" ca="1" si="29"/>
        <v>1393969.19</v>
      </c>
      <c r="BR38" s="18">
        <f t="shared" ca="1" si="29"/>
        <v>9066692.9500000011</v>
      </c>
      <c r="BS38" s="18">
        <f t="shared" ca="1" si="29"/>
        <v>10042467.580000002</v>
      </c>
      <c r="BT38" s="18">
        <f t="shared" ca="1" si="29"/>
        <v>0</v>
      </c>
      <c r="BU38" s="18">
        <f t="shared" ca="1" si="29"/>
        <v>0</v>
      </c>
      <c r="BV38" s="18">
        <f t="shared" ca="1" si="29"/>
        <v>6645559.6699999999</v>
      </c>
      <c r="BW38" s="18">
        <f t="shared" ca="1" si="29"/>
        <v>0</v>
      </c>
      <c r="BX38" s="18">
        <f t="shared" ca="1" si="29"/>
        <v>0</v>
      </c>
      <c r="BY38" s="18">
        <f t="shared" ca="1" si="29"/>
        <v>0</v>
      </c>
      <c r="BZ38" s="18">
        <f t="shared" ca="1" si="29"/>
        <v>19403.11</v>
      </c>
      <c r="CA38" s="18">
        <f t="shared" ca="1" si="29"/>
        <v>21590110.98</v>
      </c>
      <c r="CB38" s="18">
        <f t="shared" ca="1" si="29"/>
        <v>0</v>
      </c>
      <c r="CC38" s="18">
        <f t="shared" ca="1" si="20"/>
        <v>60998.39</v>
      </c>
      <c r="CD38" s="18">
        <f t="shared" ca="1" si="20"/>
        <v>314973.56</v>
      </c>
      <c r="CE38" s="18">
        <f t="shared" ca="1" si="20"/>
        <v>0</v>
      </c>
      <c r="CF38" s="18">
        <f t="shared" ca="1" si="20"/>
        <v>0</v>
      </c>
      <c r="CG38" s="18">
        <f t="shared" ca="1" si="20"/>
        <v>0</v>
      </c>
      <c r="CH38" s="18">
        <f t="shared" ca="1" si="20"/>
        <v>0</v>
      </c>
      <c r="CI38" s="19">
        <f t="shared" ca="1" si="25"/>
        <v>46934522.470000803</v>
      </c>
      <c r="CJ38" s="18">
        <f t="shared" ca="1" si="22"/>
        <v>1806.04</v>
      </c>
      <c r="CK38" s="18">
        <f t="shared" ca="1" si="22"/>
        <v>0</v>
      </c>
      <c r="CL38" s="19">
        <f t="shared" ca="1" si="26"/>
        <v>34624009.209999904</v>
      </c>
      <c r="CM38" s="18">
        <f t="shared" ca="1" si="23"/>
        <v>10538197.140000001</v>
      </c>
      <c r="CN38" s="18">
        <f t="shared" ca="1" si="23"/>
        <v>24085812.0699999</v>
      </c>
      <c r="CO38" s="19">
        <f t="shared" ca="1" si="27"/>
        <v>12308707.220000898</v>
      </c>
      <c r="CP38" s="18">
        <f t="shared" ca="1" si="21"/>
        <v>0</v>
      </c>
      <c r="CQ38" s="18">
        <f t="shared" ca="1" si="21"/>
        <v>12308707.220000898</v>
      </c>
      <c r="CR38" s="18">
        <f t="shared" ca="1" si="21"/>
        <v>456149.8</v>
      </c>
      <c r="CS38" s="18">
        <f t="shared" ca="1" si="21"/>
        <v>0</v>
      </c>
      <c r="CT38" s="18">
        <f t="shared" ca="1" si="21"/>
        <v>0</v>
      </c>
      <c r="CU38" s="19">
        <f t="shared" ca="1" si="9"/>
        <v>1361364754.3599937</v>
      </c>
    </row>
    <row r="39" spans="1:99" ht="12.75" customHeight="1">
      <c r="A39" s="57" t="s">
        <v>211</v>
      </c>
      <c r="B39" s="17">
        <v>1044</v>
      </c>
      <c r="C39" s="58" t="s">
        <v>146</v>
      </c>
      <c r="D39" s="19">
        <f t="shared" ca="1" si="24"/>
        <v>50828964.469999999</v>
      </c>
      <c r="E39" s="18">
        <f t="shared" ref="E39:S54" ca="1" si="30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44467009.719999999</v>
      </c>
      <c r="F39" s="18">
        <f t="shared" ca="1" si="30"/>
        <v>6361954.75</v>
      </c>
      <c r="G39" s="18">
        <f t="shared" ca="1" si="30"/>
        <v>0</v>
      </c>
      <c r="H39" s="18">
        <f t="shared" ca="1" si="30"/>
        <v>0</v>
      </c>
      <c r="I39" s="18">
        <f t="shared" ca="1" si="30"/>
        <v>36218949.689999998</v>
      </c>
      <c r="J39" s="18">
        <f t="shared" ca="1" si="30"/>
        <v>0</v>
      </c>
      <c r="K39" s="18">
        <f t="shared" ca="1" si="30"/>
        <v>0</v>
      </c>
      <c r="L39" s="18">
        <f t="shared" ca="1" si="30"/>
        <v>0</v>
      </c>
      <c r="M39" s="18">
        <f t="shared" ca="1" si="30"/>
        <v>0</v>
      </c>
      <c r="N39" s="18">
        <f t="shared" ca="1" si="30"/>
        <v>0</v>
      </c>
      <c r="O39" s="18">
        <f t="shared" ca="1" si="30"/>
        <v>0</v>
      </c>
      <c r="P39" s="18">
        <f t="shared" ca="1" si="30"/>
        <v>0</v>
      </c>
      <c r="Q39" s="18">
        <f t="shared" ca="1" si="30"/>
        <v>0</v>
      </c>
      <c r="R39" s="18">
        <f t="shared" ca="1" si="30"/>
        <v>0</v>
      </c>
      <c r="S39" s="18">
        <f t="shared" ca="1" si="30"/>
        <v>0</v>
      </c>
      <c r="T39" s="18">
        <f t="shared" ca="1" si="11"/>
        <v>1277453730.0799999</v>
      </c>
      <c r="U39" s="18">
        <f t="shared" ref="U39:AJ54" ca="1" si="31">IFERROR(IF($C$2="Yurtiçi",INDIRECT("'"&amp;$B$2&amp;"'!"&amp;ADDRESS(MATCH($B39,INDIRECT("'"&amp;$B$2&amp;"'!$B$1:$B$1095"),0),MATCH(U$5,INDIRECT("'"&amp;$B$2&amp;"'!5:5"),0))),IF($C$2="Yurtdışı",INDIRECT("'"&amp;$B$2&amp;"'!"&amp;ADDRESS(MATCH($B39,INDIRECT("'"&amp;$B$2&amp;"'!$B$1:$B$1095"),0),MATCH(U$5,INDIRECT("'"&amp;$B$2&amp;"'!5:5"),0)+1)),INDIRECT("'"&amp;$B$2&amp;"'!"&amp;ADDRESS(MATCH($B39,INDIRECT("'"&amp;$B$2&amp;"'!$B$1:$B$1095"),0),MATCH(U$5,INDIRECT("'"&amp;$B$2&amp;"'!5:5"),0)))+INDIRECT("'"&amp;$B$2&amp;"'!"&amp;ADDRESS(MATCH($B39,INDIRECT("'"&amp;$B$2&amp;"'!$B$1:$B$1095"),0),MATCH(U$5,INDIRECT("'"&amp;$B$2&amp;"'!5:5"),0)+1)))),0)</f>
        <v>1408948.8</v>
      </c>
      <c r="V39" s="18">
        <f t="shared" ca="1" si="31"/>
        <v>38477563.420000002</v>
      </c>
      <c r="W39" s="18">
        <f t="shared" ca="1" si="31"/>
        <v>80615772.310000002</v>
      </c>
      <c r="X39" s="18">
        <f t="shared" ca="1" si="31"/>
        <v>0</v>
      </c>
      <c r="Y39" s="18">
        <f t="shared" ca="1" si="31"/>
        <v>21764.83</v>
      </c>
      <c r="Z39" s="18">
        <f t="shared" ca="1" si="31"/>
        <v>693424.83</v>
      </c>
      <c r="AA39" s="18">
        <f t="shared" ca="1" si="31"/>
        <v>0</v>
      </c>
      <c r="AB39" s="18">
        <f t="shared" ca="1" si="31"/>
        <v>0</v>
      </c>
      <c r="AC39" s="18">
        <f t="shared" ca="1" si="31"/>
        <v>3119897.75</v>
      </c>
      <c r="AD39" s="18">
        <f t="shared" ca="1" si="31"/>
        <v>5527308.5599999996</v>
      </c>
      <c r="AE39" s="18">
        <f t="shared" ca="1" si="31"/>
        <v>0</v>
      </c>
      <c r="AF39" s="18">
        <f t="shared" ca="1" si="31"/>
        <v>0</v>
      </c>
      <c r="AG39" s="18">
        <f t="shared" ca="1" si="31"/>
        <v>0</v>
      </c>
      <c r="AH39" s="18">
        <f t="shared" ca="1" si="31"/>
        <v>0</v>
      </c>
      <c r="AI39" s="18">
        <f t="shared" ca="1" si="31"/>
        <v>0</v>
      </c>
      <c r="AJ39" s="18">
        <f t="shared" ca="1" si="31"/>
        <v>218586.93</v>
      </c>
      <c r="AK39" s="18">
        <f t="shared" ca="1" si="28"/>
        <v>0</v>
      </c>
      <c r="AL39" s="18">
        <f t="shared" ca="1" si="28"/>
        <v>0</v>
      </c>
      <c r="AM39" s="18">
        <f t="shared" ca="1" si="28"/>
        <v>0</v>
      </c>
      <c r="AN39" s="18">
        <f t="shared" ca="1" si="28"/>
        <v>0</v>
      </c>
      <c r="AO39" s="18">
        <f t="shared" ca="1" si="28"/>
        <v>0</v>
      </c>
      <c r="AP39" s="18">
        <f t="shared" ca="1" si="28"/>
        <v>109016.6</v>
      </c>
      <c r="AQ39" s="18">
        <f t="shared" ca="1" si="28"/>
        <v>0</v>
      </c>
      <c r="AR39" s="18">
        <f t="shared" ca="1" si="28"/>
        <v>0</v>
      </c>
      <c r="AS39" s="18">
        <f t="shared" ca="1" si="28"/>
        <v>0</v>
      </c>
      <c r="AT39" s="18">
        <f t="shared" ca="1" si="28"/>
        <v>0</v>
      </c>
      <c r="AU39" s="18">
        <f t="shared" ca="1" si="28"/>
        <v>0</v>
      </c>
      <c r="AV39" s="18">
        <f t="shared" ca="1" si="28"/>
        <v>0</v>
      </c>
      <c r="AW39" s="18">
        <f t="shared" ca="1" si="28"/>
        <v>0</v>
      </c>
      <c r="AX39" s="18">
        <f t="shared" ca="1" si="28"/>
        <v>0</v>
      </c>
      <c r="AY39" s="18">
        <f t="shared" ca="1" si="28"/>
        <v>0</v>
      </c>
      <c r="AZ39" s="18">
        <f t="shared" ref="AZ39:BO54" ca="1" si="32">IFERROR(IF($C$2="Yurtiçi",INDIRECT("'"&amp;$B$2&amp;"'!"&amp;ADDRESS(MATCH($B39,INDIRECT("'"&amp;$B$2&amp;"'!$B$1:$B$1095"),0),MATCH(AZ$5,INDIRECT("'"&amp;$B$2&amp;"'!5:5"),0))),IF($C$2="Yurtdışı",INDIRECT("'"&amp;$B$2&amp;"'!"&amp;ADDRESS(MATCH($B39,INDIRECT("'"&amp;$B$2&amp;"'!$B$1:$B$1095"),0),MATCH(AZ$5,INDIRECT("'"&amp;$B$2&amp;"'!5:5"),0)+1)),INDIRECT("'"&amp;$B$2&amp;"'!"&amp;ADDRESS(MATCH($B39,INDIRECT("'"&amp;$B$2&amp;"'!$B$1:$B$1095"),0),MATCH(AZ$5,INDIRECT("'"&amp;$B$2&amp;"'!5:5"),0)))+INDIRECT("'"&amp;$B$2&amp;"'!"&amp;ADDRESS(MATCH($B39,INDIRECT("'"&amp;$B$2&amp;"'!$B$1:$B$1095"),0),MATCH(AZ$5,INDIRECT("'"&amp;$B$2&amp;"'!5:5"),0)+1)))),0)</f>
        <v>0</v>
      </c>
      <c r="BA39" s="18">
        <f t="shared" ca="1" si="32"/>
        <v>0</v>
      </c>
      <c r="BB39" s="18">
        <f t="shared" ca="1" si="32"/>
        <v>0</v>
      </c>
      <c r="BC39" s="18">
        <f t="shared" ca="1" si="32"/>
        <v>0</v>
      </c>
      <c r="BD39" s="18">
        <f t="shared" ca="1" si="32"/>
        <v>7382350.5199999996</v>
      </c>
      <c r="BE39" s="18">
        <f t="shared" ca="1" si="32"/>
        <v>0</v>
      </c>
      <c r="BF39" s="18">
        <f t="shared" ca="1" si="32"/>
        <v>0</v>
      </c>
      <c r="BG39" s="18">
        <f t="shared" ca="1" si="32"/>
        <v>0</v>
      </c>
      <c r="BH39" s="18">
        <f t="shared" ca="1" si="32"/>
        <v>0</v>
      </c>
      <c r="BI39" s="18">
        <f t="shared" ca="1" si="32"/>
        <v>0</v>
      </c>
      <c r="BJ39" s="18">
        <f t="shared" ca="1" si="32"/>
        <v>0</v>
      </c>
      <c r="BK39" s="18">
        <f t="shared" ca="1" si="32"/>
        <v>0</v>
      </c>
      <c r="BL39" s="18">
        <f t="shared" ca="1" si="32"/>
        <v>0</v>
      </c>
      <c r="BM39" s="18">
        <f t="shared" ca="1" si="32"/>
        <v>0</v>
      </c>
      <c r="BN39" s="18">
        <f t="shared" ca="1" si="32"/>
        <v>25297026.649999999</v>
      </c>
      <c r="BO39" s="18">
        <f t="shared" ca="1" si="32"/>
        <v>0</v>
      </c>
      <c r="BP39" s="18">
        <f t="shared" ca="1" si="29"/>
        <v>38388.559999999998</v>
      </c>
      <c r="BQ39" s="18">
        <f t="shared" ca="1" si="29"/>
        <v>0</v>
      </c>
      <c r="BR39" s="18">
        <f t="shared" ca="1" si="29"/>
        <v>0</v>
      </c>
      <c r="BS39" s="18">
        <f t="shared" ca="1" si="29"/>
        <v>769114.13</v>
      </c>
      <c r="BT39" s="18">
        <f t="shared" ca="1" si="29"/>
        <v>0</v>
      </c>
      <c r="BU39" s="18">
        <f t="shared" ca="1" si="29"/>
        <v>0</v>
      </c>
      <c r="BV39" s="18">
        <f t="shared" ca="1" si="29"/>
        <v>0</v>
      </c>
      <c r="BW39" s="18">
        <f t="shared" ca="1" si="29"/>
        <v>0</v>
      </c>
      <c r="BX39" s="18">
        <f t="shared" ca="1" si="29"/>
        <v>0</v>
      </c>
      <c r="BY39" s="18">
        <f t="shared" ca="1" si="29"/>
        <v>0</v>
      </c>
      <c r="BZ39" s="18">
        <f t="shared" ca="1" si="29"/>
        <v>0</v>
      </c>
      <c r="CA39" s="18">
        <f t="shared" ca="1" si="29"/>
        <v>0</v>
      </c>
      <c r="CB39" s="18">
        <f t="shared" ca="1" si="29"/>
        <v>0</v>
      </c>
      <c r="CC39" s="18">
        <f t="shared" ca="1" si="29"/>
        <v>0</v>
      </c>
      <c r="CD39" s="18">
        <f t="shared" ca="1" si="29"/>
        <v>0</v>
      </c>
      <c r="CE39" s="18">
        <f t="shared" ref="CC39:CH54" ca="1" si="33">IFERROR(IF($C$2="Yurtiçi",INDIRECT("'"&amp;$B$2&amp;"'!"&amp;ADDRESS(MATCH($B39,INDIRECT("'"&amp;$B$2&amp;"'!$B$1:$B$1095"),0),MATCH(CE$5,INDIRECT("'"&amp;$B$2&amp;"'!5:5"),0))),IF($C$2="Yurtdışı",INDIRECT("'"&amp;$B$2&amp;"'!"&amp;ADDRESS(MATCH($B39,INDIRECT("'"&amp;$B$2&amp;"'!$B$1:$B$1095"),0),MATCH(CE$5,INDIRECT("'"&amp;$B$2&amp;"'!5:5"),0)+1)),INDIRECT("'"&amp;$B$2&amp;"'!"&amp;ADDRESS(MATCH($B39,INDIRECT("'"&amp;$B$2&amp;"'!$B$1:$B$1095"),0),MATCH(CE$5,INDIRECT("'"&amp;$B$2&amp;"'!5:5"),0)))+INDIRECT("'"&amp;$B$2&amp;"'!"&amp;ADDRESS(MATCH($B39,INDIRECT("'"&amp;$B$2&amp;"'!$B$1:$B$1095"),0),MATCH(CE$5,INDIRECT("'"&amp;$B$2&amp;"'!5:5"),0)+1)))),0)</f>
        <v>0</v>
      </c>
      <c r="CF39" s="18">
        <f t="shared" ca="1" si="33"/>
        <v>0</v>
      </c>
      <c r="CG39" s="18">
        <f t="shared" ca="1" si="33"/>
        <v>0</v>
      </c>
      <c r="CH39" s="18">
        <f t="shared" ca="1" si="33"/>
        <v>0</v>
      </c>
      <c r="CI39" s="19">
        <f t="shared" ca="1" si="25"/>
        <v>47460357.93</v>
      </c>
      <c r="CJ39" s="18">
        <f t="shared" ca="1" si="22"/>
        <v>0</v>
      </c>
      <c r="CK39" s="18">
        <f t="shared" ca="1" si="22"/>
        <v>0</v>
      </c>
      <c r="CL39" s="19">
        <f t="shared" ca="1" si="26"/>
        <v>47460357.93</v>
      </c>
      <c r="CM39" s="18">
        <f t="shared" ca="1" si="23"/>
        <v>596845.87</v>
      </c>
      <c r="CN39" s="18">
        <f t="shared" ca="1" si="23"/>
        <v>46863512.060000002</v>
      </c>
      <c r="CO39" s="19">
        <f t="shared" ca="1" si="27"/>
        <v>0</v>
      </c>
      <c r="CP39" s="18">
        <f t="shared" ref="CP39:CT54" ca="1" si="34">IFERROR(IF($C$2="Yurtiçi",INDIRECT("'"&amp;$B$2&amp;"'!"&amp;ADDRESS(MATCH($B39,INDIRECT("'"&amp;$B$2&amp;"'!$B$1:$B$1095"),0),MATCH(CP$5,INDIRECT("'"&amp;$B$2&amp;"'!5:5"),0))),IF($C$2="Yurtdışı",INDIRECT("'"&amp;$B$2&amp;"'!"&amp;ADDRESS(MATCH($B39,INDIRECT("'"&amp;$B$2&amp;"'!$B$1:$B$1095"),0),MATCH(CP$5,INDIRECT("'"&amp;$B$2&amp;"'!5:5"),0)+1)),INDIRECT("'"&amp;$B$2&amp;"'!"&amp;ADDRESS(MATCH($B39,INDIRECT("'"&amp;$B$2&amp;"'!$B$1:$B$1095"),0),MATCH(CP$5,INDIRECT("'"&amp;$B$2&amp;"'!5:5"),0)))+INDIRECT("'"&amp;$B$2&amp;"'!"&amp;ADDRESS(MATCH($B39,INDIRECT("'"&amp;$B$2&amp;"'!$B$1:$B$1095"),0),MATCH(CP$5,INDIRECT("'"&amp;$B$2&amp;"'!5:5"),0)+1)))),0)</f>
        <v>0</v>
      </c>
      <c r="CQ39" s="18">
        <f t="shared" ca="1" si="34"/>
        <v>0</v>
      </c>
      <c r="CR39" s="18">
        <f t="shared" ca="1" si="34"/>
        <v>432240.04</v>
      </c>
      <c r="CS39" s="18">
        <f t="shared" ca="1" si="34"/>
        <v>0</v>
      </c>
      <c r="CT39" s="18">
        <f t="shared" ca="1" si="34"/>
        <v>0</v>
      </c>
      <c r="CU39" s="19">
        <f t="shared" ca="1" si="9"/>
        <v>1576073406.0999999</v>
      </c>
    </row>
    <row r="40" spans="1:99" ht="12.75" customHeight="1">
      <c r="A40" s="57" t="s">
        <v>213</v>
      </c>
      <c r="B40" s="17">
        <v>1045</v>
      </c>
      <c r="C40" s="58" t="s">
        <v>146</v>
      </c>
      <c r="D40" s="19">
        <f t="shared" ca="1" si="24"/>
        <v>11676411.220000001</v>
      </c>
      <c r="E40" s="18">
        <f t="shared" ca="1" si="30"/>
        <v>2464397.29</v>
      </c>
      <c r="F40" s="18">
        <f t="shared" ca="1" si="30"/>
        <v>5926401.46</v>
      </c>
      <c r="G40" s="18">
        <f t="shared" ca="1" si="30"/>
        <v>3285612.47</v>
      </c>
      <c r="H40" s="18">
        <f t="shared" ca="1" si="30"/>
        <v>825699.95</v>
      </c>
      <c r="I40" s="18">
        <f t="shared" ca="1" si="30"/>
        <v>13874238.689999999</v>
      </c>
      <c r="J40" s="18">
        <f t="shared" ca="1" si="30"/>
        <v>0</v>
      </c>
      <c r="K40" s="18">
        <f t="shared" ca="1" si="30"/>
        <v>4942735.5200000005</v>
      </c>
      <c r="L40" s="18">
        <f t="shared" ca="1" si="30"/>
        <v>0</v>
      </c>
      <c r="M40" s="18">
        <f t="shared" ca="1" si="30"/>
        <v>0</v>
      </c>
      <c r="N40" s="18">
        <f t="shared" ca="1" si="30"/>
        <v>184843.54</v>
      </c>
      <c r="O40" s="18">
        <f t="shared" ca="1" si="30"/>
        <v>47056598.686760001</v>
      </c>
      <c r="P40" s="18">
        <f t="shared" ca="1" si="30"/>
        <v>0</v>
      </c>
      <c r="Q40" s="18">
        <f t="shared" ca="1" si="30"/>
        <v>1557507.5413609999</v>
      </c>
      <c r="R40" s="18">
        <f t="shared" ca="1" si="30"/>
        <v>0</v>
      </c>
      <c r="S40" s="18">
        <f t="shared" ca="1" si="30"/>
        <v>0</v>
      </c>
      <c r="T40" s="18">
        <f t="shared" ca="1" si="11"/>
        <v>2249656369.5146303</v>
      </c>
      <c r="U40" s="18">
        <f t="shared" ca="1" si="31"/>
        <v>1416643.03</v>
      </c>
      <c r="V40" s="18">
        <f t="shared" ca="1" si="31"/>
        <v>275308465.93945003</v>
      </c>
      <c r="W40" s="18">
        <f t="shared" ca="1" si="31"/>
        <v>6074646.4800000004</v>
      </c>
      <c r="X40" s="18">
        <f t="shared" ca="1" si="31"/>
        <v>0</v>
      </c>
      <c r="Y40" s="18">
        <f t="shared" ca="1" si="31"/>
        <v>5905894.0831569992</v>
      </c>
      <c r="Z40" s="18">
        <f t="shared" ca="1" si="31"/>
        <v>2770359.7152160001</v>
      </c>
      <c r="AA40" s="18">
        <f t="shared" ca="1" si="31"/>
        <v>0</v>
      </c>
      <c r="AB40" s="18">
        <f t="shared" ca="1" si="31"/>
        <v>0</v>
      </c>
      <c r="AC40" s="18">
        <f t="shared" ca="1" si="31"/>
        <v>483785.00482500007</v>
      </c>
      <c r="AD40" s="18">
        <f t="shared" ca="1" si="31"/>
        <v>1573535.3297240001</v>
      </c>
      <c r="AE40" s="18">
        <f t="shared" ca="1" si="31"/>
        <v>0</v>
      </c>
      <c r="AF40" s="18">
        <f t="shared" ca="1" si="31"/>
        <v>340947.48</v>
      </c>
      <c r="AG40" s="18">
        <f t="shared" ca="1" si="31"/>
        <v>905541.54</v>
      </c>
      <c r="AH40" s="18">
        <f t="shared" ca="1" si="31"/>
        <v>2891637.7671759999</v>
      </c>
      <c r="AI40" s="18">
        <f t="shared" ca="1" si="31"/>
        <v>0</v>
      </c>
      <c r="AJ40" s="18">
        <f t="shared" ca="1" si="31"/>
        <v>1587412.59</v>
      </c>
      <c r="AK40" s="18">
        <f t="shared" ca="1" si="28"/>
        <v>10620.79</v>
      </c>
      <c r="AL40" s="18">
        <f t="shared" ca="1" si="28"/>
        <v>0</v>
      </c>
      <c r="AM40" s="18">
        <f t="shared" ca="1" si="28"/>
        <v>543333.76</v>
      </c>
      <c r="AN40" s="18">
        <f t="shared" ca="1" si="28"/>
        <v>0</v>
      </c>
      <c r="AO40" s="18">
        <f t="shared" ca="1" si="28"/>
        <v>0</v>
      </c>
      <c r="AP40" s="18">
        <f t="shared" ca="1" si="28"/>
        <v>25256.5</v>
      </c>
      <c r="AQ40" s="18">
        <f t="shared" ca="1" si="28"/>
        <v>0</v>
      </c>
      <c r="AR40" s="18">
        <f t="shared" ca="1" si="28"/>
        <v>0</v>
      </c>
      <c r="AS40" s="18">
        <f t="shared" ca="1" si="28"/>
        <v>0</v>
      </c>
      <c r="AT40" s="18">
        <f t="shared" ca="1" si="28"/>
        <v>46441427.400310002</v>
      </c>
      <c r="AU40" s="18">
        <f t="shared" ca="1" si="28"/>
        <v>1669822.8946729999</v>
      </c>
      <c r="AV40" s="18">
        <f t="shared" ca="1" si="28"/>
        <v>0</v>
      </c>
      <c r="AW40" s="18">
        <f t="shared" ca="1" si="28"/>
        <v>0</v>
      </c>
      <c r="AX40" s="18">
        <f t="shared" ca="1" si="28"/>
        <v>1262472.7409610001</v>
      </c>
      <c r="AY40" s="18">
        <f t="shared" ca="1" si="28"/>
        <v>0</v>
      </c>
      <c r="AZ40" s="18">
        <f t="shared" ca="1" si="32"/>
        <v>0</v>
      </c>
      <c r="BA40" s="18">
        <f t="shared" ca="1" si="32"/>
        <v>0</v>
      </c>
      <c r="BB40" s="18">
        <f t="shared" ca="1" si="32"/>
        <v>0</v>
      </c>
      <c r="BC40" s="18">
        <f t="shared" ca="1" si="32"/>
        <v>0</v>
      </c>
      <c r="BD40" s="18">
        <f t="shared" ca="1" si="32"/>
        <v>1150847.640845</v>
      </c>
      <c r="BE40" s="18">
        <f t="shared" ca="1" si="32"/>
        <v>0</v>
      </c>
      <c r="BF40" s="18">
        <f t="shared" ca="1" si="32"/>
        <v>0</v>
      </c>
      <c r="BG40" s="18">
        <f t="shared" ca="1" si="32"/>
        <v>0</v>
      </c>
      <c r="BH40" s="18">
        <f t="shared" ca="1" si="32"/>
        <v>0</v>
      </c>
      <c r="BI40" s="18">
        <f t="shared" ca="1" si="32"/>
        <v>0</v>
      </c>
      <c r="BJ40" s="18">
        <f t="shared" ca="1" si="32"/>
        <v>0</v>
      </c>
      <c r="BK40" s="18">
        <f t="shared" ca="1" si="32"/>
        <v>0</v>
      </c>
      <c r="BL40" s="18">
        <f t="shared" ca="1" si="32"/>
        <v>0</v>
      </c>
      <c r="BM40" s="18">
        <f t="shared" ca="1" si="32"/>
        <v>0</v>
      </c>
      <c r="BN40" s="18">
        <f t="shared" ca="1" si="32"/>
        <v>2537656.680739</v>
      </c>
      <c r="BO40" s="18">
        <f t="shared" ca="1" si="32"/>
        <v>0</v>
      </c>
      <c r="BP40" s="18">
        <f t="shared" ca="1" si="29"/>
        <v>26911697.929722</v>
      </c>
      <c r="BQ40" s="18">
        <f t="shared" ca="1" si="29"/>
        <v>7175550.4699999997</v>
      </c>
      <c r="BR40" s="18">
        <f t="shared" ca="1" si="29"/>
        <v>25084009.559999999</v>
      </c>
      <c r="BS40" s="18">
        <f t="shared" ca="1" si="29"/>
        <v>4770355.0715770004</v>
      </c>
      <c r="BT40" s="18">
        <f t="shared" ca="1" si="29"/>
        <v>0</v>
      </c>
      <c r="BU40" s="18">
        <f t="shared" ca="1" si="29"/>
        <v>0</v>
      </c>
      <c r="BV40" s="18">
        <f t="shared" ca="1" si="29"/>
        <v>0</v>
      </c>
      <c r="BW40" s="18">
        <f t="shared" ca="1" si="29"/>
        <v>5248.37</v>
      </c>
      <c r="BX40" s="18">
        <f t="shared" ca="1" si="29"/>
        <v>0</v>
      </c>
      <c r="BY40" s="18">
        <f t="shared" ca="1" si="29"/>
        <v>0</v>
      </c>
      <c r="BZ40" s="18">
        <f t="shared" ca="1" si="29"/>
        <v>6986.85</v>
      </c>
      <c r="CA40" s="18">
        <f t="shared" ca="1" si="29"/>
        <v>24090573.289999999</v>
      </c>
      <c r="CB40" s="18">
        <f t="shared" ca="1" si="29"/>
        <v>0</v>
      </c>
      <c r="CC40" s="18">
        <f t="shared" ca="1" si="29"/>
        <v>336539.89</v>
      </c>
      <c r="CD40" s="18">
        <f t="shared" ca="1" si="29"/>
        <v>0</v>
      </c>
      <c r="CE40" s="18">
        <f t="shared" ca="1" si="33"/>
        <v>0</v>
      </c>
      <c r="CF40" s="18">
        <f t="shared" ca="1" si="33"/>
        <v>0</v>
      </c>
      <c r="CG40" s="18">
        <f t="shared" ca="1" si="33"/>
        <v>53665.58</v>
      </c>
      <c r="CH40" s="18">
        <f t="shared" ca="1" si="33"/>
        <v>850.18</v>
      </c>
      <c r="CI40" s="19">
        <f t="shared" ca="1" si="25"/>
        <v>23814614.07</v>
      </c>
      <c r="CJ40" s="18">
        <f t="shared" ca="1" si="22"/>
        <v>0</v>
      </c>
      <c r="CK40" s="18">
        <f t="shared" ca="1" si="22"/>
        <v>0</v>
      </c>
      <c r="CL40" s="19">
        <f t="shared" ca="1" si="26"/>
        <v>23814614.07</v>
      </c>
      <c r="CM40" s="18">
        <f t="shared" ca="1" si="23"/>
        <v>0</v>
      </c>
      <c r="CN40" s="18">
        <f t="shared" ca="1" si="23"/>
        <v>23814614.07</v>
      </c>
      <c r="CO40" s="19">
        <f t="shared" ca="1" si="27"/>
        <v>0</v>
      </c>
      <c r="CP40" s="18">
        <f t="shared" ca="1" si="34"/>
        <v>0</v>
      </c>
      <c r="CQ40" s="18">
        <f t="shared" ca="1" si="34"/>
        <v>0</v>
      </c>
      <c r="CR40" s="18">
        <f t="shared" ca="1" si="34"/>
        <v>7438842.1200329997</v>
      </c>
      <c r="CS40" s="18">
        <f t="shared" ca="1" si="34"/>
        <v>125501616.82880899</v>
      </c>
      <c r="CT40" s="18">
        <f t="shared" ca="1" si="34"/>
        <v>0</v>
      </c>
      <c r="CU40" s="19">
        <f t="shared" ca="1" si="9"/>
        <v>2927865262.2399683</v>
      </c>
    </row>
    <row r="41" spans="1:99" ht="12.75" customHeight="1">
      <c r="A41" s="57" t="s">
        <v>215</v>
      </c>
      <c r="B41" s="17">
        <v>1046</v>
      </c>
      <c r="C41" s="58" t="s">
        <v>146</v>
      </c>
      <c r="D41" s="19">
        <f t="shared" ca="1" si="24"/>
        <v>2629750.15</v>
      </c>
      <c r="E41" s="18">
        <f t="shared" ca="1" si="30"/>
        <v>694922.08</v>
      </c>
      <c r="F41" s="18">
        <f t="shared" ca="1" si="30"/>
        <v>924153.92999999993</v>
      </c>
      <c r="G41" s="18">
        <f t="shared" ca="1" si="30"/>
        <v>1010674.14</v>
      </c>
      <c r="H41" s="18">
        <f t="shared" ca="1" si="30"/>
        <v>23939.72</v>
      </c>
      <c r="I41" s="18">
        <f t="shared" ca="1" si="30"/>
        <v>875666.04</v>
      </c>
      <c r="J41" s="18">
        <f t="shared" ca="1" si="30"/>
        <v>0</v>
      </c>
      <c r="K41" s="18">
        <f t="shared" ca="1" si="30"/>
        <v>35267.440000000002</v>
      </c>
      <c r="L41" s="18">
        <f t="shared" ca="1" si="30"/>
        <v>0</v>
      </c>
      <c r="M41" s="18">
        <f t="shared" ca="1" si="30"/>
        <v>0</v>
      </c>
      <c r="N41" s="18">
        <f t="shared" ca="1" si="30"/>
        <v>0</v>
      </c>
      <c r="O41" s="18">
        <f t="shared" ca="1" si="30"/>
        <v>10684143.609999999</v>
      </c>
      <c r="P41" s="18">
        <f t="shared" ca="1" si="30"/>
        <v>0</v>
      </c>
      <c r="Q41" s="18">
        <f t="shared" ca="1" si="30"/>
        <v>0</v>
      </c>
      <c r="R41" s="18">
        <f t="shared" ca="1" si="30"/>
        <v>0</v>
      </c>
      <c r="S41" s="18">
        <f t="shared" ca="1" si="30"/>
        <v>0</v>
      </c>
      <c r="T41" s="18">
        <f t="shared" ca="1" si="11"/>
        <v>0</v>
      </c>
      <c r="U41" s="18">
        <f t="shared" ca="1" si="31"/>
        <v>0</v>
      </c>
      <c r="V41" s="18">
        <f t="shared" ca="1" si="31"/>
        <v>0</v>
      </c>
      <c r="W41" s="18">
        <f t="shared" ca="1" si="31"/>
        <v>185588378.88</v>
      </c>
      <c r="X41" s="18">
        <f t="shared" ca="1" si="31"/>
        <v>3382311.9</v>
      </c>
      <c r="Y41" s="18">
        <f t="shared" ca="1" si="31"/>
        <v>0</v>
      </c>
      <c r="Z41" s="18">
        <f t="shared" ca="1" si="31"/>
        <v>0</v>
      </c>
      <c r="AA41" s="18">
        <f t="shared" ca="1" si="31"/>
        <v>0</v>
      </c>
      <c r="AB41" s="18">
        <f t="shared" ca="1" si="31"/>
        <v>0</v>
      </c>
      <c r="AC41" s="18">
        <f t="shared" ca="1" si="31"/>
        <v>175504.8</v>
      </c>
      <c r="AD41" s="18">
        <f t="shared" ca="1" si="31"/>
        <v>136858.5</v>
      </c>
      <c r="AE41" s="18">
        <f t="shared" ca="1" si="31"/>
        <v>0</v>
      </c>
      <c r="AF41" s="18">
        <f t="shared" ca="1" si="31"/>
        <v>0</v>
      </c>
      <c r="AG41" s="18">
        <f t="shared" ca="1" si="31"/>
        <v>0</v>
      </c>
      <c r="AH41" s="18">
        <f t="shared" ca="1" si="31"/>
        <v>0</v>
      </c>
      <c r="AI41" s="18">
        <f t="shared" ca="1" si="31"/>
        <v>0</v>
      </c>
      <c r="AJ41" s="18">
        <f t="shared" ca="1" si="31"/>
        <v>0</v>
      </c>
      <c r="AK41" s="18">
        <f t="shared" ca="1" si="28"/>
        <v>0</v>
      </c>
      <c r="AL41" s="18">
        <f t="shared" ca="1" si="28"/>
        <v>0</v>
      </c>
      <c r="AM41" s="18">
        <f t="shared" ca="1" si="28"/>
        <v>0</v>
      </c>
      <c r="AN41" s="18">
        <f t="shared" ca="1" si="28"/>
        <v>0</v>
      </c>
      <c r="AO41" s="18">
        <f t="shared" ca="1" si="28"/>
        <v>0</v>
      </c>
      <c r="AP41" s="18">
        <f t="shared" ca="1" si="28"/>
        <v>0</v>
      </c>
      <c r="AQ41" s="18">
        <f t="shared" ca="1" si="28"/>
        <v>0</v>
      </c>
      <c r="AR41" s="18">
        <f t="shared" ca="1" si="28"/>
        <v>0</v>
      </c>
      <c r="AS41" s="18">
        <f t="shared" ca="1" si="28"/>
        <v>0</v>
      </c>
      <c r="AT41" s="18">
        <f t="shared" ca="1" si="28"/>
        <v>13512897.24</v>
      </c>
      <c r="AU41" s="18">
        <f t="shared" ca="1" si="28"/>
        <v>148062.15000000002</v>
      </c>
      <c r="AV41" s="18">
        <f t="shared" ca="1" si="28"/>
        <v>0</v>
      </c>
      <c r="AW41" s="18">
        <f t="shared" ca="1" si="28"/>
        <v>0</v>
      </c>
      <c r="AX41" s="18">
        <f t="shared" ca="1" si="28"/>
        <v>0</v>
      </c>
      <c r="AY41" s="18">
        <f t="shared" ca="1" si="28"/>
        <v>0</v>
      </c>
      <c r="AZ41" s="18">
        <f t="shared" ca="1" si="32"/>
        <v>0</v>
      </c>
      <c r="BA41" s="18">
        <f t="shared" ca="1" si="32"/>
        <v>0</v>
      </c>
      <c r="BB41" s="18">
        <f t="shared" ca="1" si="32"/>
        <v>0</v>
      </c>
      <c r="BC41" s="18">
        <f t="shared" ca="1" si="32"/>
        <v>0</v>
      </c>
      <c r="BD41" s="18">
        <f t="shared" ca="1" si="32"/>
        <v>1482614.73</v>
      </c>
      <c r="BE41" s="18">
        <f t="shared" ca="1" si="32"/>
        <v>0</v>
      </c>
      <c r="BF41" s="18">
        <f t="shared" ca="1" si="32"/>
        <v>0</v>
      </c>
      <c r="BG41" s="18">
        <f t="shared" ca="1" si="32"/>
        <v>0</v>
      </c>
      <c r="BH41" s="18">
        <f t="shared" ca="1" si="32"/>
        <v>0</v>
      </c>
      <c r="BI41" s="18">
        <f t="shared" ca="1" si="32"/>
        <v>0</v>
      </c>
      <c r="BJ41" s="18">
        <f t="shared" ca="1" si="32"/>
        <v>0</v>
      </c>
      <c r="BK41" s="18">
        <f t="shared" ca="1" si="32"/>
        <v>0</v>
      </c>
      <c r="BL41" s="18">
        <f t="shared" ca="1" si="32"/>
        <v>0</v>
      </c>
      <c r="BM41" s="18">
        <f t="shared" ca="1" si="32"/>
        <v>0</v>
      </c>
      <c r="BN41" s="18">
        <f t="shared" ca="1" si="32"/>
        <v>3978946.57</v>
      </c>
      <c r="BO41" s="18">
        <f t="shared" ca="1" si="32"/>
        <v>0</v>
      </c>
      <c r="BP41" s="18">
        <f t="shared" ca="1" si="29"/>
        <v>887157.85</v>
      </c>
      <c r="BQ41" s="18">
        <f t="shared" ca="1" si="29"/>
        <v>0</v>
      </c>
      <c r="BR41" s="18">
        <f t="shared" ca="1" si="29"/>
        <v>920829.84</v>
      </c>
      <c r="BS41" s="18">
        <f t="shared" ca="1" si="29"/>
        <v>427130.99</v>
      </c>
      <c r="BT41" s="18">
        <f t="shared" ca="1" si="29"/>
        <v>0</v>
      </c>
      <c r="BU41" s="18">
        <f t="shared" ca="1" si="29"/>
        <v>0</v>
      </c>
      <c r="BV41" s="18">
        <f t="shared" ca="1" si="29"/>
        <v>0</v>
      </c>
      <c r="BW41" s="18">
        <f t="shared" ca="1" si="29"/>
        <v>0</v>
      </c>
      <c r="BX41" s="18">
        <f t="shared" ca="1" si="29"/>
        <v>0</v>
      </c>
      <c r="BY41" s="18">
        <f t="shared" ca="1" si="29"/>
        <v>0</v>
      </c>
      <c r="BZ41" s="18">
        <f t="shared" ca="1" si="29"/>
        <v>0</v>
      </c>
      <c r="CA41" s="18">
        <f t="shared" ca="1" si="29"/>
        <v>0</v>
      </c>
      <c r="CB41" s="18">
        <f t="shared" ca="1" si="29"/>
        <v>0</v>
      </c>
      <c r="CC41" s="18">
        <f t="shared" ca="1" si="29"/>
        <v>0</v>
      </c>
      <c r="CD41" s="18">
        <f t="shared" ca="1" si="29"/>
        <v>0</v>
      </c>
      <c r="CE41" s="18">
        <f t="shared" ca="1" si="33"/>
        <v>0</v>
      </c>
      <c r="CF41" s="18">
        <f t="shared" ca="1" si="33"/>
        <v>0</v>
      </c>
      <c r="CG41" s="18">
        <f t="shared" ca="1" si="33"/>
        <v>0</v>
      </c>
      <c r="CH41" s="18">
        <f t="shared" ca="1" si="33"/>
        <v>0</v>
      </c>
      <c r="CI41" s="19">
        <f t="shared" ca="1" si="25"/>
        <v>0</v>
      </c>
      <c r="CJ41" s="18">
        <f t="shared" ca="1" si="22"/>
        <v>0</v>
      </c>
      <c r="CK41" s="18">
        <f t="shared" ca="1" si="22"/>
        <v>0</v>
      </c>
      <c r="CL41" s="19">
        <f t="shared" ca="1" si="26"/>
        <v>0</v>
      </c>
      <c r="CM41" s="18">
        <f t="shared" ca="1" si="23"/>
        <v>0</v>
      </c>
      <c r="CN41" s="18">
        <f t="shared" ca="1" si="23"/>
        <v>0</v>
      </c>
      <c r="CO41" s="19">
        <f t="shared" ca="1" si="27"/>
        <v>0</v>
      </c>
      <c r="CP41" s="18">
        <f t="shared" ca="1" si="34"/>
        <v>0</v>
      </c>
      <c r="CQ41" s="18">
        <f t="shared" ca="1" si="34"/>
        <v>0</v>
      </c>
      <c r="CR41" s="18">
        <f t="shared" ca="1" si="34"/>
        <v>0</v>
      </c>
      <c r="CS41" s="18">
        <f t="shared" ca="1" si="34"/>
        <v>0</v>
      </c>
      <c r="CT41" s="18">
        <f t="shared" ca="1" si="34"/>
        <v>0</v>
      </c>
      <c r="CU41" s="19">
        <f t="shared" ca="1" si="9"/>
        <v>224889460.41000003</v>
      </c>
    </row>
    <row r="42" spans="1:99" ht="12.75" customHeight="1">
      <c r="A42" s="57" t="s">
        <v>217</v>
      </c>
      <c r="B42" s="17">
        <v>1047</v>
      </c>
      <c r="C42" s="58" t="s">
        <v>146</v>
      </c>
      <c r="D42" s="19">
        <f t="shared" ca="1" si="24"/>
        <v>0</v>
      </c>
      <c r="E42" s="18">
        <f t="shared" ca="1" si="30"/>
        <v>0</v>
      </c>
      <c r="F42" s="18">
        <f t="shared" ca="1" si="30"/>
        <v>0</v>
      </c>
      <c r="G42" s="18">
        <f t="shared" ca="1" si="30"/>
        <v>0</v>
      </c>
      <c r="H42" s="18">
        <f t="shared" ca="1" si="30"/>
        <v>0</v>
      </c>
      <c r="I42" s="18">
        <f t="shared" ca="1" si="30"/>
        <v>0</v>
      </c>
      <c r="J42" s="18">
        <f t="shared" ca="1" si="30"/>
        <v>0</v>
      </c>
      <c r="K42" s="18">
        <f t="shared" ca="1" si="30"/>
        <v>0</v>
      </c>
      <c r="L42" s="18">
        <f t="shared" ca="1" si="30"/>
        <v>0</v>
      </c>
      <c r="M42" s="18">
        <f t="shared" ca="1" si="30"/>
        <v>0</v>
      </c>
      <c r="N42" s="18">
        <f t="shared" ca="1" si="30"/>
        <v>0</v>
      </c>
      <c r="O42" s="18">
        <f t="shared" ca="1" si="30"/>
        <v>9038.56</v>
      </c>
      <c r="P42" s="18">
        <f t="shared" ca="1" si="30"/>
        <v>0</v>
      </c>
      <c r="Q42" s="18">
        <f t="shared" ca="1" si="30"/>
        <v>0</v>
      </c>
      <c r="R42" s="18">
        <f t="shared" ca="1" si="30"/>
        <v>0</v>
      </c>
      <c r="S42" s="18">
        <f t="shared" ca="1" si="30"/>
        <v>0</v>
      </c>
      <c r="T42" s="18">
        <f t="shared" ca="1" si="11"/>
        <v>0</v>
      </c>
      <c r="U42" s="18">
        <f t="shared" ca="1" si="31"/>
        <v>0</v>
      </c>
      <c r="V42" s="18">
        <f t="shared" ca="1" si="31"/>
        <v>0</v>
      </c>
      <c r="W42" s="18">
        <f t="shared" ca="1" si="31"/>
        <v>18561593.409999933</v>
      </c>
      <c r="X42" s="18">
        <f t="shared" ca="1" si="31"/>
        <v>0</v>
      </c>
      <c r="Y42" s="18">
        <f t="shared" ca="1" si="31"/>
        <v>0</v>
      </c>
      <c r="Z42" s="18">
        <f t="shared" ca="1" si="31"/>
        <v>0</v>
      </c>
      <c r="AA42" s="18">
        <f t="shared" ca="1" si="31"/>
        <v>0</v>
      </c>
      <c r="AB42" s="18">
        <f t="shared" ca="1" si="31"/>
        <v>0</v>
      </c>
      <c r="AC42" s="18">
        <f t="shared" ca="1" si="31"/>
        <v>0</v>
      </c>
      <c r="AD42" s="18">
        <f t="shared" ca="1" si="31"/>
        <v>0</v>
      </c>
      <c r="AE42" s="18">
        <f t="shared" ca="1" si="31"/>
        <v>0</v>
      </c>
      <c r="AF42" s="18">
        <f t="shared" ca="1" si="31"/>
        <v>0</v>
      </c>
      <c r="AG42" s="18">
        <f t="shared" ca="1" si="31"/>
        <v>0</v>
      </c>
      <c r="AH42" s="18">
        <f t="shared" ca="1" si="31"/>
        <v>0</v>
      </c>
      <c r="AI42" s="18">
        <f t="shared" ca="1" si="31"/>
        <v>0</v>
      </c>
      <c r="AJ42" s="18">
        <f t="shared" ca="1" si="31"/>
        <v>0</v>
      </c>
      <c r="AK42" s="18">
        <f t="shared" ca="1" si="28"/>
        <v>0</v>
      </c>
      <c r="AL42" s="18">
        <f t="shared" ca="1" si="28"/>
        <v>0</v>
      </c>
      <c r="AM42" s="18">
        <f t="shared" ca="1" si="28"/>
        <v>0</v>
      </c>
      <c r="AN42" s="18">
        <f t="shared" ca="1" si="28"/>
        <v>0</v>
      </c>
      <c r="AO42" s="18">
        <f t="shared" ca="1" si="28"/>
        <v>0</v>
      </c>
      <c r="AP42" s="18">
        <f t="shared" ca="1" si="28"/>
        <v>0</v>
      </c>
      <c r="AQ42" s="18">
        <f t="shared" ca="1" si="28"/>
        <v>0</v>
      </c>
      <c r="AR42" s="18">
        <f t="shared" ca="1" si="28"/>
        <v>0</v>
      </c>
      <c r="AS42" s="18">
        <f t="shared" ca="1" si="28"/>
        <v>0</v>
      </c>
      <c r="AT42" s="18">
        <f t="shared" ca="1" si="28"/>
        <v>0</v>
      </c>
      <c r="AU42" s="18">
        <f t="shared" ca="1" si="28"/>
        <v>0</v>
      </c>
      <c r="AV42" s="18">
        <f t="shared" ca="1" si="28"/>
        <v>0</v>
      </c>
      <c r="AW42" s="18">
        <f t="shared" ca="1" si="28"/>
        <v>0</v>
      </c>
      <c r="AX42" s="18">
        <f t="shared" ca="1" si="28"/>
        <v>0</v>
      </c>
      <c r="AY42" s="18">
        <f t="shared" ca="1" si="28"/>
        <v>0</v>
      </c>
      <c r="AZ42" s="18">
        <f t="shared" ca="1" si="32"/>
        <v>0</v>
      </c>
      <c r="BA42" s="18">
        <f t="shared" ca="1" si="32"/>
        <v>0</v>
      </c>
      <c r="BB42" s="18">
        <f t="shared" ca="1" si="32"/>
        <v>0</v>
      </c>
      <c r="BC42" s="18">
        <f t="shared" ca="1" si="32"/>
        <v>0</v>
      </c>
      <c r="BD42" s="18">
        <f t="shared" ca="1" si="32"/>
        <v>154203.48999999621</v>
      </c>
      <c r="BE42" s="18">
        <f t="shared" ca="1" si="32"/>
        <v>0</v>
      </c>
      <c r="BF42" s="18">
        <f t="shared" ca="1" si="32"/>
        <v>0</v>
      </c>
      <c r="BG42" s="18">
        <f t="shared" ca="1" si="32"/>
        <v>0</v>
      </c>
      <c r="BH42" s="18">
        <f t="shared" ca="1" si="32"/>
        <v>0</v>
      </c>
      <c r="BI42" s="18">
        <f t="shared" ca="1" si="32"/>
        <v>0</v>
      </c>
      <c r="BJ42" s="18">
        <f t="shared" ca="1" si="32"/>
        <v>0</v>
      </c>
      <c r="BK42" s="18">
        <f t="shared" ca="1" si="32"/>
        <v>0</v>
      </c>
      <c r="BL42" s="18">
        <f t="shared" ca="1" si="32"/>
        <v>0</v>
      </c>
      <c r="BM42" s="18">
        <f t="shared" ca="1" si="32"/>
        <v>0</v>
      </c>
      <c r="BN42" s="18">
        <f t="shared" ca="1" si="32"/>
        <v>91692.910000000018</v>
      </c>
      <c r="BO42" s="18">
        <f t="shared" ca="1" si="32"/>
        <v>0</v>
      </c>
      <c r="BP42" s="18">
        <f t="shared" ca="1" si="29"/>
        <v>0</v>
      </c>
      <c r="BQ42" s="18">
        <f t="shared" ca="1" si="29"/>
        <v>0</v>
      </c>
      <c r="BR42" s="18">
        <f t="shared" ca="1" si="29"/>
        <v>0</v>
      </c>
      <c r="BS42" s="18">
        <f t="shared" ca="1" si="29"/>
        <v>0</v>
      </c>
      <c r="BT42" s="18">
        <f t="shared" ca="1" si="29"/>
        <v>0</v>
      </c>
      <c r="BU42" s="18">
        <f t="shared" ca="1" si="29"/>
        <v>0</v>
      </c>
      <c r="BV42" s="18">
        <f t="shared" ca="1" si="29"/>
        <v>0</v>
      </c>
      <c r="BW42" s="18">
        <f t="shared" ca="1" si="29"/>
        <v>0</v>
      </c>
      <c r="BX42" s="18">
        <f t="shared" ca="1" si="29"/>
        <v>0</v>
      </c>
      <c r="BY42" s="18">
        <f t="shared" ca="1" si="29"/>
        <v>0</v>
      </c>
      <c r="BZ42" s="18">
        <f t="shared" ca="1" si="29"/>
        <v>0</v>
      </c>
      <c r="CA42" s="18">
        <f t="shared" ca="1" si="29"/>
        <v>0</v>
      </c>
      <c r="CB42" s="18">
        <f t="shared" ca="1" si="29"/>
        <v>0</v>
      </c>
      <c r="CC42" s="18">
        <f t="shared" ca="1" si="29"/>
        <v>0</v>
      </c>
      <c r="CD42" s="18">
        <f t="shared" ca="1" si="29"/>
        <v>0</v>
      </c>
      <c r="CE42" s="18">
        <f t="shared" ca="1" si="33"/>
        <v>0</v>
      </c>
      <c r="CF42" s="18">
        <f t="shared" ca="1" si="33"/>
        <v>0</v>
      </c>
      <c r="CG42" s="18">
        <f t="shared" ca="1" si="33"/>
        <v>0</v>
      </c>
      <c r="CH42" s="18">
        <f t="shared" ca="1" si="33"/>
        <v>0</v>
      </c>
      <c r="CI42" s="19">
        <f t="shared" ca="1" si="25"/>
        <v>0</v>
      </c>
      <c r="CJ42" s="18">
        <f t="shared" ca="1" si="22"/>
        <v>0</v>
      </c>
      <c r="CK42" s="18">
        <f t="shared" ca="1" si="22"/>
        <v>0</v>
      </c>
      <c r="CL42" s="19">
        <f t="shared" ca="1" si="26"/>
        <v>0</v>
      </c>
      <c r="CM42" s="18">
        <f t="shared" ca="1" si="23"/>
        <v>0</v>
      </c>
      <c r="CN42" s="18">
        <f t="shared" ca="1" si="23"/>
        <v>0</v>
      </c>
      <c r="CO42" s="19">
        <f t="shared" ca="1" si="27"/>
        <v>0</v>
      </c>
      <c r="CP42" s="18">
        <f t="shared" ca="1" si="34"/>
        <v>0</v>
      </c>
      <c r="CQ42" s="18">
        <f t="shared" ca="1" si="34"/>
        <v>0</v>
      </c>
      <c r="CR42" s="18">
        <f t="shared" ca="1" si="34"/>
        <v>0</v>
      </c>
      <c r="CS42" s="18">
        <f t="shared" ca="1" si="34"/>
        <v>0</v>
      </c>
      <c r="CT42" s="18">
        <f t="shared" ca="1" si="34"/>
        <v>0</v>
      </c>
      <c r="CU42" s="19">
        <f t="shared" ca="1" si="9"/>
        <v>18816528.369999927</v>
      </c>
    </row>
    <row r="43" spans="1:99" ht="12.75" customHeight="1">
      <c r="A43" s="57" t="s">
        <v>219</v>
      </c>
      <c r="B43" s="17">
        <v>1048</v>
      </c>
      <c r="C43" s="58" t="s">
        <v>146</v>
      </c>
      <c r="D43" s="19">
        <f t="shared" ca="1" si="24"/>
        <v>5404906.6999999806</v>
      </c>
      <c r="E43" s="18">
        <f t="shared" ca="1" si="30"/>
        <v>2823589.05999998</v>
      </c>
      <c r="F43" s="18">
        <f t="shared" ca="1" si="30"/>
        <v>30761.450000000004</v>
      </c>
      <c r="G43" s="18">
        <f t="shared" ca="1" si="30"/>
        <v>2550556.19</v>
      </c>
      <c r="H43" s="18">
        <f t="shared" ca="1" si="30"/>
        <v>0</v>
      </c>
      <c r="I43" s="18">
        <f t="shared" ca="1" si="30"/>
        <v>1345976.9799999956</v>
      </c>
      <c r="J43" s="18">
        <f t="shared" ca="1" si="30"/>
        <v>0</v>
      </c>
      <c r="K43" s="18">
        <f t="shared" ca="1" si="30"/>
        <v>0</v>
      </c>
      <c r="L43" s="18">
        <f t="shared" ca="1" si="30"/>
        <v>0</v>
      </c>
      <c r="M43" s="18">
        <f t="shared" ca="1" si="30"/>
        <v>0</v>
      </c>
      <c r="N43" s="18">
        <f t="shared" ca="1" si="30"/>
        <v>0</v>
      </c>
      <c r="O43" s="18">
        <f t="shared" ca="1" si="30"/>
        <v>28535.679999999997</v>
      </c>
      <c r="P43" s="18">
        <f t="shared" ca="1" si="30"/>
        <v>0</v>
      </c>
      <c r="Q43" s="18">
        <f t="shared" ca="1" si="30"/>
        <v>0</v>
      </c>
      <c r="R43" s="18">
        <f t="shared" ca="1" si="30"/>
        <v>0</v>
      </c>
      <c r="S43" s="18">
        <f t="shared" ca="1" si="30"/>
        <v>0</v>
      </c>
      <c r="T43" s="18">
        <f t="shared" ca="1" si="11"/>
        <v>0</v>
      </c>
      <c r="U43" s="18">
        <f t="shared" ca="1" si="31"/>
        <v>0</v>
      </c>
      <c r="V43" s="18">
        <f t="shared" ca="1" si="31"/>
        <v>0</v>
      </c>
      <c r="W43" s="18">
        <f t="shared" ca="1" si="31"/>
        <v>16005901.950000025</v>
      </c>
      <c r="X43" s="18">
        <f t="shared" ca="1" si="31"/>
        <v>0</v>
      </c>
      <c r="Y43" s="18">
        <f t="shared" ca="1" si="31"/>
        <v>24350.799999999999</v>
      </c>
      <c r="Z43" s="18">
        <f t="shared" ca="1" si="31"/>
        <v>85065.88999999997</v>
      </c>
      <c r="AA43" s="18">
        <f t="shared" ca="1" si="31"/>
        <v>0</v>
      </c>
      <c r="AB43" s="18">
        <f t="shared" ca="1" si="31"/>
        <v>0</v>
      </c>
      <c r="AC43" s="18">
        <f t="shared" ca="1" si="31"/>
        <v>85710.130000000107</v>
      </c>
      <c r="AD43" s="18">
        <f t="shared" ca="1" si="31"/>
        <v>69531.13000000162</v>
      </c>
      <c r="AE43" s="18">
        <f t="shared" ca="1" si="31"/>
        <v>0</v>
      </c>
      <c r="AF43" s="18">
        <f t="shared" ca="1" si="31"/>
        <v>0</v>
      </c>
      <c r="AG43" s="18">
        <f t="shared" ca="1" si="31"/>
        <v>0</v>
      </c>
      <c r="AH43" s="18">
        <f t="shared" ca="1" si="31"/>
        <v>0</v>
      </c>
      <c r="AI43" s="18">
        <f t="shared" ca="1" si="31"/>
        <v>0</v>
      </c>
      <c r="AJ43" s="18">
        <f t="shared" ca="1" si="31"/>
        <v>0</v>
      </c>
      <c r="AK43" s="18">
        <f t="shared" ca="1" si="28"/>
        <v>0</v>
      </c>
      <c r="AL43" s="18">
        <f t="shared" ca="1" si="28"/>
        <v>0</v>
      </c>
      <c r="AM43" s="18">
        <f t="shared" ca="1" si="28"/>
        <v>0</v>
      </c>
      <c r="AN43" s="18">
        <f t="shared" ca="1" si="28"/>
        <v>0</v>
      </c>
      <c r="AO43" s="18">
        <f t="shared" ca="1" si="28"/>
        <v>0</v>
      </c>
      <c r="AP43" s="18">
        <f t="shared" ca="1" si="28"/>
        <v>700</v>
      </c>
      <c r="AQ43" s="18">
        <f t="shared" ca="1" si="28"/>
        <v>0</v>
      </c>
      <c r="AR43" s="18">
        <f t="shared" ca="1" si="28"/>
        <v>0</v>
      </c>
      <c r="AS43" s="18">
        <f t="shared" ca="1" si="28"/>
        <v>0</v>
      </c>
      <c r="AT43" s="18">
        <f t="shared" ca="1" si="28"/>
        <v>17121481.750000156</v>
      </c>
      <c r="AU43" s="18">
        <f t="shared" ca="1" si="28"/>
        <v>1086194.1099999964</v>
      </c>
      <c r="AV43" s="18">
        <f t="shared" ca="1" si="28"/>
        <v>260979.24000000089</v>
      </c>
      <c r="AW43" s="18">
        <f t="shared" ca="1" si="28"/>
        <v>0</v>
      </c>
      <c r="AX43" s="18">
        <f t="shared" ca="1" si="28"/>
        <v>240083.49000000101</v>
      </c>
      <c r="AY43" s="18">
        <f t="shared" ca="1" si="28"/>
        <v>0</v>
      </c>
      <c r="AZ43" s="18">
        <f t="shared" ca="1" si="32"/>
        <v>0</v>
      </c>
      <c r="BA43" s="18">
        <f t="shared" ca="1" si="32"/>
        <v>0</v>
      </c>
      <c r="BB43" s="18">
        <f t="shared" ca="1" si="32"/>
        <v>0</v>
      </c>
      <c r="BC43" s="18">
        <f t="shared" ca="1" si="32"/>
        <v>0</v>
      </c>
      <c r="BD43" s="18">
        <f t="shared" ca="1" si="32"/>
        <v>3619462.7799999057</v>
      </c>
      <c r="BE43" s="18">
        <f t="shared" ca="1" si="32"/>
        <v>0</v>
      </c>
      <c r="BF43" s="18">
        <f t="shared" ca="1" si="32"/>
        <v>0</v>
      </c>
      <c r="BG43" s="18">
        <f t="shared" ca="1" si="32"/>
        <v>0</v>
      </c>
      <c r="BH43" s="18">
        <f t="shared" ca="1" si="32"/>
        <v>0</v>
      </c>
      <c r="BI43" s="18">
        <f t="shared" ca="1" si="32"/>
        <v>0</v>
      </c>
      <c r="BJ43" s="18">
        <f t="shared" ca="1" si="32"/>
        <v>0</v>
      </c>
      <c r="BK43" s="18">
        <f t="shared" ca="1" si="32"/>
        <v>0</v>
      </c>
      <c r="BL43" s="18">
        <f t="shared" ca="1" si="32"/>
        <v>33195.079999999682</v>
      </c>
      <c r="BM43" s="18">
        <f t="shared" ca="1" si="32"/>
        <v>0</v>
      </c>
      <c r="BN43" s="18">
        <f t="shared" ca="1" si="32"/>
        <v>41448.060000001002</v>
      </c>
      <c r="BO43" s="18">
        <f t="shared" ca="1" si="32"/>
        <v>0</v>
      </c>
      <c r="BP43" s="18">
        <f t="shared" ca="1" si="29"/>
        <v>3897658.0799999991</v>
      </c>
      <c r="BQ43" s="18">
        <f t="shared" ca="1" si="29"/>
        <v>0</v>
      </c>
      <c r="BR43" s="18">
        <f t="shared" ca="1" si="29"/>
        <v>12800.3</v>
      </c>
      <c r="BS43" s="18">
        <f t="shared" ca="1" si="29"/>
        <v>2472431.6499999985</v>
      </c>
      <c r="BT43" s="18">
        <f t="shared" ca="1" si="29"/>
        <v>0</v>
      </c>
      <c r="BU43" s="18">
        <f t="shared" ca="1" si="29"/>
        <v>0</v>
      </c>
      <c r="BV43" s="18">
        <f t="shared" ca="1" si="29"/>
        <v>0</v>
      </c>
      <c r="BW43" s="18">
        <f t="shared" ca="1" si="29"/>
        <v>0</v>
      </c>
      <c r="BX43" s="18">
        <f t="shared" ca="1" si="29"/>
        <v>0</v>
      </c>
      <c r="BY43" s="18">
        <f t="shared" ca="1" si="29"/>
        <v>0</v>
      </c>
      <c r="BZ43" s="18">
        <f t="shared" ca="1" si="29"/>
        <v>0</v>
      </c>
      <c r="CA43" s="18">
        <f t="shared" ca="1" si="29"/>
        <v>0</v>
      </c>
      <c r="CB43" s="18">
        <f t="shared" ca="1" si="29"/>
        <v>0</v>
      </c>
      <c r="CC43" s="18">
        <f t="shared" ca="1" si="29"/>
        <v>0</v>
      </c>
      <c r="CD43" s="18">
        <f t="shared" ca="1" si="29"/>
        <v>0</v>
      </c>
      <c r="CE43" s="18">
        <f t="shared" ca="1" si="33"/>
        <v>0</v>
      </c>
      <c r="CF43" s="18">
        <f t="shared" ca="1" si="33"/>
        <v>0</v>
      </c>
      <c r="CG43" s="18">
        <f t="shared" ca="1" si="33"/>
        <v>0</v>
      </c>
      <c r="CH43" s="18">
        <f t="shared" ca="1" si="33"/>
        <v>0</v>
      </c>
      <c r="CI43" s="19">
        <f t="shared" ca="1" si="25"/>
        <v>0</v>
      </c>
      <c r="CJ43" s="18">
        <f t="shared" ca="1" si="22"/>
        <v>0</v>
      </c>
      <c r="CK43" s="18">
        <f t="shared" ca="1" si="22"/>
        <v>0</v>
      </c>
      <c r="CL43" s="19">
        <f t="shared" ca="1" si="26"/>
        <v>0</v>
      </c>
      <c r="CM43" s="18">
        <f t="shared" ca="1" si="23"/>
        <v>0</v>
      </c>
      <c r="CN43" s="18">
        <f t="shared" ca="1" si="23"/>
        <v>0</v>
      </c>
      <c r="CO43" s="19">
        <f t="shared" ca="1" si="27"/>
        <v>0</v>
      </c>
      <c r="CP43" s="18">
        <f t="shared" ca="1" si="34"/>
        <v>0</v>
      </c>
      <c r="CQ43" s="18">
        <f t="shared" ca="1" si="34"/>
        <v>0</v>
      </c>
      <c r="CR43" s="18">
        <f t="shared" ca="1" si="34"/>
        <v>0</v>
      </c>
      <c r="CS43" s="18">
        <f t="shared" ca="1" si="34"/>
        <v>0</v>
      </c>
      <c r="CT43" s="18">
        <f t="shared" ca="1" si="34"/>
        <v>0</v>
      </c>
      <c r="CU43" s="19">
        <f t="shared" ref="CU43" ca="1" si="35">+D43+SUM(H43:CI43)+SUM(CR43:CT43)</f>
        <v>51836413.800000064</v>
      </c>
    </row>
    <row r="44" spans="1:99" ht="12.75" customHeight="1">
      <c r="A44" s="57" t="s">
        <v>221</v>
      </c>
      <c r="B44" s="17">
        <v>1049</v>
      </c>
      <c r="C44" s="58" t="s">
        <v>146</v>
      </c>
      <c r="D44" s="19">
        <f t="shared" ca="1" si="24"/>
        <v>3864647.6599999969</v>
      </c>
      <c r="E44" s="18">
        <f t="shared" ca="1" si="30"/>
        <v>3160997.2099999972</v>
      </c>
      <c r="F44" s="18">
        <f t="shared" ca="1" si="30"/>
        <v>0</v>
      </c>
      <c r="G44" s="18">
        <f t="shared" ca="1" si="30"/>
        <v>703650.44999999984</v>
      </c>
      <c r="H44" s="18">
        <f t="shared" ca="1" si="30"/>
        <v>0</v>
      </c>
      <c r="I44" s="18">
        <f t="shared" ca="1" si="30"/>
        <v>9349430.7999997661</v>
      </c>
      <c r="J44" s="18">
        <f t="shared" ca="1" si="30"/>
        <v>0</v>
      </c>
      <c r="K44" s="18">
        <f t="shared" ca="1" si="30"/>
        <v>0</v>
      </c>
      <c r="L44" s="18">
        <f t="shared" ca="1" si="30"/>
        <v>0</v>
      </c>
      <c r="M44" s="18">
        <f t="shared" ca="1" si="30"/>
        <v>0</v>
      </c>
      <c r="N44" s="18">
        <f t="shared" ca="1" si="30"/>
        <v>0</v>
      </c>
      <c r="O44" s="18">
        <f t="shared" ca="1" si="30"/>
        <v>440824.97999999911</v>
      </c>
      <c r="P44" s="18">
        <f t="shared" ca="1" si="30"/>
        <v>0</v>
      </c>
      <c r="Q44" s="18">
        <f t="shared" ca="1" si="30"/>
        <v>0</v>
      </c>
      <c r="R44" s="18">
        <f t="shared" ca="1" si="30"/>
        <v>0</v>
      </c>
      <c r="S44" s="18">
        <f t="shared" ca="1" si="30"/>
        <v>0</v>
      </c>
      <c r="T44" s="18">
        <f t="shared" ca="1" si="11"/>
        <v>173942717.61000741</v>
      </c>
      <c r="U44" s="18">
        <f t="shared" ca="1" si="31"/>
        <v>1559871.9100000001</v>
      </c>
      <c r="V44" s="18">
        <f t="shared" ca="1" si="31"/>
        <v>14111546.959999967</v>
      </c>
      <c r="W44" s="18">
        <f t="shared" ca="1" si="31"/>
        <v>136081446.59999952</v>
      </c>
      <c r="X44" s="18">
        <f t="shared" ca="1" si="31"/>
        <v>0</v>
      </c>
      <c r="Y44" s="18">
        <f t="shared" ca="1" si="31"/>
        <v>18653.16</v>
      </c>
      <c r="Z44" s="18">
        <f t="shared" ca="1" si="31"/>
        <v>60306.489999999962</v>
      </c>
      <c r="AA44" s="18">
        <f t="shared" ca="1" si="31"/>
        <v>0</v>
      </c>
      <c r="AB44" s="18">
        <f t="shared" ca="1" si="31"/>
        <v>0</v>
      </c>
      <c r="AC44" s="18">
        <f t="shared" ca="1" si="31"/>
        <v>366180.11000000063</v>
      </c>
      <c r="AD44" s="18">
        <f t="shared" ca="1" si="31"/>
        <v>194227.99000000212</v>
      </c>
      <c r="AE44" s="18">
        <f t="shared" ca="1" si="31"/>
        <v>0</v>
      </c>
      <c r="AF44" s="18">
        <f t="shared" ca="1" si="31"/>
        <v>0</v>
      </c>
      <c r="AG44" s="18">
        <f t="shared" ca="1" si="31"/>
        <v>0</v>
      </c>
      <c r="AH44" s="18">
        <f t="shared" ca="1" si="31"/>
        <v>0</v>
      </c>
      <c r="AI44" s="18">
        <f t="shared" ca="1" si="31"/>
        <v>0</v>
      </c>
      <c r="AJ44" s="18">
        <f t="shared" ca="1" si="31"/>
        <v>208894</v>
      </c>
      <c r="AK44" s="18">
        <f t="shared" ca="1" si="28"/>
        <v>0</v>
      </c>
      <c r="AL44" s="18">
        <f t="shared" ca="1" si="28"/>
        <v>0</v>
      </c>
      <c r="AM44" s="18">
        <f t="shared" ca="1" si="28"/>
        <v>0</v>
      </c>
      <c r="AN44" s="18">
        <f t="shared" ca="1" si="28"/>
        <v>0</v>
      </c>
      <c r="AO44" s="18">
        <f t="shared" ca="1" si="28"/>
        <v>0</v>
      </c>
      <c r="AP44" s="18">
        <f t="shared" ca="1" si="28"/>
        <v>8159.21</v>
      </c>
      <c r="AQ44" s="18">
        <f t="shared" ca="1" si="28"/>
        <v>0</v>
      </c>
      <c r="AR44" s="18">
        <f t="shared" ca="1" si="28"/>
        <v>0</v>
      </c>
      <c r="AS44" s="18">
        <f t="shared" ca="1" si="28"/>
        <v>0</v>
      </c>
      <c r="AT44" s="18">
        <f t="shared" ca="1" si="28"/>
        <v>7335226.5699999603</v>
      </c>
      <c r="AU44" s="18">
        <f t="shared" ca="1" si="28"/>
        <v>422776.80000000203</v>
      </c>
      <c r="AV44" s="18">
        <f t="shared" ca="1" si="28"/>
        <v>394573.72000000172</v>
      </c>
      <c r="AW44" s="18">
        <f t="shared" ca="1" si="28"/>
        <v>0</v>
      </c>
      <c r="AX44" s="18">
        <f t="shared" ca="1" si="28"/>
        <v>390701.23000000167</v>
      </c>
      <c r="AY44" s="18">
        <f t="shared" ca="1" si="28"/>
        <v>0</v>
      </c>
      <c r="AZ44" s="18">
        <f t="shared" ca="1" si="32"/>
        <v>0</v>
      </c>
      <c r="BA44" s="18">
        <f t="shared" ca="1" si="32"/>
        <v>0</v>
      </c>
      <c r="BB44" s="18">
        <f t="shared" ca="1" si="32"/>
        <v>0</v>
      </c>
      <c r="BC44" s="18">
        <f t="shared" ca="1" si="32"/>
        <v>0</v>
      </c>
      <c r="BD44" s="18">
        <f t="shared" ca="1" si="32"/>
        <v>4497347.0800008401</v>
      </c>
      <c r="BE44" s="18">
        <f t="shared" ca="1" si="32"/>
        <v>0</v>
      </c>
      <c r="BF44" s="18">
        <f t="shared" ca="1" si="32"/>
        <v>0</v>
      </c>
      <c r="BG44" s="18">
        <f t="shared" ca="1" si="32"/>
        <v>0</v>
      </c>
      <c r="BH44" s="18">
        <f t="shared" ca="1" si="32"/>
        <v>0</v>
      </c>
      <c r="BI44" s="18">
        <f t="shared" ca="1" si="32"/>
        <v>0</v>
      </c>
      <c r="BJ44" s="18">
        <f t="shared" ca="1" si="32"/>
        <v>0</v>
      </c>
      <c r="BK44" s="18">
        <f t="shared" ca="1" si="32"/>
        <v>0</v>
      </c>
      <c r="BL44" s="18">
        <f t="shared" ca="1" si="32"/>
        <v>0</v>
      </c>
      <c r="BM44" s="18">
        <f t="shared" ca="1" si="32"/>
        <v>0</v>
      </c>
      <c r="BN44" s="18">
        <f t="shared" ca="1" si="32"/>
        <v>959691.46999999415</v>
      </c>
      <c r="BO44" s="18">
        <f t="shared" ca="1" si="32"/>
        <v>0</v>
      </c>
      <c r="BP44" s="18">
        <f t="shared" ca="1" si="29"/>
        <v>117441.77000000024</v>
      </c>
      <c r="BQ44" s="18">
        <f t="shared" ca="1" si="29"/>
        <v>0</v>
      </c>
      <c r="BR44" s="18">
        <f t="shared" ca="1" si="29"/>
        <v>71.87</v>
      </c>
      <c r="BS44" s="18">
        <f t="shared" ca="1" si="29"/>
        <v>309065.97000000026</v>
      </c>
      <c r="BT44" s="18">
        <f t="shared" ca="1" si="29"/>
        <v>0</v>
      </c>
      <c r="BU44" s="18">
        <f t="shared" ca="1" si="29"/>
        <v>0</v>
      </c>
      <c r="BV44" s="18">
        <f t="shared" ca="1" si="29"/>
        <v>0</v>
      </c>
      <c r="BW44" s="18">
        <f t="shared" ca="1" si="29"/>
        <v>0</v>
      </c>
      <c r="BX44" s="18">
        <f t="shared" ca="1" si="29"/>
        <v>0</v>
      </c>
      <c r="BY44" s="18">
        <f t="shared" ca="1" si="29"/>
        <v>0</v>
      </c>
      <c r="BZ44" s="18">
        <f t="shared" ca="1" si="29"/>
        <v>1485576.2300000004</v>
      </c>
      <c r="CA44" s="18">
        <f t="shared" ca="1" si="29"/>
        <v>44580003.099999867</v>
      </c>
      <c r="CB44" s="18">
        <f t="shared" ca="1" si="29"/>
        <v>0</v>
      </c>
      <c r="CC44" s="18">
        <f t="shared" ca="1" si="29"/>
        <v>21771.520000000004</v>
      </c>
      <c r="CD44" s="18">
        <f t="shared" ca="1" si="29"/>
        <v>0</v>
      </c>
      <c r="CE44" s="18">
        <f t="shared" ca="1" si="33"/>
        <v>0</v>
      </c>
      <c r="CF44" s="18">
        <f t="shared" ca="1" si="33"/>
        <v>7680</v>
      </c>
      <c r="CG44" s="18">
        <f t="shared" ca="1" si="33"/>
        <v>3303.72</v>
      </c>
      <c r="CH44" s="18">
        <f t="shared" ca="1" si="33"/>
        <v>0</v>
      </c>
      <c r="CI44" s="19">
        <f t="shared" ca="1" si="25"/>
        <v>20104326.68</v>
      </c>
      <c r="CJ44" s="18">
        <f t="shared" ref="CJ44:CK59" ca="1" si="36">IFERROR(IF($C$2="Yurtiçi",INDIRECT("'"&amp;$B$2&amp;"'!"&amp;ADDRESS(MATCH($B44,INDIRECT("'"&amp;$B$2&amp;"'!$B$1:$B$1095"),0),MATCH(CJ$5,INDIRECT("'"&amp;$B$2&amp;"'!5:5"),0))),IF($C$2="Yurtdışı",INDIRECT("'"&amp;$B$2&amp;"'!"&amp;ADDRESS(MATCH($B44,INDIRECT("'"&amp;$B$2&amp;"'!$B$1:$B$1095"),0),MATCH(CJ$5,INDIRECT("'"&amp;$B$2&amp;"'!5:5"),0)+1)),INDIRECT("'"&amp;$B$2&amp;"'!"&amp;ADDRESS(MATCH($B44,INDIRECT("'"&amp;$B$2&amp;"'!$B$1:$B$1095"),0),MATCH(CJ$5,INDIRECT("'"&amp;$B$2&amp;"'!5:5"),0)))+INDIRECT("'"&amp;$B$2&amp;"'!"&amp;ADDRESS(MATCH($B44,INDIRECT("'"&amp;$B$2&amp;"'!$B$1:$B$1095"),0),MATCH(CJ$5,INDIRECT("'"&amp;$B$2&amp;"'!5:5"),0)+1)))),0)</f>
        <v>0</v>
      </c>
      <c r="CK44" s="18">
        <f t="shared" ca="1" si="36"/>
        <v>516683.04</v>
      </c>
      <c r="CL44" s="19">
        <f t="shared" ca="1" si="26"/>
        <v>19587643.640000001</v>
      </c>
      <c r="CM44" s="18">
        <f t="shared" ref="CM44:CN59" ca="1" si="37">IFERROR(IF($C$2="Yurtiçi",INDIRECT("'"&amp;$B$2&amp;"'!"&amp;ADDRESS(MATCH($B44,INDIRECT("'"&amp;$B$2&amp;"'!$B$1:$B$1095"),0),MATCH(CM$5,INDIRECT("'"&amp;$B$2&amp;"'!5:5"),0))),IF($C$2="Yurtdışı",INDIRECT("'"&amp;$B$2&amp;"'!"&amp;ADDRESS(MATCH($B44,INDIRECT("'"&amp;$B$2&amp;"'!$B$1:$B$1095"),0),MATCH(CM$5,INDIRECT("'"&amp;$B$2&amp;"'!5:5"),0)+1)),INDIRECT("'"&amp;$B$2&amp;"'!"&amp;ADDRESS(MATCH($B44,INDIRECT("'"&amp;$B$2&amp;"'!$B$1:$B$1095"),0),MATCH(CM$5,INDIRECT("'"&amp;$B$2&amp;"'!5:5"),0)))+INDIRECT("'"&amp;$B$2&amp;"'!"&amp;ADDRESS(MATCH($B44,INDIRECT("'"&amp;$B$2&amp;"'!$B$1:$B$1095"),0),MATCH(CM$5,INDIRECT("'"&amp;$B$2&amp;"'!5:5"),0)+1)))),0)</f>
        <v>189512.44000000006</v>
      </c>
      <c r="CN44" s="18">
        <f t="shared" ca="1" si="37"/>
        <v>19398131.199999999</v>
      </c>
      <c r="CO44" s="19">
        <f t="shared" ca="1" si="27"/>
        <v>0</v>
      </c>
      <c r="CP44" s="18">
        <f t="shared" ca="1" si="34"/>
        <v>0</v>
      </c>
      <c r="CQ44" s="18">
        <f t="shared" ca="1" si="34"/>
        <v>0</v>
      </c>
      <c r="CR44" s="18">
        <f t="shared" ca="1" si="34"/>
        <v>437491.54</v>
      </c>
      <c r="CS44" s="18">
        <f t="shared" ca="1" si="34"/>
        <v>0</v>
      </c>
      <c r="CT44" s="18">
        <f t="shared" ca="1" si="34"/>
        <v>0</v>
      </c>
      <c r="CU44" s="19">
        <f t="shared" ref="CU44:CU56" ca="1" si="38">+D44+SUM(H44:CI44)+SUM(CR44:CT44)</f>
        <v>421273956.75000745</v>
      </c>
    </row>
    <row r="45" spans="1:99" ht="12.75" customHeight="1">
      <c r="A45" s="57" t="s">
        <v>223</v>
      </c>
      <c r="B45" s="17">
        <v>1050</v>
      </c>
      <c r="C45" s="58" t="s">
        <v>146</v>
      </c>
      <c r="D45" s="19">
        <f t="shared" ca="1" si="24"/>
        <v>5069015.3099999903</v>
      </c>
      <c r="E45" s="18">
        <f t="shared" ca="1" si="30"/>
        <v>2023399.3999999883</v>
      </c>
      <c r="F45" s="18">
        <f t="shared" ca="1" si="30"/>
        <v>1875067.0300000005</v>
      </c>
      <c r="G45" s="18">
        <f t="shared" ca="1" si="30"/>
        <v>1170548.8800000015</v>
      </c>
      <c r="H45" s="18">
        <f t="shared" ca="1" si="30"/>
        <v>0</v>
      </c>
      <c r="I45" s="18">
        <f t="shared" ca="1" si="30"/>
        <v>6342136.429999928</v>
      </c>
      <c r="J45" s="18">
        <f t="shared" ca="1" si="30"/>
        <v>0</v>
      </c>
      <c r="K45" s="18">
        <f t="shared" ca="1" si="30"/>
        <v>0</v>
      </c>
      <c r="L45" s="18">
        <f t="shared" ca="1" si="30"/>
        <v>0</v>
      </c>
      <c r="M45" s="18">
        <f t="shared" ca="1" si="30"/>
        <v>0</v>
      </c>
      <c r="N45" s="18">
        <f t="shared" ca="1" si="30"/>
        <v>0</v>
      </c>
      <c r="O45" s="18">
        <f t="shared" ca="1" si="30"/>
        <v>0</v>
      </c>
      <c r="P45" s="18">
        <f t="shared" ca="1" si="30"/>
        <v>0</v>
      </c>
      <c r="Q45" s="18">
        <f t="shared" ca="1" si="30"/>
        <v>0</v>
      </c>
      <c r="R45" s="18">
        <f t="shared" ca="1" si="30"/>
        <v>0</v>
      </c>
      <c r="S45" s="18">
        <f t="shared" ca="1" si="30"/>
        <v>0</v>
      </c>
      <c r="T45" s="18">
        <f t="shared" ca="1" si="11"/>
        <v>0</v>
      </c>
      <c r="U45" s="18">
        <f t="shared" ca="1" si="31"/>
        <v>0</v>
      </c>
      <c r="V45" s="18">
        <f t="shared" ca="1" si="31"/>
        <v>0</v>
      </c>
      <c r="W45" s="18">
        <f t="shared" ca="1" si="31"/>
        <v>217915609.9900001</v>
      </c>
      <c r="X45" s="18">
        <f t="shared" ca="1" si="31"/>
        <v>4164349.6900000786</v>
      </c>
      <c r="Y45" s="18">
        <f t="shared" ca="1" si="31"/>
        <v>130865.35</v>
      </c>
      <c r="Z45" s="18">
        <f t="shared" ca="1" si="31"/>
        <v>1364582.5100000594</v>
      </c>
      <c r="AA45" s="18">
        <f t="shared" ca="1" si="31"/>
        <v>565.89</v>
      </c>
      <c r="AB45" s="18">
        <f t="shared" ca="1" si="31"/>
        <v>0</v>
      </c>
      <c r="AC45" s="18">
        <f t="shared" ca="1" si="31"/>
        <v>301713.04000000196</v>
      </c>
      <c r="AD45" s="18">
        <f t="shared" ca="1" si="31"/>
        <v>351976.57000000763</v>
      </c>
      <c r="AE45" s="18">
        <f t="shared" ca="1" si="31"/>
        <v>0</v>
      </c>
      <c r="AF45" s="18">
        <f t="shared" ca="1" si="31"/>
        <v>0</v>
      </c>
      <c r="AG45" s="18">
        <f t="shared" ca="1" si="31"/>
        <v>0</v>
      </c>
      <c r="AH45" s="18">
        <f t="shared" ca="1" si="31"/>
        <v>0</v>
      </c>
      <c r="AI45" s="18">
        <f t="shared" ca="1" si="31"/>
        <v>0</v>
      </c>
      <c r="AJ45" s="18">
        <f t="shared" ca="1" si="31"/>
        <v>159027.64000000001</v>
      </c>
      <c r="AK45" s="18">
        <f t="shared" ca="1" si="28"/>
        <v>350280.93999999954</v>
      </c>
      <c r="AL45" s="18">
        <f t="shared" ca="1" si="28"/>
        <v>0</v>
      </c>
      <c r="AM45" s="18">
        <f t="shared" ca="1" si="28"/>
        <v>0</v>
      </c>
      <c r="AN45" s="18">
        <f t="shared" ca="1" si="28"/>
        <v>0</v>
      </c>
      <c r="AO45" s="18">
        <f t="shared" ca="1" si="28"/>
        <v>0</v>
      </c>
      <c r="AP45" s="18">
        <f t="shared" ca="1" si="28"/>
        <v>0</v>
      </c>
      <c r="AQ45" s="18">
        <f t="shared" ca="1" si="28"/>
        <v>0</v>
      </c>
      <c r="AR45" s="18">
        <f t="shared" ca="1" si="28"/>
        <v>0</v>
      </c>
      <c r="AS45" s="18">
        <f t="shared" ca="1" si="28"/>
        <v>0</v>
      </c>
      <c r="AT45" s="18">
        <f t="shared" ca="1" si="28"/>
        <v>14428950.61999966</v>
      </c>
      <c r="AU45" s="18">
        <f t="shared" ca="1" si="28"/>
        <v>8647548.4800000284</v>
      </c>
      <c r="AV45" s="18">
        <f t="shared" ca="1" si="28"/>
        <v>85909.66000000028</v>
      </c>
      <c r="AW45" s="18">
        <f t="shared" ca="1" si="28"/>
        <v>0</v>
      </c>
      <c r="AX45" s="18">
        <f t="shared" ca="1" si="28"/>
        <v>84179.080000000075</v>
      </c>
      <c r="AY45" s="18">
        <f t="shared" ca="1" si="28"/>
        <v>0</v>
      </c>
      <c r="AZ45" s="18">
        <f t="shared" ca="1" si="32"/>
        <v>0</v>
      </c>
      <c r="BA45" s="18">
        <f t="shared" ca="1" si="32"/>
        <v>0</v>
      </c>
      <c r="BB45" s="18">
        <f t="shared" ca="1" si="32"/>
        <v>0</v>
      </c>
      <c r="BC45" s="18">
        <f t="shared" ca="1" si="32"/>
        <v>0</v>
      </c>
      <c r="BD45" s="18">
        <f t="shared" ca="1" si="32"/>
        <v>959592.65000001166</v>
      </c>
      <c r="BE45" s="18">
        <f t="shared" ca="1" si="32"/>
        <v>0</v>
      </c>
      <c r="BF45" s="18">
        <f t="shared" ca="1" si="32"/>
        <v>0</v>
      </c>
      <c r="BG45" s="18">
        <f t="shared" ca="1" si="32"/>
        <v>0</v>
      </c>
      <c r="BH45" s="18">
        <f t="shared" ca="1" si="32"/>
        <v>0</v>
      </c>
      <c r="BI45" s="18">
        <f t="shared" ca="1" si="32"/>
        <v>0</v>
      </c>
      <c r="BJ45" s="18">
        <f t="shared" ca="1" si="32"/>
        <v>0</v>
      </c>
      <c r="BK45" s="18">
        <f t="shared" ca="1" si="32"/>
        <v>0</v>
      </c>
      <c r="BL45" s="18">
        <f t="shared" ca="1" si="32"/>
        <v>0</v>
      </c>
      <c r="BM45" s="18">
        <f t="shared" ca="1" si="32"/>
        <v>0</v>
      </c>
      <c r="BN45" s="18">
        <f t="shared" ca="1" si="32"/>
        <v>0</v>
      </c>
      <c r="BO45" s="18">
        <f t="shared" ca="1" si="32"/>
        <v>0</v>
      </c>
      <c r="BP45" s="18">
        <f t="shared" ca="1" si="29"/>
        <v>807243.62000000023</v>
      </c>
      <c r="BQ45" s="18">
        <f t="shared" ca="1" si="29"/>
        <v>0</v>
      </c>
      <c r="BR45" s="18">
        <f t="shared" ca="1" si="29"/>
        <v>860</v>
      </c>
      <c r="BS45" s="18">
        <f t="shared" ca="1" si="29"/>
        <v>229174.3700000002</v>
      </c>
      <c r="BT45" s="18">
        <f t="shared" ca="1" si="29"/>
        <v>0</v>
      </c>
      <c r="BU45" s="18">
        <f t="shared" ca="1" si="29"/>
        <v>0</v>
      </c>
      <c r="BV45" s="18">
        <f t="shared" ca="1" si="29"/>
        <v>1084171.75</v>
      </c>
      <c r="BW45" s="18">
        <f t="shared" ca="1" si="29"/>
        <v>0</v>
      </c>
      <c r="BX45" s="18">
        <f t="shared" ca="1" si="29"/>
        <v>0</v>
      </c>
      <c r="BY45" s="18">
        <f t="shared" ca="1" si="29"/>
        <v>0</v>
      </c>
      <c r="BZ45" s="18">
        <f t="shared" ca="1" si="29"/>
        <v>3526.1599999999989</v>
      </c>
      <c r="CA45" s="18">
        <f t="shared" ca="1" si="29"/>
        <v>2103332.5699999984</v>
      </c>
      <c r="CB45" s="18">
        <f t="shared" ca="1" si="29"/>
        <v>0</v>
      </c>
      <c r="CC45" s="18">
        <f t="shared" ca="1" si="33"/>
        <v>-70362.749999999971</v>
      </c>
      <c r="CD45" s="18">
        <f t="shared" ca="1" si="33"/>
        <v>0</v>
      </c>
      <c r="CE45" s="18">
        <f t="shared" ca="1" si="33"/>
        <v>0</v>
      </c>
      <c r="CF45" s="18">
        <f t="shared" ca="1" si="33"/>
        <v>0</v>
      </c>
      <c r="CG45" s="18">
        <f t="shared" ca="1" si="33"/>
        <v>83447.759999999995</v>
      </c>
      <c r="CH45" s="18">
        <f t="shared" ca="1" si="33"/>
        <v>0</v>
      </c>
      <c r="CI45" s="19">
        <f t="shared" ca="1" si="25"/>
        <v>0</v>
      </c>
      <c r="CJ45" s="18">
        <f t="shared" ca="1" si="36"/>
        <v>0</v>
      </c>
      <c r="CK45" s="18">
        <f t="shared" ca="1" si="36"/>
        <v>0</v>
      </c>
      <c r="CL45" s="19">
        <f t="shared" ca="1" si="26"/>
        <v>0</v>
      </c>
      <c r="CM45" s="18">
        <f t="shared" ca="1" si="37"/>
        <v>0</v>
      </c>
      <c r="CN45" s="18">
        <f t="shared" ca="1" si="37"/>
        <v>0</v>
      </c>
      <c r="CO45" s="19">
        <f t="shared" ca="1" si="27"/>
        <v>0</v>
      </c>
      <c r="CP45" s="18">
        <f t="shared" ca="1" si="34"/>
        <v>0</v>
      </c>
      <c r="CQ45" s="18">
        <f t="shared" ca="1" si="34"/>
        <v>0</v>
      </c>
      <c r="CR45" s="18">
        <f t="shared" ca="1" si="34"/>
        <v>0</v>
      </c>
      <c r="CS45" s="18">
        <f t="shared" ca="1" si="34"/>
        <v>0</v>
      </c>
      <c r="CT45" s="18">
        <f t="shared" ca="1" si="34"/>
        <v>0</v>
      </c>
      <c r="CU45" s="19">
        <f t="shared" ca="1" si="38"/>
        <v>264597697.32999977</v>
      </c>
    </row>
    <row r="46" spans="1:99" ht="12.75" customHeight="1">
      <c r="A46" s="57" t="s">
        <v>225</v>
      </c>
      <c r="B46" s="17">
        <v>1051</v>
      </c>
      <c r="C46" s="58" t="s">
        <v>146</v>
      </c>
      <c r="D46" s="19">
        <f t="shared" ca="1" si="24"/>
        <v>11599572.120000001</v>
      </c>
      <c r="E46" s="18">
        <f t="shared" ca="1" si="30"/>
        <v>32976.74</v>
      </c>
      <c r="F46" s="18">
        <f t="shared" ca="1" si="30"/>
        <v>5653961.4500000002</v>
      </c>
      <c r="G46" s="18">
        <f t="shared" ca="1" si="30"/>
        <v>5912633.9299999997</v>
      </c>
      <c r="H46" s="18">
        <f t="shared" ca="1" si="30"/>
        <v>23930.67</v>
      </c>
      <c r="I46" s="18">
        <f t="shared" ca="1" si="30"/>
        <v>237628.69</v>
      </c>
      <c r="J46" s="18">
        <f t="shared" ca="1" si="30"/>
        <v>0</v>
      </c>
      <c r="K46" s="18">
        <f t="shared" ca="1" si="30"/>
        <v>58796201.109999999</v>
      </c>
      <c r="L46" s="18">
        <f t="shared" ca="1" si="30"/>
        <v>0</v>
      </c>
      <c r="M46" s="18">
        <f t="shared" ca="1" si="30"/>
        <v>0</v>
      </c>
      <c r="N46" s="18">
        <f t="shared" ca="1" si="30"/>
        <v>0</v>
      </c>
      <c r="O46" s="18">
        <f t="shared" ca="1" si="30"/>
        <v>7553287.3700000001</v>
      </c>
      <c r="P46" s="18">
        <f t="shared" ca="1" si="30"/>
        <v>0</v>
      </c>
      <c r="Q46" s="18">
        <f t="shared" ca="1" si="30"/>
        <v>1432782.83</v>
      </c>
      <c r="R46" s="18">
        <f t="shared" ca="1" si="30"/>
        <v>0</v>
      </c>
      <c r="S46" s="18">
        <f t="shared" ca="1" si="30"/>
        <v>0</v>
      </c>
      <c r="T46" s="18">
        <f t="shared" ca="1" si="11"/>
        <v>0</v>
      </c>
      <c r="U46" s="18">
        <f t="shared" ca="1" si="31"/>
        <v>0</v>
      </c>
      <c r="V46" s="18">
        <f t="shared" ca="1" si="31"/>
        <v>0</v>
      </c>
      <c r="W46" s="18">
        <f t="shared" ca="1" si="31"/>
        <v>27588988.800000001</v>
      </c>
      <c r="X46" s="18">
        <f t="shared" ca="1" si="31"/>
        <v>42668.82</v>
      </c>
      <c r="Y46" s="18">
        <f t="shared" ca="1" si="31"/>
        <v>12641966.83</v>
      </c>
      <c r="Z46" s="18">
        <f t="shared" ca="1" si="31"/>
        <v>16105817.859999999</v>
      </c>
      <c r="AA46" s="18">
        <f t="shared" ca="1" si="31"/>
        <v>0</v>
      </c>
      <c r="AB46" s="18">
        <f t="shared" ca="1" si="31"/>
        <v>0</v>
      </c>
      <c r="AC46" s="18">
        <f t="shared" ca="1" si="31"/>
        <v>20510.560000000001</v>
      </c>
      <c r="AD46" s="18">
        <f t="shared" ca="1" si="31"/>
        <v>1888804.64</v>
      </c>
      <c r="AE46" s="18">
        <f t="shared" ca="1" si="31"/>
        <v>0</v>
      </c>
      <c r="AF46" s="18">
        <f t="shared" ca="1" si="31"/>
        <v>497721.86</v>
      </c>
      <c r="AG46" s="18">
        <f t="shared" ca="1" si="31"/>
        <v>1783301.25</v>
      </c>
      <c r="AH46" s="18">
        <f t="shared" ca="1" si="31"/>
        <v>0</v>
      </c>
      <c r="AI46" s="18">
        <f t="shared" ca="1" si="31"/>
        <v>521335.17</v>
      </c>
      <c r="AJ46" s="18">
        <f t="shared" ca="1" si="31"/>
        <v>0</v>
      </c>
      <c r="AK46" s="18">
        <f t="shared" ca="1" si="28"/>
        <v>2654.68</v>
      </c>
      <c r="AL46" s="18">
        <f t="shared" ca="1" si="28"/>
        <v>0</v>
      </c>
      <c r="AM46" s="18">
        <f t="shared" ca="1" si="28"/>
        <v>1425444.93</v>
      </c>
      <c r="AN46" s="18">
        <f t="shared" ca="1" si="28"/>
        <v>0</v>
      </c>
      <c r="AO46" s="18">
        <f t="shared" ca="1" si="28"/>
        <v>0</v>
      </c>
      <c r="AP46" s="18">
        <f t="shared" ca="1" si="28"/>
        <v>275889.96000000002</v>
      </c>
      <c r="AQ46" s="18">
        <f t="shared" ca="1" si="28"/>
        <v>0</v>
      </c>
      <c r="AR46" s="18">
        <f t="shared" ca="1" si="28"/>
        <v>0</v>
      </c>
      <c r="AS46" s="18">
        <f t="shared" ca="1" si="28"/>
        <v>0</v>
      </c>
      <c r="AT46" s="18">
        <f t="shared" ca="1" si="28"/>
        <v>29173939.870000001</v>
      </c>
      <c r="AU46" s="18">
        <f t="shared" ca="1" si="28"/>
        <v>2522249.88</v>
      </c>
      <c r="AV46" s="18">
        <f t="shared" ca="1" si="28"/>
        <v>362421.61</v>
      </c>
      <c r="AW46" s="18">
        <f t="shared" ca="1" si="28"/>
        <v>0</v>
      </c>
      <c r="AX46" s="18">
        <f t="shared" ca="1" si="28"/>
        <v>363447.88</v>
      </c>
      <c r="AY46" s="18">
        <f t="shared" ca="1" si="28"/>
        <v>0</v>
      </c>
      <c r="AZ46" s="18">
        <f t="shared" ca="1" si="32"/>
        <v>0</v>
      </c>
      <c r="BA46" s="18">
        <f t="shared" ca="1" si="32"/>
        <v>0</v>
      </c>
      <c r="BB46" s="18">
        <f t="shared" ca="1" si="32"/>
        <v>0</v>
      </c>
      <c r="BC46" s="18">
        <f t="shared" ca="1" si="32"/>
        <v>0</v>
      </c>
      <c r="BD46" s="18">
        <f t="shared" ca="1" si="32"/>
        <v>5010606.45</v>
      </c>
      <c r="BE46" s="18">
        <f t="shared" ca="1" si="32"/>
        <v>0</v>
      </c>
      <c r="BF46" s="18">
        <f t="shared" ca="1" si="32"/>
        <v>0</v>
      </c>
      <c r="BG46" s="18">
        <f t="shared" ca="1" si="32"/>
        <v>0</v>
      </c>
      <c r="BH46" s="18">
        <f t="shared" ca="1" si="32"/>
        <v>0</v>
      </c>
      <c r="BI46" s="18">
        <f t="shared" ca="1" si="32"/>
        <v>0</v>
      </c>
      <c r="BJ46" s="18">
        <f t="shared" ca="1" si="32"/>
        <v>0</v>
      </c>
      <c r="BK46" s="18">
        <f t="shared" ca="1" si="32"/>
        <v>0</v>
      </c>
      <c r="BL46" s="18">
        <f t="shared" ca="1" si="32"/>
        <v>1277.1300000000001</v>
      </c>
      <c r="BM46" s="18">
        <f t="shared" ca="1" si="32"/>
        <v>0</v>
      </c>
      <c r="BN46" s="18">
        <f t="shared" ca="1" si="32"/>
        <v>26404121.550000001</v>
      </c>
      <c r="BO46" s="18">
        <f t="shared" ca="1" si="32"/>
        <v>0</v>
      </c>
      <c r="BP46" s="18">
        <f t="shared" ca="1" si="29"/>
        <v>11041053.550000001</v>
      </c>
      <c r="BQ46" s="18">
        <f t="shared" ca="1" si="29"/>
        <v>116625.23</v>
      </c>
      <c r="BR46" s="18">
        <f t="shared" ca="1" si="29"/>
        <v>5044575.7</v>
      </c>
      <c r="BS46" s="18">
        <f t="shared" ca="1" si="29"/>
        <v>2146923.19</v>
      </c>
      <c r="BT46" s="18">
        <f t="shared" ca="1" si="29"/>
        <v>0</v>
      </c>
      <c r="BU46" s="18">
        <f t="shared" ca="1" si="29"/>
        <v>0</v>
      </c>
      <c r="BV46" s="18">
        <f t="shared" ca="1" si="29"/>
        <v>0</v>
      </c>
      <c r="BW46" s="18">
        <f t="shared" ca="1" si="29"/>
        <v>0</v>
      </c>
      <c r="BX46" s="18">
        <f t="shared" ca="1" si="29"/>
        <v>0</v>
      </c>
      <c r="BY46" s="18">
        <f t="shared" ca="1" si="29"/>
        <v>0</v>
      </c>
      <c r="BZ46" s="18">
        <f t="shared" ca="1" si="29"/>
        <v>0</v>
      </c>
      <c r="CA46" s="18">
        <f t="shared" ca="1" si="29"/>
        <v>0</v>
      </c>
      <c r="CB46" s="18">
        <f t="shared" ca="1" si="29"/>
        <v>0</v>
      </c>
      <c r="CC46" s="18">
        <f t="shared" ca="1" si="33"/>
        <v>0</v>
      </c>
      <c r="CD46" s="18">
        <f t="shared" ca="1" si="33"/>
        <v>0</v>
      </c>
      <c r="CE46" s="18">
        <f t="shared" ca="1" si="33"/>
        <v>0</v>
      </c>
      <c r="CF46" s="18">
        <f t="shared" ca="1" si="33"/>
        <v>0</v>
      </c>
      <c r="CG46" s="18">
        <f t="shared" ca="1" si="33"/>
        <v>0</v>
      </c>
      <c r="CH46" s="18">
        <f t="shared" ca="1" si="33"/>
        <v>36864</v>
      </c>
      <c r="CI46" s="19">
        <f t="shared" ca="1" si="25"/>
        <v>14914702.16</v>
      </c>
      <c r="CJ46" s="18">
        <f t="shared" ca="1" si="36"/>
        <v>0</v>
      </c>
      <c r="CK46" s="18">
        <f t="shared" ca="1" si="36"/>
        <v>14914702.16</v>
      </c>
      <c r="CL46" s="19">
        <f t="shared" ca="1" si="26"/>
        <v>0</v>
      </c>
      <c r="CM46" s="18">
        <f t="shared" ca="1" si="37"/>
        <v>0</v>
      </c>
      <c r="CN46" s="18">
        <f t="shared" ca="1" si="37"/>
        <v>0</v>
      </c>
      <c r="CO46" s="19">
        <f t="shared" ca="1" si="27"/>
        <v>0</v>
      </c>
      <c r="CP46" s="18">
        <f t="shared" ca="1" si="34"/>
        <v>0</v>
      </c>
      <c r="CQ46" s="18">
        <f t="shared" ca="1" si="34"/>
        <v>0</v>
      </c>
      <c r="CR46" s="18">
        <f t="shared" ca="1" si="34"/>
        <v>5960301.9500000002</v>
      </c>
      <c r="CS46" s="18">
        <f t="shared" ca="1" si="34"/>
        <v>0</v>
      </c>
      <c r="CT46" s="18">
        <f t="shared" ca="1" si="34"/>
        <v>0</v>
      </c>
      <c r="CU46" s="19">
        <f t="shared" ca="1" si="38"/>
        <v>245537618.29999998</v>
      </c>
    </row>
    <row r="47" spans="1:99" ht="12.75" customHeight="1">
      <c r="A47" s="57" t="s">
        <v>227</v>
      </c>
      <c r="B47" s="17">
        <v>1052</v>
      </c>
      <c r="C47" s="58" t="s">
        <v>146</v>
      </c>
      <c r="D47" s="19">
        <f t="shared" ca="1" si="24"/>
        <v>16018.330000000004</v>
      </c>
      <c r="E47" s="18">
        <f t="shared" ca="1" si="30"/>
        <v>12719.040000000003</v>
      </c>
      <c r="F47" s="18">
        <f t="shared" ca="1" si="30"/>
        <v>0</v>
      </c>
      <c r="G47" s="18">
        <f t="shared" ca="1" si="30"/>
        <v>3299.2900000000013</v>
      </c>
      <c r="H47" s="18">
        <f t="shared" ca="1" si="30"/>
        <v>0</v>
      </c>
      <c r="I47" s="18">
        <f t="shared" ca="1" si="30"/>
        <v>53145.419999999984</v>
      </c>
      <c r="J47" s="18">
        <f t="shared" ca="1" si="30"/>
        <v>0</v>
      </c>
      <c r="K47" s="18">
        <f t="shared" ca="1" si="30"/>
        <v>0</v>
      </c>
      <c r="L47" s="18">
        <f t="shared" ca="1" si="30"/>
        <v>0</v>
      </c>
      <c r="M47" s="18">
        <f t="shared" ca="1" si="30"/>
        <v>0</v>
      </c>
      <c r="N47" s="18">
        <f t="shared" ca="1" si="30"/>
        <v>0</v>
      </c>
      <c r="O47" s="18">
        <f t="shared" ca="1" si="30"/>
        <v>0</v>
      </c>
      <c r="P47" s="18">
        <f t="shared" ca="1" si="30"/>
        <v>0</v>
      </c>
      <c r="Q47" s="18">
        <f t="shared" ca="1" si="30"/>
        <v>2858.28</v>
      </c>
      <c r="R47" s="18">
        <f t="shared" ca="1" si="30"/>
        <v>0</v>
      </c>
      <c r="S47" s="18">
        <f t="shared" ca="1" si="30"/>
        <v>0</v>
      </c>
      <c r="T47" s="18">
        <f t="shared" ca="1" si="11"/>
        <v>0</v>
      </c>
      <c r="U47" s="18">
        <f t="shared" ca="1" si="31"/>
        <v>0</v>
      </c>
      <c r="V47" s="18">
        <f t="shared" ca="1" si="31"/>
        <v>0</v>
      </c>
      <c r="W47" s="18">
        <f t="shared" ca="1" si="31"/>
        <v>32901.430000000008</v>
      </c>
      <c r="X47" s="18">
        <f t="shared" ca="1" si="31"/>
        <v>0</v>
      </c>
      <c r="Y47" s="18">
        <f t="shared" ca="1" si="31"/>
        <v>0</v>
      </c>
      <c r="Z47" s="18">
        <f t="shared" ca="1" si="31"/>
        <v>190</v>
      </c>
      <c r="AA47" s="18">
        <f t="shared" ca="1" si="31"/>
        <v>0</v>
      </c>
      <c r="AB47" s="18">
        <f t="shared" ca="1" si="31"/>
        <v>0</v>
      </c>
      <c r="AC47" s="18">
        <f t="shared" ca="1" si="31"/>
        <v>777.13</v>
      </c>
      <c r="AD47" s="18">
        <f t="shared" ca="1" si="31"/>
        <v>375.35999999999984</v>
      </c>
      <c r="AE47" s="18">
        <f t="shared" ca="1" si="31"/>
        <v>0</v>
      </c>
      <c r="AF47" s="18">
        <f t="shared" ca="1" si="31"/>
        <v>0</v>
      </c>
      <c r="AG47" s="18">
        <f t="shared" ca="1" si="31"/>
        <v>0</v>
      </c>
      <c r="AH47" s="18">
        <f t="shared" ca="1" si="31"/>
        <v>0</v>
      </c>
      <c r="AI47" s="18">
        <f t="shared" ca="1" si="31"/>
        <v>0</v>
      </c>
      <c r="AJ47" s="18">
        <f t="shared" ca="1" si="31"/>
        <v>0</v>
      </c>
      <c r="AK47" s="18">
        <f t="shared" ca="1" si="28"/>
        <v>0</v>
      </c>
      <c r="AL47" s="18">
        <f t="shared" ca="1" si="28"/>
        <v>0</v>
      </c>
      <c r="AM47" s="18">
        <f t="shared" ca="1" si="28"/>
        <v>0</v>
      </c>
      <c r="AN47" s="18">
        <f t="shared" ca="1" si="28"/>
        <v>0</v>
      </c>
      <c r="AO47" s="18">
        <f t="shared" ca="1" si="28"/>
        <v>0</v>
      </c>
      <c r="AP47" s="18">
        <f t="shared" ca="1" si="28"/>
        <v>0</v>
      </c>
      <c r="AQ47" s="18">
        <f t="shared" ca="1" si="28"/>
        <v>0</v>
      </c>
      <c r="AR47" s="18">
        <f t="shared" ca="1" si="28"/>
        <v>0</v>
      </c>
      <c r="AS47" s="18">
        <f t="shared" ca="1" si="28"/>
        <v>0</v>
      </c>
      <c r="AT47" s="18">
        <f t="shared" ca="1" si="28"/>
        <v>43001.560000000005</v>
      </c>
      <c r="AU47" s="18">
        <f t="shared" ca="1" si="28"/>
        <v>4990.2400000000007</v>
      </c>
      <c r="AV47" s="18">
        <f t="shared" ca="1" si="28"/>
        <v>0</v>
      </c>
      <c r="AW47" s="18">
        <f t="shared" ca="1" si="28"/>
        <v>0</v>
      </c>
      <c r="AX47" s="18">
        <f t="shared" ca="1" si="28"/>
        <v>0</v>
      </c>
      <c r="AY47" s="18">
        <f t="shared" ca="1" si="28"/>
        <v>0</v>
      </c>
      <c r="AZ47" s="18">
        <f t="shared" ca="1" si="32"/>
        <v>0</v>
      </c>
      <c r="BA47" s="18">
        <f t="shared" ca="1" si="32"/>
        <v>0</v>
      </c>
      <c r="BB47" s="18">
        <f t="shared" ca="1" si="32"/>
        <v>0</v>
      </c>
      <c r="BC47" s="18">
        <f t="shared" ca="1" si="32"/>
        <v>0</v>
      </c>
      <c r="BD47" s="18">
        <f t="shared" ca="1" si="32"/>
        <v>748.39999999999975</v>
      </c>
      <c r="BE47" s="18">
        <f t="shared" ca="1" si="32"/>
        <v>0</v>
      </c>
      <c r="BF47" s="18">
        <f t="shared" ca="1" si="32"/>
        <v>0</v>
      </c>
      <c r="BG47" s="18">
        <f t="shared" ca="1" si="32"/>
        <v>0</v>
      </c>
      <c r="BH47" s="18">
        <f t="shared" ca="1" si="32"/>
        <v>0</v>
      </c>
      <c r="BI47" s="18">
        <f t="shared" ca="1" si="32"/>
        <v>0</v>
      </c>
      <c r="BJ47" s="18">
        <f t="shared" ca="1" si="32"/>
        <v>0</v>
      </c>
      <c r="BK47" s="18">
        <f t="shared" ca="1" si="32"/>
        <v>0</v>
      </c>
      <c r="BL47" s="18">
        <f t="shared" ca="1" si="32"/>
        <v>0</v>
      </c>
      <c r="BM47" s="18">
        <f t="shared" ca="1" si="32"/>
        <v>0</v>
      </c>
      <c r="BN47" s="18">
        <f t="shared" ca="1" si="32"/>
        <v>-95.84</v>
      </c>
      <c r="BO47" s="18">
        <f t="shared" ca="1" si="32"/>
        <v>0</v>
      </c>
      <c r="BP47" s="18">
        <f t="shared" ca="1" si="29"/>
        <v>106.21</v>
      </c>
      <c r="BQ47" s="18">
        <f t="shared" ca="1" si="29"/>
        <v>0</v>
      </c>
      <c r="BR47" s="18">
        <f t="shared" ca="1" si="29"/>
        <v>0</v>
      </c>
      <c r="BS47" s="18">
        <f t="shared" ca="1" si="29"/>
        <v>243.94000000000003</v>
      </c>
      <c r="BT47" s="18">
        <f t="shared" ca="1" si="29"/>
        <v>0</v>
      </c>
      <c r="BU47" s="18">
        <f t="shared" ca="1" si="29"/>
        <v>0</v>
      </c>
      <c r="BV47" s="18">
        <f t="shared" ca="1" si="29"/>
        <v>0</v>
      </c>
      <c r="BW47" s="18">
        <f t="shared" ca="1" si="29"/>
        <v>0</v>
      </c>
      <c r="BX47" s="18">
        <f t="shared" ca="1" si="29"/>
        <v>0</v>
      </c>
      <c r="BY47" s="18">
        <f t="shared" ca="1" si="29"/>
        <v>0</v>
      </c>
      <c r="BZ47" s="18">
        <f t="shared" ca="1" si="29"/>
        <v>0</v>
      </c>
      <c r="CA47" s="18">
        <f t="shared" ca="1" si="29"/>
        <v>0</v>
      </c>
      <c r="CB47" s="18">
        <f t="shared" ca="1" si="29"/>
        <v>0</v>
      </c>
      <c r="CC47" s="18">
        <f t="shared" ca="1" si="33"/>
        <v>0</v>
      </c>
      <c r="CD47" s="18">
        <f t="shared" ca="1" si="33"/>
        <v>0</v>
      </c>
      <c r="CE47" s="18">
        <f t="shared" ca="1" si="33"/>
        <v>0</v>
      </c>
      <c r="CF47" s="18">
        <f t="shared" ca="1" si="33"/>
        <v>0</v>
      </c>
      <c r="CG47" s="18">
        <f t="shared" ca="1" si="33"/>
        <v>0</v>
      </c>
      <c r="CH47" s="18">
        <f t="shared" ca="1" si="33"/>
        <v>0</v>
      </c>
      <c r="CI47" s="19">
        <f t="shared" ca="1" si="25"/>
        <v>76370</v>
      </c>
      <c r="CJ47" s="18">
        <f t="shared" ca="1" si="36"/>
        <v>0</v>
      </c>
      <c r="CK47" s="18">
        <f t="shared" ca="1" si="36"/>
        <v>76370</v>
      </c>
      <c r="CL47" s="19">
        <f t="shared" ca="1" si="26"/>
        <v>0</v>
      </c>
      <c r="CM47" s="18">
        <f t="shared" ca="1" si="37"/>
        <v>0</v>
      </c>
      <c r="CN47" s="18">
        <f t="shared" ca="1" si="37"/>
        <v>0</v>
      </c>
      <c r="CO47" s="19">
        <f t="shared" ca="1" si="27"/>
        <v>0</v>
      </c>
      <c r="CP47" s="18">
        <f t="shared" ca="1" si="34"/>
        <v>0</v>
      </c>
      <c r="CQ47" s="18">
        <f t="shared" ca="1" si="34"/>
        <v>0</v>
      </c>
      <c r="CR47" s="18">
        <f t="shared" ca="1" si="34"/>
        <v>0</v>
      </c>
      <c r="CS47" s="18">
        <f t="shared" ca="1" si="34"/>
        <v>0</v>
      </c>
      <c r="CT47" s="18">
        <f t="shared" ca="1" si="34"/>
        <v>0</v>
      </c>
      <c r="CU47" s="19">
        <f t="shared" ca="1" si="38"/>
        <v>231630.46</v>
      </c>
    </row>
    <row r="48" spans="1:99" ht="12.75" customHeight="1">
      <c r="A48" s="57" t="s">
        <v>229</v>
      </c>
      <c r="B48" s="17">
        <v>1053</v>
      </c>
      <c r="C48" s="58" t="s">
        <v>146</v>
      </c>
      <c r="D48" s="19">
        <f t="shared" ca="1" si="24"/>
        <v>0</v>
      </c>
      <c r="E48" s="18">
        <f t="shared" ca="1" si="30"/>
        <v>0</v>
      </c>
      <c r="F48" s="18">
        <f t="shared" ca="1" si="30"/>
        <v>0</v>
      </c>
      <c r="G48" s="18">
        <f t="shared" ca="1" si="30"/>
        <v>0</v>
      </c>
      <c r="H48" s="18">
        <f t="shared" ca="1" si="30"/>
        <v>0</v>
      </c>
      <c r="I48" s="18">
        <f t="shared" ca="1" si="30"/>
        <v>2779.96</v>
      </c>
      <c r="J48" s="18">
        <f t="shared" ca="1" si="30"/>
        <v>0</v>
      </c>
      <c r="K48" s="18">
        <f t="shared" ca="1" si="30"/>
        <v>0</v>
      </c>
      <c r="L48" s="18">
        <f t="shared" ca="1" si="30"/>
        <v>0</v>
      </c>
      <c r="M48" s="18">
        <f t="shared" ca="1" si="30"/>
        <v>0</v>
      </c>
      <c r="N48" s="18">
        <f t="shared" ca="1" si="30"/>
        <v>0</v>
      </c>
      <c r="O48" s="18">
        <f t="shared" ca="1" si="30"/>
        <v>0</v>
      </c>
      <c r="P48" s="18">
        <f t="shared" ca="1" si="30"/>
        <v>0</v>
      </c>
      <c r="Q48" s="18">
        <f t="shared" ca="1" si="30"/>
        <v>0</v>
      </c>
      <c r="R48" s="18">
        <f t="shared" ca="1" si="30"/>
        <v>0</v>
      </c>
      <c r="S48" s="18">
        <f t="shared" ca="1" si="30"/>
        <v>0</v>
      </c>
      <c r="T48" s="18">
        <f t="shared" ca="1" si="11"/>
        <v>930978709.94000006</v>
      </c>
      <c r="U48" s="18">
        <f t="shared" ca="1" si="31"/>
        <v>823334</v>
      </c>
      <c r="V48" s="18">
        <f t="shared" ca="1" si="31"/>
        <v>59207178.149999999</v>
      </c>
      <c r="W48" s="18">
        <f t="shared" ca="1" si="31"/>
        <v>373648808.66999996</v>
      </c>
      <c r="X48" s="18">
        <f t="shared" ca="1" si="31"/>
        <v>0</v>
      </c>
      <c r="Y48" s="18">
        <f t="shared" ca="1" si="31"/>
        <v>0</v>
      </c>
      <c r="Z48" s="18">
        <f t="shared" ca="1" si="31"/>
        <v>197407.61900000001</v>
      </c>
      <c r="AA48" s="18">
        <f t="shared" ca="1" si="31"/>
        <v>0</v>
      </c>
      <c r="AB48" s="18">
        <f t="shared" ca="1" si="31"/>
        <v>0</v>
      </c>
      <c r="AC48" s="18">
        <f t="shared" ca="1" si="31"/>
        <v>0</v>
      </c>
      <c r="AD48" s="18">
        <f t="shared" ca="1" si="31"/>
        <v>0</v>
      </c>
      <c r="AE48" s="18">
        <f t="shared" ca="1" si="31"/>
        <v>0</v>
      </c>
      <c r="AF48" s="18">
        <f t="shared" ca="1" si="31"/>
        <v>0</v>
      </c>
      <c r="AG48" s="18">
        <f t="shared" ca="1" si="31"/>
        <v>0</v>
      </c>
      <c r="AH48" s="18">
        <f t="shared" ca="1" si="31"/>
        <v>0</v>
      </c>
      <c r="AI48" s="18">
        <f t="shared" ca="1" si="31"/>
        <v>0</v>
      </c>
      <c r="AJ48" s="18">
        <f t="shared" ca="1" si="31"/>
        <v>105335</v>
      </c>
      <c r="AK48" s="18">
        <f t="shared" ca="1" si="28"/>
        <v>0</v>
      </c>
      <c r="AL48" s="18">
        <f t="shared" ca="1" si="28"/>
        <v>0</v>
      </c>
      <c r="AM48" s="18">
        <f t="shared" ca="1" si="28"/>
        <v>0</v>
      </c>
      <c r="AN48" s="18">
        <f t="shared" ca="1" si="28"/>
        <v>0</v>
      </c>
      <c r="AO48" s="18">
        <f t="shared" ca="1" si="28"/>
        <v>0</v>
      </c>
      <c r="AP48" s="18">
        <f t="shared" ca="1" si="28"/>
        <v>0</v>
      </c>
      <c r="AQ48" s="18">
        <f t="shared" ca="1" si="28"/>
        <v>0</v>
      </c>
      <c r="AR48" s="18">
        <f t="shared" ca="1" si="28"/>
        <v>0</v>
      </c>
      <c r="AS48" s="18">
        <f t="shared" ca="1" si="28"/>
        <v>0</v>
      </c>
      <c r="AT48" s="18">
        <f t="shared" ca="1" si="28"/>
        <v>0</v>
      </c>
      <c r="AU48" s="18">
        <f t="shared" ca="1" si="28"/>
        <v>0</v>
      </c>
      <c r="AV48" s="18">
        <f t="shared" ca="1" si="28"/>
        <v>0</v>
      </c>
      <c r="AW48" s="18">
        <f t="shared" ca="1" si="28"/>
        <v>0</v>
      </c>
      <c r="AX48" s="18">
        <f t="shared" ca="1" si="28"/>
        <v>0</v>
      </c>
      <c r="AY48" s="18">
        <f t="shared" ca="1" si="28"/>
        <v>0</v>
      </c>
      <c r="AZ48" s="18">
        <f t="shared" ca="1" si="32"/>
        <v>0</v>
      </c>
      <c r="BA48" s="18">
        <f t="shared" ca="1" si="32"/>
        <v>0</v>
      </c>
      <c r="BB48" s="18">
        <f t="shared" ca="1" si="32"/>
        <v>0</v>
      </c>
      <c r="BC48" s="18">
        <f t="shared" ca="1" si="32"/>
        <v>0</v>
      </c>
      <c r="BD48" s="18">
        <f t="shared" ca="1" si="32"/>
        <v>83784897.780000001</v>
      </c>
      <c r="BE48" s="18">
        <f t="shared" ca="1" si="32"/>
        <v>0</v>
      </c>
      <c r="BF48" s="18">
        <f t="shared" ca="1" si="32"/>
        <v>0</v>
      </c>
      <c r="BG48" s="18">
        <f t="shared" ca="1" si="32"/>
        <v>0</v>
      </c>
      <c r="BH48" s="18">
        <f t="shared" ca="1" si="32"/>
        <v>0</v>
      </c>
      <c r="BI48" s="18">
        <f t="shared" ca="1" si="32"/>
        <v>0</v>
      </c>
      <c r="BJ48" s="18">
        <f t="shared" ca="1" si="32"/>
        <v>0</v>
      </c>
      <c r="BK48" s="18">
        <f t="shared" ca="1" si="32"/>
        <v>0</v>
      </c>
      <c r="BL48" s="18">
        <f t="shared" ca="1" si="32"/>
        <v>0</v>
      </c>
      <c r="BM48" s="18">
        <f t="shared" ca="1" si="32"/>
        <v>0</v>
      </c>
      <c r="BN48" s="18">
        <f t="shared" ca="1" si="32"/>
        <v>75500.36</v>
      </c>
      <c r="BO48" s="18">
        <f t="shared" ca="1" si="32"/>
        <v>0</v>
      </c>
      <c r="BP48" s="18">
        <f t="shared" ca="1" si="29"/>
        <v>0</v>
      </c>
      <c r="BQ48" s="18">
        <f t="shared" ca="1" si="29"/>
        <v>0</v>
      </c>
      <c r="BR48" s="18">
        <f t="shared" ca="1" si="29"/>
        <v>0</v>
      </c>
      <c r="BS48" s="18">
        <f t="shared" ca="1" si="29"/>
        <v>0</v>
      </c>
      <c r="BT48" s="18">
        <f t="shared" ca="1" si="29"/>
        <v>0</v>
      </c>
      <c r="BU48" s="18">
        <f t="shared" ca="1" si="29"/>
        <v>0</v>
      </c>
      <c r="BV48" s="18">
        <f t="shared" ca="1" si="29"/>
        <v>1674038.68</v>
      </c>
      <c r="BW48" s="18">
        <f t="shared" ca="1" si="29"/>
        <v>0</v>
      </c>
      <c r="BX48" s="18">
        <f t="shared" ca="1" si="29"/>
        <v>0</v>
      </c>
      <c r="BY48" s="18">
        <f t="shared" ca="1" si="29"/>
        <v>0</v>
      </c>
      <c r="BZ48" s="18">
        <f t="shared" ca="1" si="29"/>
        <v>0</v>
      </c>
      <c r="CA48" s="18">
        <f t="shared" ca="1" si="29"/>
        <v>0</v>
      </c>
      <c r="CB48" s="18">
        <f t="shared" ca="1" si="29"/>
        <v>0</v>
      </c>
      <c r="CC48" s="18">
        <f t="shared" ca="1" si="33"/>
        <v>0</v>
      </c>
      <c r="CD48" s="18">
        <f t="shared" ca="1" si="33"/>
        <v>0</v>
      </c>
      <c r="CE48" s="18">
        <f t="shared" ca="1" si="33"/>
        <v>0</v>
      </c>
      <c r="CF48" s="18">
        <f t="shared" ca="1" si="33"/>
        <v>0</v>
      </c>
      <c r="CG48" s="18">
        <f t="shared" ca="1" si="33"/>
        <v>0</v>
      </c>
      <c r="CH48" s="18">
        <f t="shared" ca="1" si="33"/>
        <v>0</v>
      </c>
      <c r="CI48" s="19">
        <f t="shared" ca="1" si="25"/>
        <v>21652821.93</v>
      </c>
      <c r="CJ48" s="18">
        <f t="shared" ca="1" si="36"/>
        <v>0</v>
      </c>
      <c r="CK48" s="18">
        <f t="shared" ca="1" si="36"/>
        <v>13400158.32</v>
      </c>
      <c r="CL48" s="19">
        <f t="shared" ca="1" si="26"/>
        <v>8252663.6099999994</v>
      </c>
      <c r="CM48" s="18">
        <f t="shared" ca="1" si="37"/>
        <v>87503.17</v>
      </c>
      <c r="CN48" s="18">
        <f t="shared" ca="1" si="37"/>
        <v>8165160.4399999995</v>
      </c>
      <c r="CO48" s="19">
        <f t="shared" ca="1" si="27"/>
        <v>0</v>
      </c>
      <c r="CP48" s="18">
        <f t="shared" ca="1" si="34"/>
        <v>0</v>
      </c>
      <c r="CQ48" s="18">
        <f t="shared" ca="1" si="34"/>
        <v>0</v>
      </c>
      <c r="CR48" s="18">
        <f t="shared" ca="1" si="34"/>
        <v>2261488.1510000001</v>
      </c>
      <c r="CS48" s="18">
        <f t="shared" ca="1" si="34"/>
        <v>0</v>
      </c>
      <c r="CT48" s="18">
        <f t="shared" ca="1" si="34"/>
        <v>322588.84999999998</v>
      </c>
      <c r="CU48" s="19">
        <f t="shared" ca="1" si="38"/>
        <v>1474734889.0899999</v>
      </c>
    </row>
    <row r="49" spans="1:99" ht="12.75" customHeight="1">
      <c r="A49" s="57" t="s">
        <v>231</v>
      </c>
      <c r="B49" s="17">
        <v>1054</v>
      </c>
      <c r="C49" s="58" t="s">
        <v>146</v>
      </c>
      <c r="D49" s="19">
        <f t="shared" ca="1" si="24"/>
        <v>6395817.5799999963</v>
      </c>
      <c r="E49" s="18">
        <f t="shared" ca="1" si="30"/>
        <v>1656675.1099999973</v>
      </c>
      <c r="F49" s="18">
        <f t="shared" ca="1" si="30"/>
        <v>973311.39000000013</v>
      </c>
      <c r="G49" s="18">
        <f t="shared" ca="1" si="30"/>
        <v>3765831.0799999996</v>
      </c>
      <c r="H49" s="18">
        <f t="shared" ca="1" si="30"/>
        <v>235411.96</v>
      </c>
      <c r="I49" s="18">
        <f t="shared" ca="1" si="30"/>
        <v>2481005.5599999917</v>
      </c>
      <c r="J49" s="18">
        <f t="shared" ca="1" si="30"/>
        <v>0</v>
      </c>
      <c r="K49" s="18">
        <f t="shared" ca="1" si="30"/>
        <v>0</v>
      </c>
      <c r="L49" s="18">
        <f t="shared" ca="1" si="30"/>
        <v>0</v>
      </c>
      <c r="M49" s="18">
        <f t="shared" ca="1" si="30"/>
        <v>0</v>
      </c>
      <c r="N49" s="18">
        <f t="shared" ca="1" si="30"/>
        <v>0</v>
      </c>
      <c r="O49" s="18">
        <f t="shared" ca="1" si="30"/>
        <v>29385.689999999995</v>
      </c>
      <c r="P49" s="18">
        <f t="shared" ca="1" si="30"/>
        <v>0</v>
      </c>
      <c r="Q49" s="18">
        <f t="shared" ca="1" si="30"/>
        <v>7747.2</v>
      </c>
      <c r="R49" s="18">
        <f t="shared" ca="1" si="30"/>
        <v>0</v>
      </c>
      <c r="S49" s="18">
        <f t="shared" ca="1" si="30"/>
        <v>0</v>
      </c>
      <c r="T49" s="18">
        <f t="shared" ca="1" si="11"/>
        <v>0</v>
      </c>
      <c r="U49" s="18">
        <f t="shared" ca="1" si="31"/>
        <v>0</v>
      </c>
      <c r="V49" s="18">
        <f t="shared" ca="1" si="31"/>
        <v>0</v>
      </c>
      <c r="W49" s="18">
        <f t="shared" ca="1" si="31"/>
        <v>301437257.64999914</v>
      </c>
      <c r="X49" s="18">
        <f t="shared" ca="1" si="31"/>
        <v>0</v>
      </c>
      <c r="Y49" s="18">
        <f t="shared" ca="1" si="31"/>
        <v>640479.72000000009</v>
      </c>
      <c r="Z49" s="18">
        <f t="shared" ca="1" si="31"/>
        <v>696583.60999999067</v>
      </c>
      <c r="AA49" s="18">
        <f t="shared" ca="1" si="31"/>
        <v>0</v>
      </c>
      <c r="AB49" s="18">
        <f t="shared" ca="1" si="31"/>
        <v>0</v>
      </c>
      <c r="AC49" s="18">
        <f t="shared" ca="1" si="31"/>
        <v>269071.08999999991</v>
      </c>
      <c r="AD49" s="18">
        <f t="shared" ca="1" si="31"/>
        <v>3729778.329999981</v>
      </c>
      <c r="AE49" s="18">
        <f t="shared" ca="1" si="31"/>
        <v>0</v>
      </c>
      <c r="AF49" s="18">
        <f t="shared" ca="1" si="31"/>
        <v>7500</v>
      </c>
      <c r="AG49" s="18">
        <f t="shared" ca="1" si="31"/>
        <v>0</v>
      </c>
      <c r="AH49" s="18">
        <f t="shared" ca="1" si="31"/>
        <v>0</v>
      </c>
      <c r="AI49" s="18">
        <f t="shared" ca="1" si="31"/>
        <v>0</v>
      </c>
      <c r="AJ49" s="18">
        <f t="shared" ca="1" si="31"/>
        <v>25315.46</v>
      </c>
      <c r="AK49" s="18">
        <f t="shared" ca="1" si="28"/>
        <v>0</v>
      </c>
      <c r="AL49" s="18">
        <f t="shared" ca="1" si="28"/>
        <v>0</v>
      </c>
      <c r="AM49" s="18">
        <f t="shared" ca="1" si="28"/>
        <v>36850</v>
      </c>
      <c r="AN49" s="18">
        <f t="shared" ca="1" si="28"/>
        <v>0</v>
      </c>
      <c r="AO49" s="18">
        <f t="shared" ca="1" si="28"/>
        <v>0</v>
      </c>
      <c r="AP49" s="18">
        <f t="shared" ca="1" si="28"/>
        <v>1221.75</v>
      </c>
      <c r="AQ49" s="18">
        <f t="shared" ca="1" si="28"/>
        <v>0</v>
      </c>
      <c r="AR49" s="18">
        <f t="shared" ca="1" si="28"/>
        <v>0</v>
      </c>
      <c r="AS49" s="18">
        <f t="shared" ca="1" si="28"/>
        <v>0</v>
      </c>
      <c r="AT49" s="18">
        <f t="shared" ca="1" si="28"/>
        <v>22957954.140000097</v>
      </c>
      <c r="AU49" s="18">
        <f t="shared" ca="1" si="28"/>
        <v>1428992.9999999981</v>
      </c>
      <c r="AV49" s="18">
        <f t="shared" ca="1" si="28"/>
        <v>1009402.7900000045</v>
      </c>
      <c r="AW49" s="18">
        <f t="shared" ca="1" si="28"/>
        <v>0</v>
      </c>
      <c r="AX49" s="18">
        <f t="shared" ca="1" si="28"/>
        <v>0</v>
      </c>
      <c r="AY49" s="18">
        <f t="shared" ca="1" si="28"/>
        <v>0</v>
      </c>
      <c r="AZ49" s="18">
        <f t="shared" ca="1" si="32"/>
        <v>0</v>
      </c>
      <c r="BA49" s="18">
        <f t="shared" ca="1" si="32"/>
        <v>0</v>
      </c>
      <c r="BB49" s="18">
        <f t="shared" ca="1" si="32"/>
        <v>0</v>
      </c>
      <c r="BC49" s="18">
        <f t="shared" ca="1" si="32"/>
        <v>0</v>
      </c>
      <c r="BD49" s="18">
        <f t="shared" ca="1" si="32"/>
        <v>3923386.5799999014</v>
      </c>
      <c r="BE49" s="18">
        <f t="shared" ca="1" si="32"/>
        <v>0</v>
      </c>
      <c r="BF49" s="18">
        <f t="shared" ca="1" si="32"/>
        <v>0</v>
      </c>
      <c r="BG49" s="18">
        <f t="shared" ca="1" si="32"/>
        <v>0</v>
      </c>
      <c r="BH49" s="18">
        <f t="shared" ca="1" si="32"/>
        <v>0</v>
      </c>
      <c r="BI49" s="18">
        <f t="shared" ca="1" si="32"/>
        <v>0</v>
      </c>
      <c r="BJ49" s="18">
        <f t="shared" ca="1" si="32"/>
        <v>0</v>
      </c>
      <c r="BK49" s="18">
        <f t="shared" ca="1" si="32"/>
        <v>0</v>
      </c>
      <c r="BL49" s="18">
        <f t="shared" ca="1" si="32"/>
        <v>0</v>
      </c>
      <c r="BM49" s="18">
        <f t="shared" ca="1" si="32"/>
        <v>0</v>
      </c>
      <c r="BN49" s="18">
        <f t="shared" ca="1" si="32"/>
        <v>745546.23999999918</v>
      </c>
      <c r="BO49" s="18">
        <f t="shared" ca="1" si="32"/>
        <v>0</v>
      </c>
      <c r="BP49" s="18">
        <f t="shared" ca="1" si="29"/>
        <v>36828716.159999989</v>
      </c>
      <c r="BQ49" s="18">
        <f t="shared" ca="1" si="29"/>
        <v>22535.86</v>
      </c>
      <c r="BR49" s="18">
        <f t="shared" ca="1" si="29"/>
        <v>65363.960000000006</v>
      </c>
      <c r="BS49" s="18">
        <f t="shared" ca="1" si="29"/>
        <v>342183.08999999985</v>
      </c>
      <c r="BT49" s="18">
        <f t="shared" ca="1" si="29"/>
        <v>0</v>
      </c>
      <c r="BU49" s="18">
        <f t="shared" ca="1" si="29"/>
        <v>0</v>
      </c>
      <c r="BV49" s="18">
        <f t="shared" ca="1" si="29"/>
        <v>0</v>
      </c>
      <c r="BW49" s="18">
        <f t="shared" ca="1" si="29"/>
        <v>0</v>
      </c>
      <c r="BX49" s="18">
        <f t="shared" ca="1" si="29"/>
        <v>0</v>
      </c>
      <c r="BY49" s="18">
        <f t="shared" ca="1" si="29"/>
        <v>0</v>
      </c>
      <c r="BZ49" s="18">
        <f t="shared" ca="1" si="29"/>
        <v>147568.43000000002</v>
      </c>
      <c r="CA49" s="18">
        <f t="shared" ca="1" si="29"/>
        <v>69857050.679999828</v>
      </c>
      <c r="CB49" s="18">
        <f t="shared" ca="1" si="29"/>
        <v>686720</v>
      </c>
      <c r="CC49" s="18">
        <f t="shared" ca="1" si="33"/>
        <v>1406574.82</v>
      </c>
      <c r="CD49" s="18">
        <f t="shared" ca="1" si="33"/>
        <v>0</v>
      </c>
      <c r="CE49" s="18">
        <f t="shared" ca="1" si="33"/>
        <v>0</v>
      </c>
      <c r="CF49" s="18">
        <f t="shared" ca="1" si="33"/>
        <v>3562.5</v>
      </c>
      <c r="CG49" s="18">
        <f t="shared" ca="1" si="33"/>
        <v>7853.33</v>
      </c>
      <c r="CH49" s="18">
        <f t="shared" ca="1" si="33"/>
        <v>0</v>
      </c>
      <c r="CI49" s="19">
        <f t="shared" ca="1" si="25"/>
        <v>15670968.390000006</v>
      </c>
      <c r="CJ49" s="18">
        <f t="shared" ca="1" si="36"/>
        <v>1595</v>
      </c>
      <c r="CK49" s="18">
        <f t="shared" ca="1" si="36"/>
        <v>969937.98</v>
      </c>
      <c r="CL49" s="19">
        <f t="shared" ca="1" si="26"/>
        <v>14699435.410000006</v>
      </c>
      <c r="CM49" s="18">
        <f t="shared" ca="1" si="37"/>
        <v>0</v>
      </c>
      <c r="CN49" s="18">
        <f t="shared" ca="1" si="37"/>
        <v>14699435.410000006</v>
      </c>
      <c r="CO49" s="19">
        <f t="shared" ca="1" si="27"/>
        <v>0</v>
      </c>
      <c r="CP49" s="18">
        <f t="shared" ca="1" si="34"/>
        <v>0</v>
      </c>
      <c r="CQ49" s="18">
        <f t="shared" ca="1" si="34"/>
        <v>0</v>
      </c>
      <c r="CR49" s="18">
        <f t="shared" ca="1" si="34"/>
        <v>1285735.3899999941</v>
      </c>
      <c r="CS49" s="18">
        <f t="shared" ca="1" si="34"/>
        <v>0</v>
      </c>
      <c r="CT49" s="18">
        <f t="shared" ca="1" si="34"/>
        <v>0</v>
      </c>
      <c r="CU49" s="19">
        <f t="shared" ca="1" si="38"/>
        <v>472383540.95999885</v>
      </c>
    </row>
    <row r="50" spans="1:99" ht="12.75" customHeight="1">
      <c r="A50" s="57" t="s">
        <v>233</v>
      </c>
      <c r="B50" s="17">
        <v>1055</v>
      </c>
      <c r="C50" s="58" t="s">
        <v>146</v>
      </c>
      <c r="D50" s="19">
        <f t="shared" ca="1" si="24"/>
        <v>2409201.56</v>
      </c>
      <c r="E50" s="18">
        <f t="shared" ca="1" si="30"/>
        <v>1931115.58</v>
      </c>
      <c r="F50" s="18">
        <f t="shared" ca="1" si="30"/>
        <v>116629.32</v>
      </c>
      <c r="G50" s="18">
        <f t="shared" ca="1" si="30"/>
        <v>361456.66</v>
      </c>
      <c r="H50" s="18">
        <f t="shared" ca="1" si="30"/>
        <v>1528.16</v>
      </c>
      <c r="I50" s="18">
        <f t="shared" ca="1" si="30"/>
        <v>5595801.46</v>
      </c>
      <c r="J50" s="18">
        <f t="shared" ca="1" si="30"/>
        <v>0</v>
      </c>
      <c r="K50" s="18">
        <f t="shared" ca="1" si="30"/>
        <v>0</v>
      </c>
      <c r="L50" s="18">
        <f t="shared" ca="1" si="30"/>
        <v>0</v>
      </c>
      <c r="M50" s="18">
        <f t="shared" ca="1" si="30"/>
        <v>0</v>
      </c>
      <c r="N50" s="18">
        <f t="shared" ca="1" si="30"/>
        <v>0</v>
      </c>
      <c r="O50" s="18">
        <f t="shared" ca="1" si="30"/>
        <v>14618975.67</v>
      </c>
      <c r="P50" s="18">
        <f t="shared" ca="1" si="30"/>
        <v>0</v>
      </c>
      <c r="Q50" s="18">
        <f t="shared" ca="1" si="30"/>
        <v>0</v>
      </c>
      <c r="R50" s="18">
        <f t="shared" ca="1" si="30"/>
        <v>0</v>
      </c>
      <c r="S50" s="18">
        <f t="shared" ca="1" si="30"/>
        <v>0</v>
      </c>
      <c r="T50" s="18">
        <f t="shared" ca="1" si="11"/>
        <v>0</v>
      </c>
      <c r="U50" s="18">
        <f t="shared" ca="1" si="31"/>
        <v>0</v>
      </c>
      <c r="V50" s="18">
        <f t="shared" ca="1" si="31"/>
        <v>0</v>
      </c>
      <c r="W50" s="18">
        <f t="shared" ca="1" si="31"/>
        <v>468811684.45999998</v>
      </c>
      <c r="X50" s="18">
        <f t="shared" ca="1" si="31"/>
        <v>0</v>
      </c>
      <c r="Y50" s="18">
        <f t="shared" ca="1" si="31"/>
        <v>658667.52000000002</v>
      </c>
      <c r="Z50" s="18">
        <f t="shared" ca="1" si="31"/>
        <v>101193.5</v>
      </c>
      <c r="AA50" s="18">
        <f t="shared" ca="1" si="31"/>
        <v>4710.04</v>
      </c>
      <c r="AB50" s="18">
        <f t="shared" ca="1" si="31"/>
        <v>28447.94</v>
      </c>
      <c r="AC50" s="18">
        <f t="shared" ca="1" si="31"/>
        <v>66422.179999999993</v>
      </c>
      <c r="AD50" s="18">
        <f t="shared" ca="1" si="31"/>
        <v>212765.6</v>
      </c>
      <c r="AE50" s="18">
        <f t="shared" ca="1" si="31"/>
        <v>0</v>
      </c>
      <c r="AF50" s="18">
        <f t="shared" ca="1" si="31"/>
        <v>0</v>
      </c>
      <c r="AG50" s="18">
        <f t="shared" ca="1" si="31"/>
        <v>0</v>
      </c>
      <c r="AH50" s="18">
        <f t="shared" ca="1" si="31"/>
        <v>0</v>
      </c>
      <c r="AI50" s="18">
        <f t="shared" ca="1" si="31"/>
        <v>0</v>
      </c>
      <c r="AJ50" s="18">
        <f t="shared" ca="1" si="31"/>
        <v>218425</v>
      </c>
      <c r="AK50" s="18">
        <f t="shared" ca="1" si="28"/>
        <v>0</v>
      </c>
      <c r="AL50" s="18">
        <f t="shared" ca="1" si="28"/>
        <v>0</v>
      </c>
      <c r="AM50" s="18">
        <f t="shared" ca="1" si="28"/>
        <v>118080.13</v>
      </c>
      <c r="AN50" s="18">
        <f t="shared" ca="1" si="28"/>
        <v>0</v>
      </c>
      <c r="AO50" s="18">
        <f t="shared" ca="1" si="28"/>
        <v>0</v>
      </c>
      <c r="AP50" s="18">
        <f t="shared" ca="1" si="28"/>
        <v>0</v>
      </c>
      <c r="AQ50" s="18">
        <f t="shared" ca="1" si="28"/>
        <v>0</v>
      </c>
      <c r="AR50" s="18">
        <f t="shared" ca="1" si="28"/>
        <v>0</v>
      </c>
      <c r="AS50" s="18">
        <f t="shared" ca="1" si="28"/>
        <v>0</v>
      </c>
      <c r="AT50" s="18">
        <f t="shared" ca="1" si="28"/>
        <v>8434353.8699999992</v>
      </c>
      <c r="AU50" s="18">
        <f t="shared" ca="1" si="28"/>
        <v>111335.09</v>
      </c>
      <c r="AV50" s="18">
        <f t="shared" ca="1" si="28"/>
        <v>305541.13</v>
      </c>
      <c r="AW50" s="18">
        <f t="shared" ca="1" si="28"/>
        <v>0</v>
      </c>
      <c r="AX50" s="18">
        <f t="shared" ca="1" si="28"/>
        <v>102150.44</v>
      </c>
      <c r="AY50" s="18">
        <f t="shared" ca="1" si="28"/>
        <v>0</v>
      </c>
      <c r="AZ50" s="18">
        <f t="shared" ca="1" si="32"/>
        <v>0</v>
      </c>
      <c r="BA50" s="18">
        <f t="shared" ca="1" si="32"/>
        <v>0</v>
      </c>
      <c r="BB50" s="18">
        <f t="shared" ca="1" si="32"/>
        <v>0</v>
      </c>
      <c r="BC50" s="18">
        <f t="shared" ca="1" si="32"/>
        <v>0</v>
      </c>
      <c r="BD50" s="18">
        <f t="shared" ca="1" si="32"/>
        <v>5024489.3</v>
      </c>
      <c r="BE50" s="18">
        <f t="shared" ca="1" si="32"/>
        <v>0</v>
      </c>
      <c r="BF50" s="18">
        <f t="shared" ca="1" si="32"/>
        <v>0</v>
      </c>
      <c r="BG50" s="18">
        <f t="shared" ca="1" si="32"/>
        <v>0</v>
      </c>
      <c r="BH50" s="18">
        <f t="shared" ca="1" si="32"/>
        <v>0</v>
      </c>
      <c r="BI50" s="18">
        <f t="shared" ca="1" si="32"/>
        <v>0</v>
      </c>
      <c r="BJ50" s="18">
        <f t="shared" ca="1" si="32"/>
        <v>0</v>
      </c>
      <c r="BK50" s="18">
        <f t="shared" ca="1" si="32"/>
        <v>0</v>
      </c>
      <c r="BL50" s="18">
        <f t="shared" ca="1" si="32"/>
        <v>0</v>
      </c>
      <c r="BM50" s="18">
        <f t="shared" ca="1" si="32"/>
        <v>0</v>
      </c>
      <c r="BN50" s="18">
        <f t="shared" ca="1" si="32"/>
        <v>3098836.32</v>
      </c>
      <c r="BO50" s="18">
        <f t="shared" ca="1" si="32"/>
        <v>0</v>
      </c>
      <c r="BP50" s="18">
        <f t="shared" ca="1" si="29"/>
        <v>78767.520000000004</v>
      </c>
      <c r="BQ50" s="18">
        <f t="shared" ca="1" si="29"/>
        <v>0</v>
      </c>
      <c r="BR50" s="18">
        <f t="shared" ca="1" si="29"/>
        <v>11035.92</v>
      </c>
      <c r="BS50" s="18">
        <f t="shared" ca="1" si="29"/>
        <v>351190.75</v>
      </c>
      <c r="BT50" s="18">
        <f t="shared" ca="1" si="29"/>
        <v>0</v>
      </c>
      <c r="BU50" s="18">
        <f t="shared" ca="1" si="29"/>
        <v>0</v>
      </c>
      <c r="BV50" s="18">
        <f t="shared" ca="1" si="29"/>
        <v>0</v>
      </c>
      <c r="BW50" s="18">
        <f t="shared" ca="1" si="29"/>
        <v>0</v>
      </c>
      <c r="BX50" s="18">
        <f t="shared" ca="1" si="29"/>
        <v>0</v>
      </c>
      <c r="BY50" s="18">
        <f t="shared" ca="1" si="29"/>
        <v>0</v>
      </c>
      <c r="BZ50" s="18">
        <f t="shared" ca="1" si="29"/>
        <v>0</v>
      </c>
      <c r="CA50" s="18">
        <f t="shared" ca="1" si="29"/>
        <v>0</v>
      </c>
      <c r="CB50" s="18">
        <f t="shared" ca="1" si="29"/>
        <v>0</v>
      </c>
      <c r="CC50" s="18">
        <f t="shared" ca="1" si="33"/>
        <v>0</v>
      </c>
      <c r="CD50" s="18">
        <f t="shared" ca="1" si="33"/>
        <v>0</v>
      </c>
      <c r="CE50" s="18">
        <f t="shared" ca="1" si="33"/>
        <v>0</v>
      </c>
      <c r="CF50" s="18">
        <f t="shared" ca="1" si="33"/>
        <v>0</v>
      </c>
      <c r="CG50" s="18">
        <f t="shared" ca="1" si="33"/>
        <v>0</v>
      </c>
      <c r="CH50" s="18">
        <f t="shared" ca="1" si="33"/>
        <v>0</v>
      </c>
      <c r="CI50" s="19">
        <f t="shared" ca="1" si="25"/>
        <v>0</v>
      </c>
      <c r="CJ50" s="18">
        <f t="shared" ca="1" si="36"/>
        <v>0</v>
      </c>
      <c r="CK50" s="18">
        <f t="shared" ca="1" si="36"/>
        <v>0</v>
      </c>
      <c r="CL50" s="19">
        <f t="shared" ca="1" si="26"/>
        <v>0</v>
      </c>
      <c r="CM50" s="18">
        <f t="shared" ca="1" si="37"/>
        <v>0</v>
      </c>
      <c r="CN50" s="18">
        <f t="shared" ca="1" si="37"/>
        <v>0</v>
      </c>
      <c r="CO50" s="19">
        <f t="shared" ca="1" si="27"/>
        <v>0</v>
      </c>
      <c r="CP50" s="18">
        <f t="shared" ca="1" si="34"/>
        <v>0</v>
      </c>
      <c r="CQ50" s="18">
        <f t="shared" ca="1" si="34"/>
        <v>0</v>
      </c>
      <c r="CR50" s="18">
        <f t="shared" ca="1" si="34"/>
        <v>3797349.38</v>
      </c>
      <c r="CS50" s="18">
        <f t="shared" ca="1" si="34"/>
        <v>0</v>
      </c>
      <c r="CT50" s="18">
        <f t="shared" ca="1" si="34"/>
        <v>0</v>
      </c>
      <c r="CU50" s="19">
        <f t="shared" ca="1" si="38"/>
        <v>514160952.94</v>
      </c>
    </row>
    <row r="51" spans="1:99" ht="12.75" customHeight="1">
      <c r="A51" s="57" t="s">
        <v>235</v>
      </c>
      <c r="B51" s="17">
        <v>1056</v>
      </c>
      <c r="C51" s="58" t="s">
        <v>146</v>
      </c>
      <c r="D51" s="19">
        <f t="shared" ca="1" si="24"/>
        <v>0</v>
      </c>
      <c r="E51" s="18">
        <f t="shared" ca="1" si="30"/>
        <v>0</v>
      </c>
      <c r="F51" s="18">
        <f t="shared" ca="1" si="30"/>
        <v>0</v>
      </c>
      <c r="G51" s="18">
        <f t="shared" ca="1" si="30"/>
        <v>0</v>
      </c>
      <c r="H51" s="18">
        <f t="shared" ca="1" si="30"/>
        <v>0</v>
      </c>
      <c r="I51" s="18">
        <f t="shared" ca="1" si="30"/>
        <v>0</v>
      </c>
      <c r="J51" s="18">
        <f t="shared" ca="1" si="30"/>
        <v>0</v>
      </c>
      <c r="K51" s="18">
        <f t="shared" ca="1" si="30"/>
        <v>0</v>
      </c>
      <c r="L51" s="18">
        <f t="shared" ca="1" si="30"/>
        <v>0</v>
      </c>
      <c r="M51" s="18">
        <f t="shared" ca="1" si="30"/>
        <v>0</v>
      </c>
      <c r="N51" s="18">
        <f t="shared" ca="1" si="30"/>
        <v>0</v>
      </c>
      <c r="O51" s="18">
        <f t="shared" ca="1" si="30"/>
        <v>0</v>
      </c>
      <c r="P51" s="18">
        <f t="shared" ca="1" si="30"/>
        <v>0</v>
      </c>
      <c r="Q51" s="18">
        <f t="shared" ca="1" si="30"/>
        <v>0</v>
      </c>
      <c r="R51" s="18">
        <f t="shared" ca="1" si="30"/>
        <v>0</v>
      </c>
      <c r="S51" s="18">
        <f t="shared" ca="1" si="30"/>
        <v>0</v>
      </c>
      <c r="T51" s="18">
        <f t="shared" ca="1" si="11"/>
        <v>0</v>
      </c>
      <c r="U51" s="18">
        <f t="shared" ca="1" si="31"/>
        <v>0</v>
      </c>
      <c r="V51" s="18">
        <f t="shared" ca="1" si="31"/>
        <v>0</v>
      </c>
      <c r="W51" s="18">
        <f t="shared" ca="1" si="31"/>
        <v>0</v>
      </c>
      <c r="X51" s="18">
        <f t="shared" ca="1" si="31"/>
        <v>0</v>
      </c>
      <c r="Y51" s="18">
        <f t="shared" ca="1" si="31"/>
        <v>0</v>
      </c>
      <c r="Z51" s="18">
        <f t="shared" ca="1" si="31"/>
        <v>0</v>
      </c>
      <c r="AA51" s="18">
        <f t="shared" ca="1" si="31"/>
        <v>0</v>
      </c>
      <c r="AB51" s="18">
        <f t="shared" ca="1" si="31"/>
        <v>0</v>
      </c>
      <c r="AC51" s="18">
        <f t="shared" ca="1" si="31"/>
        <v>0</v>
      </c>
      <c r="AD51" s="18">
        <f t="shared" ca="1" si="31"/>
        <v>0</v>
      </c>
      <c r="AE51" s="18">
        <f t="shared" ca="1" si="31"/>
        <v>0</v>
      </c>
      <c r="AF51" s="18">
        <f t="shared" ca="1" si="31"/>
        <v>0</v>
      </c>
      <c r="AG51" s="18">
        <f t="shared" ca="1" si="31"/>
        <v>0</v>
      </c>
      <c r="AH51" s="18">
        <f t="shared" ca="1" si="31"/>
        <v>0</v>
      </c>
      <c r="AI51" s="18">
        <f t="shared" ca="1" si="31"/>
        <v>0</v>
      </c>
      <c r="AJ51" s="18">
        <f t="shared" ca="1" si="31"/>
        <v>158679.59</v>
      </c>
      <c r="AK51" s="18">
        <f t="shared" ca="1" si="28"/>
        <v>0</v>
      </c>
      <c r="AL51" s="18">
        <f t="shared" ca="1" si="28"/>
        <v>0</v>
      </c>
      <c r="AM51" s="18">
        <f t="shared" ca="1" si="28"/>
        <v>0</v>
      </c>
      <c r="AN51" s="18">
        <f t="shared" ca="1" si="28"/>
        <v>0</v>
      </c>
      <c r="AO51" s="18">
        <f t="shared" ca="1" si="28"/>
        <v>0</v>
      </c>
      <c r="AP51" s="18">
        <f t="shared" ca="1" si="28"/>
        <v>0</v>
      </c>
      <c r="AQ51" s="18">
        <f t="shared" ca="1" si="28"/>
        <v>0</v>
      </c>
      <c r="AR51" s="18">
        <f t="shared" ca="1" si="28"/>
        <v>0</v>
      </c>
      <c r="AS51" s="18">
        <f t="shared" ca="1" si="28"/>
        <v>0</v>
      </c>
      <c r="AT51" s="18">
        <f t="shared" ca="1" si="28"/>
        <v>0</v>
      </c>
      <c r="AU51" s="18">
        <f t="shared" ca="1" si="28"/>
        <v>0</v>
      </c>
      <c r="AV51" s="18">
        <f t="shared" ca="1" si="28"/>
        <v>0</v>
      </c>
      <c r="AW51" s="18">
        <f t="shared" ca="1" si="28"/>
        <v>0</v>
      </c>
      <c r="AX51" s="18">
        <f t="shared" ca="1" si="28"/>
        <v>0</v>
      </c>
      <c r="AY51" s="18">
        <f t="shared" ca="1" si="28"/>
        <v>0</v>
      </c>
      <c r="AZ51" s="18">
        <f t="shared" ca="1" si="32"/>
        <v>0</v>
      </c>
      <c r="BA51" s="18">
        <f t="shared" ca="1" si="32"/>
        <v>0</v>
      </c>
      <c r="BB51" s="18">
        <f t="shared" ca="1" si="32"/>
        <v>0</v>
      </c>
      <c r="BC51" s="18">
        <f t="shared" ca="1" si="32"/>
        <v>0</v>
      </c>
      <c r="BD51" s="18">
        <f t="shared" ca="1" si="32"/>
        <v>0</v>
      </c>
      <c r="BE51" s="18">
        <f t="shared" ca="1" si="32"/>
        <v>0</v>
      </c>
      <c r="BF51" s="18">
        <f t="shared" ca="1" si="32"/>
        <v>0</v>
      </c>
      <c r="BG51" s="18">
        <f t="shared" ca="1" si="32"/>
        <v>0</v>
      </c>
      <c r="BH51" s="18">
        <f t="shared" ca="1" si="32"/>
        <v>0</v>
      </c>
      <c r="BI51" s="18">
        <f t="shared" ca="1" si="32"/>
        <v>0</v>
      </c>
      <c r="BJ51" s="18">
        <f t="shared" ca="1" si="32"/>
        <v>0</v>
      </c>
      <c r="BK51" s="18">
        <f t="shared" ca="1" si="32"/>
        <v>0</v>
      </c>
      <c r="BL51" s="18">
        <f t="shared" ca="1" si="32"/>
        <v>0</v>
      </c>
      <c r="BM51" s="18">
        <f t="shared" ca="1" si="32"/>
        <v>0</v>
      </c>
      <c r="BN51" s="18">
        <f t="shared" ca="1" si="32"/>
        <v>0</v>
      </c>
      <c r="BO51" s="18">
        <f t="shared" ca="1" si="32"/>
        <v>0</v>
      </c>
      <c r="BP51" s="18">
        <f t="shared" ca="1" si="29"/>
        <v>0</v>
      </c>
      <c r="BQ51" s="18">
        <f t="shared" ca="1" si="29"/>
        <v>0</v>
      </c>
      <c r="BR51" s="18">
        <f t="shared" ca="1" si="29"/>
        <v>0</v>
      </c>
      <c r="BS51" s="18">
        <f t="shared" ca="1" si="29"/>
        <v>0</v>
      </c>
      <c r="BT51" s="18">
        <f t="shared" ca="1" si="29"/>
        <v>0</v>
      </c>
      <c r="BU51" s="18">
        <f t="shared" ca="1" si="29"/>
        <v>0</v>
      </c>
      <c r="BV51" s="18">
        <f t="shared" ca="1" si="29"/>
        <v>0</v>
      </c>
      <c r="BW51" s="18">
        <f t="shared" ca="1" si="29"/>
        <v>0</v>
      </c>
      <c r="BX51" s="18">
        <f t="shared" ca="1" si="29"/>
        <v>0</v>
      </c>
      <c r="BY51" s="18">
        <f t="shared" ca="1" si="29"/>
        <v>0</v>
      </c>
      <c r="BZ51" s="18">
        <f t="shared" ca="1" si="29"/>
        <v>0</v>
      </c>
      <c r="CA51" s="18">
        <f t="shared" ca="1" si="29"/>
        <v>0</v>
      </c>
      <c r="CB51" s="18">
        <f t="shared" ca="1" si="29"/>
        <v>0</v>
      </c>
      <c r="CC51" s="18">
        <f t="shared" ca="1" si="33"/>
        <v>0</v>
      </c>
      <c r="CD51" s="18">
        <f t="shared" ca="1" si="33"/>
        <v>0</v>
      </c>
      <c r="CE51" s="18">
        <f t="shared" ca="1" si="33"/>
        <v>0</v>
      </c>
      <c r="CF51" s="18">
        <f t="shared" ca="1" si="33"/>
        <v>0</v>
      </c>
      <c r="CG51" s="18">
        <f t="shared" ca="1" si="33"/>
        <v>0</v>
      </c>
      <c r="CH51" s="18">
        <f t="shared" ca="1" si="33"/>
        <v>0</v>
      </c>
      <c r="CI51" s="19">
        <f t="shared" ca="1" si="25"/>
        <v>0</v>
      </c>
      <c r="CJ51" s="18">
        <f t="shared" ca="1" si="36"/>
        <v>0</v>
      </c>
      <c r="CK51" s="18">
        <f t="shared" ca="1" si="36"/>
        <v>0</v>
      </c>
      <c r="CL51" s="19">
        <f t="shared" ca="1" si="26"/>
        <v>0</v>
      </c>
      <c r="CM51" s="18">
        <f t="shared" ca="1" si="37"/>
        <v>0</v>
      </c>
      <c r="CN51" s="18">
        <f t="shared" ca="1" si="37"/>
        <v>0</v>
      </c>
      <c r="CO51" s="19">
        <f t="shared" ca="1" si="27"/>
        <v>0</v>
      </c>
      <c r="CP51" s="18">
        <f t="shared" ca="1" si="34"/>
        <v>0</v>
      </c>
      <c r="CQ51" s="18">
        <f t="shared" ca="1" si="34"/>
        <v>0</v>
      </c>
      <c r="CR51" s="18">
        <f t="shared" ca="1" si="34"/>
        <v>222789034.40989512</v>
      </c>
      <c r="CS51" s="18">
        <f t="shared" ca="1" si="34"/>
        <v>0</v>
      </c>
      <c r="CT51" s="18">
        <f t="shared" ca="1" si="34"/>
        <v>0</v>
      </c>
      <c r="CU51" s="19">
        <f t="shared" ca="1" si="38"/>
        <v>222947713.99989513</v>
      </c>
    </row>
    <row r="52" spans="1:99" ht="12.75" customHeight="1">
      <c r="A52" s="57" t="s">
        <v>237</v>
      </c>
      <c r="B52" s="17">
        <v>1057</v>
      </c>
      <c r="C52" s="58" t="s">
        <v>146</v>
      </c>
      <c r="D52" s="19">
        <f t="shared" ca="1" si="24"/>
        <v>30976196.910000008</v>
      </c>
      <c r="E52" s="18">
        <f t="shared" ca="1" si="30"/>
        <v>13139755.600000005</v>
      </c>
      <c r="F52" s="18">
        <f t="shared" ca="1" si="30"/>
        <v>13468165.970000004</v>
      </c>
      <c r="G52" s="18">
        <f t="shared" ca="1" si="30"/>
        <v>4368275.3399999989</v>
      </c>
      <c r="H52" s="18">
        <f t="shared" ca="1" si="30"/>
        <v>0</v>
      </c>
      <c r="I52" s="18">
        <f t="shared" ca="1" si="30"/>
        <v>4214703.1499999799</v>
      </c>
      <c r="J52" s="18">
        <f t="shared" ca="1" si="30"/>
        <v>0</v>
      </c>
      <c r="K52" s="18">
        <f t="shared" ca="1" si="30"/>
        <v>0</v>
      </c>
      <c r="L52" s="18">
        <f t="shared" ca="1" si="30"/>
        <v>0</v>
      </c>
      <c r="M52" s="18">
        <f t="shared" ca="1" si="30"/>
        <v>0</v>
      </c>
      <c r="N52" s="18">
        <f t="shared" ca="1" si="30"/>
        <v>0</v>
      </c>
      <c r="O52" s="18">
        <f t="shared" ca="1" si="30"/>
        <v>1040097.9199999999</v>
      </c>
      <c r="P52" s="18">
        <f t="shared" ca="1" si="30"/>
        <v>0</v>
      </c>
      <c r="Q52" s="18">
        <f t="shared" ca="1" si="30"/>
        <v>53983.350000000006</v>
      </c>
      <c r="R52" s="18">
        <f t="shared" ca="1" si="30"/>
        <v>0</v>
      </c>
      <c r="S52" s="18">
        <f t="shared" ca="1" si="30"/>
        <v>0</v>
      </c>
      <c r="T52" s="18">
        <f t="shared" ca="1" si="11"/>
        <v>0</v>
      </c>
      <c r="U52" s="18">
        <f t="shared" ca="1" si="31"/>
        <v>0</v>
      </c>
      <c r="V52" s="18">
        <f t="shared" ca="1" si="31"/>
        <v>0</v>
      </c>
      <c r="W52" s="18">
        <f t="shared" ca="1" si="31"/>
        <v>120228886.78000009</v>
      </c>
      <c r="X52" s="18">
        <f t="shared" ca="1" si="31"/>
        <v>95236.160000000003</v>
      </c>
      <c r="Y52" s="18">
        <f t="shared" ca="1" si="31"/>
        <v>226786.02</v>
      </c>
      <c r="Z52" s="18">
        <f t="shared" ca="1" si="31"/>
        <v>187768.64000000022</v>
      </c>
      <c r="AA52" s="18">
        <f t="shared" ca="1" si="31"/>
        <v>0</v>
      </c>
      <c r="AB52" s="18">
        <f t="shared" ca="1" si="31"/>
        <v>0</v>
      </c>
      <c r="AC52" s="18">
        <f t="shared" ca="1" si="31"/>
        <v>0</v>
      </c>
      <c r="AD52" s="18">
        <f t="shared" ca="1" si="31"/>
        <v>2424203.1300000097</v>
      </c>
      <c r="AE52" s="18">
        <f t="shared" ca="1" si="31"/>
        <v>0</v>
      </c>
      <c r="AF52" s="18">
        <f t="shared" ca="1" si="31"/>
        <v>4715.12</v>
      </c>
      <c r="AG52" s="18">
        <f t="shared" ca="1" si="31"/>
        <v>0</v>
      </c>
      <c r="AH52" s="18">
        <f t="shared" ca="1" si="31"/>
        <v>0</v>
      </c>
      <c r="AI52" s="18">
        <f t="shared" ca="1" si="31"/>
        <v>0</v>
      </c>
      <c r="AJ52" s="18">
        <f t="shared" ca="1" si="31"/>
        <v>0</v>
      </c>
      <c r="AK52" s="18">
        <f t="shared" ca="1" si="28"/>
        <v>0</v>
      </c>
      <c r="AL52" s="18">
        <f t="shared" ca="1" si="28"/>
        <v>0</v>
      </c>
      <c r="AM52" s="18">
        <f t="shared" ca="1" si="28"/>
        <v>0</v>
      </c>
      <c r="AN52" s="18">
        <f t="shared" ca="1" si="28"/>
        <v>0</v>
      </c>
      <c r="AO52" s="18">
        <f t="shared" ca="1" si="28"/>
        <v>0</v>
      </c>
      <c r="AP52" s="18">
        <f t="shared" ca="1" si="28"/>
        <v>22821.859999999979</v>
      </c>
      <c r="AQ52" s="18">
        <f t="shared" ca="1" si="28"/>
        <v>0</v>
      </c>
      <c r="AR52" s="18">
        <f t="shared" ca="1" si="28"/>
        <v>0</v>
      </c>
      <c r="AS52" s="18">
        <f t="shared" ca="1" si="28"/>
        <v>0</v>
      </c>
      <c r="AT52" s="18">
        <f t="shared" ca="1" si="28"/>
        <v>0</v>
      </c>
      <c r="AU52" s="18">
        <f t="shared" ca="1" si="28"/>
        <v>0</v>
      </c>
      <c r="AV52" s="18">
        <f t="shared" ca="1" si="28"/>
        <v>0</v>
      </c>
      <c r="AW52" s="18">
        <f t="shared" ca="1" si="28"/>
        <v>0</v>
      </c>
      <c r="AX52" s="18">
        <f t="shared" ca="1" si="28"/>
        <v>0</v>
      </c>
      <c r="AY52" s="18">
        <f t="shared" ca="1" si="28"/>
        <v>0</v>
      </c>
      <c r="AZ52" s="18">
        <f t="shared" ca="1" si="32"/>
        <v>0</v>
      </c>
      <c r="BA52" s="18">
        <f t="shared" ca="1" si="32"/>
        <v>0</v>
      </c>
      <c r="BB52" s="18">
        <f t="shared" ca="1" si="32"/>
        <v>0</v>
      </c>
      <c r="BC52" s="18">
        <f t="shared" ca="1" si="32"/>
        <v>0</v>
      </c>
      <c r="BD52" s="18">
        <f t="shared" ca="1" si="32"/>
        <v>15714559.560000068</v>
      </c>
      <c r="BE52" s="18">
        <f t="shared" ca="1" si="32"/>
        <v>255335</v>
      </c>
      <c r="BF52" s="18">
        <f t="shared" ca="1" si="32"/>
        <v>0</v>
      </c>
      <c r="BG52" s="18">
        <f t="shared" ca="1" si="32"/>
        <v>0</v>
      </c>
      <c r="BH52" s="18">
        <f t="shared" ca="1" si="32"/>
        <v>0</v>
      </c>
      <c r="BI52" s="18">
        <f t="shared" ca="1" si="32"/>
        <v>0</v>
      </c>
      <c r="BJ52" s="18">
        <f t="shared" ca="1" si="32"/>
        <v>0</v>
      </c>
      <c r="BK52" s="18">
        <f t="shared" ca="1" si="32"/>
        <v>0</v>
      </c>
      <c r="BL52" s="18">
        <f t="shared" ca="1" si="32"/>
        <v>0</v>
      </c>
      <c r="BM52" s="18">
        <f t="shared" ca="1" si="32"/>
        <v>0</v>
      </c>
      <c r="BN52" s="18">
        <f t="shared" ca="1" si="32"/>
        <v>38826621.679999977</v>
      </c>
      <c r="BO52" s="18">
        <f t="shared" ca="1" si="32"/>
        <v>0</v>
      </c>
      <c r="BP52" s="18">
        <f t="shared" ca="1" si="29"/>
        <v>21191916.13000001</v>
      </c>
      <c r="BQ52" s="18">
        <f t="shared" ca="1" si="29"/>
        <v>147211.31</v>
      </c>
      <c r="BR52" s="18">
        <f t="shared" ca="1" si="29"/>
        <v>223297.55</v>
      </c>
      <c r="BS52" s="18">
        <f t="shared" ca="1" si="29"/>
        <v>673631.27</v>
      </c>
      <c r="BT52" s="18">
        <f t="shared" ca="1" si="29"/>
        <v>0</v>
      </c>
      <c r="BU52" s="18">
        <f t="shared" ca="1" si="29"/>
        <v>0</v>
      </c>
      <c r="BV52" s="18">
        <f t="shared" ca="1" si="29"/>
        <v>0</v>
      </c>
      <c r="BW52" s="18">
        <f t="shared" ca="1" si="29"/>
        <v>0</v>
      </c>
      <c r="BX52" s="18">
        <f t="shared" ca="1" si="29"/>
        <v>0</v>
      </c>
      <c r="BY52" s="18">
        <f t="shared" ca="1" si="29"/>
        <v>0</v>
      </c>
      <c r="BZ52" s="18">
        <f t="shared" ca="1" si="29"/>
        <v>0</v>
      </c>
      <c r="CA52" s="18">
        <f t="shared" ca="1" si="29"/>
        <v>0</v>
      </c>
      <c r="CB52" s="18">
        <f t="shared" ca="1" si="29"/>
        <v>0</v>
      </c>
      <c r="CC52" s="18">
        <f t="shared" ca="1" si="33"/>
        <v>0</v>
      </c>
      <c r="CD52" s="18">
        <f t="shared" ca="1" si="33"/>
        <v>0</v>
      </c>
      <c r="CE52" s="18">
        <f t="shared" ca="1" si="33"/>
        <v>0</v>
      </c>
      <c r="CF52" s="18">
        <f t="shared" ca="1" si="33"/>
        <v>0</v>
      </c>
      <c r="CG52" s="18">
        <f t="shared" ca="1" si="33"/>
        <v>0</v>
      </c>
      <c r="CH52" s="18">
        <f t="shared" ca="1" si="33"/>
        <v>0</v>
      </c>
      <c r="CI52" s="19">
        <f t="shared" ca="1" si="25"/>
        <v>0</v>
      </c>
      <c r="CJ52" s="18">
        <f t="shared" ca="1" si="36"/>
        <v>0</v>
      </c>
      <c r="CK52" s="18">
        <f t="shared" ca="1" si="36"/>
        <v>0</v>
      </c>
      <c r="CL52" s="19">
        <f t="shared" ca="1" si="26"/>
        <v>0</v>
      </c>
      <c r="CM52" s="18">
        <f t="shared" ca="1" si="37"/>
        <v>0</v>
      </c>
      <c r="CN52" s="18">
        <f t="shared" ca="1" si="37"/>
        <v>0</v>
      </c>
      <c r="CO52" s="19">
        <f t="shared" ca="1" si="27"/>
        <v>0</v>
      </c>
      <c r="CP52" s="18">
        <f t="shared" ca="1" si="34"/>
        <v>0</v>
      </c>
      <c r="CQ52" s="18">
        <f t="shared" ca="1" si="34"/>
        <v>0</v>
      </c>
      <c r="CR52" s="18">
        <f t="shared" ca="1" si="34"/>
        <v>19783.29</v>
      </c>
      <c r="CS52" s="18">
        <f t="shared" ca="1" si="34"/>
        <v>0</v>
      </c>
      <c r="CT52" s="18">
        <f t="shared" ca="1" si="34"/>
        <v>0</v>
      </c>
      <c r="CU52" s="19">
        <f t="shared" ca="1" si="38"/>
        <v>236527754.83000013</v>
      </c>
    </row>
    <row r="53" spans="1:99" ht="12.75" customHeight="1">
      <c r="A53" s="57" t="s">
        <v>239</v>
      </c>
      <c r="B53" s="17">
        <v>2001</v>
      </c>
      <c r="C53" s="58" t="s">
        <v>146</v>
      </c>
      <c r="D53" s="19">
        <f t="shared" ca="1" si="24"/>
        <v>0</v>
      </c>
      <c r="E53" s="18">
        <f t="shared" ca="1" si="30"/>
        <v>0</v>
      </c>
      <c r="F53" s="18">
        <f t="shared" ca="1" si="30"/>
        <v>0</v>
      </c>
      <c r="G53" s="18">
        <f t="shared" ca="1" si="30"/>
        <v>0</v>
      </c>
      <c r="H53" s="18">
        <f t="shared" ca="1" si="30"/>
        <v>0</v>
      </c>
      <c r="I53" s="18">
        <f t="shared" ca="1" si="30"/>
        <v>0</v>
      </c>
      <c r="J53" s="18">
        <f t="shared" ca="1" si="30"/>
        <v>0</v>
      </c>
      <c r="K53" s="18">
        <f t="shared" ca="1" si="30"/>
        <v>0</v>
      </c>
      <c r="L53" s="18">
        <f t="shared" ca="1" si="30"/>
        <v>0</v>
      </c>
      <c r="M53" s="18">
        <f t="shared" ca="1" si="30"/>
        <v>0</v>
      </c>
      <c r="N53" s="18">
        <f t="shared" ca="1" si="30"/>
        <v>0</v>
      </c>
      <c r="O53" s="18">
        <f t="shared" ca="1" si="30"/>
        <v>0</v>
      </c>
      <c r="P53" s="18">
        <f t="shared" ca="1" si="30"/>
        <v>0</v>
      </c>
      <c r="Q53" s="18">
        <f t="shared" ca="1" si="30"/>
        <v>0</v>
      </c>
      <c r="R53" s="18">
        <f t="shared" ca="1" si="30"/>
        <v>0</v>
      </c>
      <c r="S53" s="18">
        <f t="shared" ca="1" si="30"/>
        <v>0</v>
      </c>
      <c r="T53" s="18">
        <f t="shared" ca="1" si="11"/>
        <v>0</v>
      </c>
      <c r="U53" s="18">
        <f t="shared" ca="1" si="31"/>
        <v>0</v>
      </c>
      <c r="V53" s="18">
        <f t="shared" ca="1" si="31"/>
        <v>0</v>
      </c>
      <c r="W53" s="18">
        <f t="shared" ca="1" si="31"/>
        <v>0</v>
      </c>
      <c r="X53" s="18">
        <f t="shared" ca="1" si="31"/>
        <v>0</v>
      </c>
      <c r="Y53" s="18">
        <f t="shared" ca="1" si="31"/>
        <v>0</v>
      </c>
      <c r="Z53" s="18">
        <f t="shared" ca="1" si="31"/>
        <v>0</v>
      </c>
      <c r="AA53" s="18">
        <f t="shared" ca="1" si="31"/>
        <v>0</v>
      </c>
      <c r="AB53" s="18">
        <f t="shared" ca="1" si="31"/>
        <v>0</v>
      </c>
      <c r="AC53" s="18">
        <f t="shared" ca="1" si="31"/>
        <v>0</v>
      </c>
      <c r="AD53" s="18">
        <f t="shared" ca="1" si="31"/>
        <v>0</v>
      </c>
      <c r="AE53" s="18">
        <f t="shared" ca="1" si="31"/>
        <v>0</v>
      </c>
      <c r="AF53" s="18">
        <f t="shared" ca="1" si="31"/>
        <v>0</v>
      </c>
      <c r="AG53" s="18">
        <f t="shared" ca="1" si="31"/>
        <v>0</v>
      </c>
      <c r="AH53" s="18">
        <f t="shared" ca="1" si="31"/>
        <v>0</v>
      </c>
      <c r="AI53" s="18">
        <f t="shared" ca="1" si="31"/>
        <v>0</v>
      </c>
      <c r="AJ53" s="18">
        <f t="shared" ca="1" si="31"/>
        <v>0</v>
      </c>
      <c r="AK53" s="18">
        <f t="shared" ca="1" si="28"/>
        <v>0</v>
      </c>
      <c r="AL53" s="18">
        <f t="shared" ca="1" si="28"/>
        <v>0</v>
      </c>
      <c r="AM53" s="18">
        <f t="shared" ca="1" si="28"/>
        <v>0</v>
      </c>
      <c r="AN53" s="18">
        <f t="shared" ca="1" si="28"/>
        <v>0</v>
      </c>
      <c r="AO53" s="18">
        <f t="shared" ca="1" si="28"/>
        <v>0</v>
      </c>
      <c r="AP53" s="18">
        <f t="shared" ca="1" si="28"/>
        <v>0</v>
      </c>
      <c r="AQ53" s="18">
        <f t="shared" ca="1" si="28"/>
        <v>0</v>
      </c>
      <c r="AR53" s="18">
        <f t="shared" ca="1" si="28"/>
        <v>0</v>
      </c>
      <c r="AS53" s="18">
        <f t="shared" ca="1" si="28"/>
        <v>0</v>
      </c>
      <c r="AT53" s="18">
        <f t="shared" ca="1" si="28"/>
        <v>0</v>
      </c>
      <c r="AU53" s="18">
        <f t="shared" ca="1" si="28"/>
        <v>0</v>
      </c>
      <c r="AV53" s="18">
        <f t="shared" ca="1" si="28"/>
        <v>0</v>
      </c>
      <c r="AW53" s="18">
        <f t="shared" ca="1" si="28"/>
        <v>0</v>
      </c>
      <c r="AX53" s="18">
        <f t="shared" ca="1" si="28"/>
        <v>0</v>
      </c>
      <c r="AY53" s="18">
        <f t="shared" ca="1" si="28"/>
        <v>0</v>
      </c>
      <c r="AZ53" s="18">
        <f t="shared" ca="1" si="32"/>
        <v>0</v>
      </c>
      <c r="BA53" s="18">
        <f t="shared" ca="1" si="32"/>
        <v>0</v>
      </c>
      <c r="BB53" s="18">
        <f t="shared" ca="1" si="32"/>
        <v>0</v>
      </c>
      <c r="BC53" s="18">
        <f t="shared" ca="1" si="32"/>
        <v>0</v>
      </c>
      <c r="BD53" s="18">
        <f t="shared" ca="1" si="32"/>
        <v>0</v>
      </c>
      <c r="BE53" s="18">
        <f t="shared" ca="1" si="32"/>
        <v>0</v>
      </c>
      <c r="BF53" s="18">
        <f t="shared" ca="1" si="32"/>
        <v>0</v>
      </c>
      <c r="BG53" s="18">
        <f t="shared" ca="1" si="32"/>
        <v>0</v>
      </c>
      <c r="BH53" s="18">
        <f t="shared" ca="1" si="32"/>
        <v>0</v>
      </c>
      <c r="BI53" s="18">
        <f t="shared" ca="1" si="32"/>
        <v>0</v>
      </c>
      <c r="BJ53" s="18">
        <f t="shared" ca="1" si="32"/>
        <v>0</v>
      </c>
      <c r="BK53" s="18">
        <f t="shared" ca="1" si="32"/>
        <v>0</v>
      </c>
      <c r="BL53" s="18">
        <f t="shared" ca="1" si="32"/>
        <v>0</v>
      </c>
      <c r="BM53" s="18">
        <f t="shared" ca="1" si="32"/>
        <v>0</v>
      </c>
      <c r="BN53" s="18">
        <f t="shared" ca="1" si="32"/>
        <v>0</v>
      </c>
      <c r="BO53" s="18">
        <f t="shared" ca="1" si="32"/>
        <v>0</v>
      </c>
      <c r="BP53" s="18">
        <f t="shared" ca="1" si="29"/>
        <v>0</v>
      </c>
      <c r="BQ53" s="18">
        <f t="shared" ca="1" si="29"/>
        <v>0</v>
      </c>
      <c r="BR53" s="18">
        <f t="shared" ca="1" si="29"/>
        <v>0</v>
      </c>
      <c r="BS53" s="18">
        <f t="shared" ca="1" si="29"/>
        <v>0</v>
      </c>
      <c r="BT53" s="18">
        <f t="shared" ca="1" si="29"/>
        <v>0</v>
      </c>
      <c r="BU53" s="18">
        <f t="shared" ca="1" si="29"/>
        <v>0</v>
      </c>
      <c r="BV53" s="18">
        <f t="shared" ca="1" si="29"/>
        <v>0</v>
      </c>
      <c r="BW53" s="18">
        <f t="shared" ca="1" si="29"/>
        <v>0</v>
      </c>
      <c r="BX53" s="18">
        <f t="shared" ca="1" si="29"/>
        <v>0</v>
      </c>
      <c r="BY53" s="18">
        <f t="shared" ca="1" si="29"/>
        <v>0</v>
      </c>
      <c r="BZ53" s="18">
        <f t="shared" ca="1" si="29"/>
        <v>0</v>
      </c>
      <c r="CA53" s="18">
        <f t="shared" ca="1" si="29"/>
        <v>0</v>
      </c>
      <c r="CB53" s="18">
        <f t="shared" ca="1" si="29"/>
        <v>0</v>
      </c>
      <c r="CC53" s="18">
        <f t="shared" ca="1" si="33"/>
        <v>0</v>
      </c>
      <c r="CD53" s="18">
        <f t="shared" ca="1" si="33"/>
        <v>0</v>
      </c>
      <c r="CE53" s="18">
        <f t="shared" ca="1" si="33"/>
        <v>0</v>
      </c>
      <c r="CF53" s="18">
        <f t="shared" ca="1" si="33"/>
        <v>0</v>
      </c>
      <c r="CG53" s="18">
        <f t="shared" ca="1" si="33"/>
        <v>0</v>
      </c>
      <c r="CH53" s="18">
        <f t="shared" ca="1" si="33"/>
        <v>0</v>
      </c>
      <c r="CI53" s="19">
        <f t="shared" ca="1" si="25"/>
        <v>6159363099.8930197</v>
      </c>
      <c r="CJ53" s="18">
        <f t="shared" ca="1" si="36"/>
        <v>3017032.3279999997</v>
      </c>
      <c r="CK53" s="18">
        <f t="shared" ca="1" si="36"/>
        <v>29915.160899999988</v>
      </c>
      <c r="CL53" s="19">
        <f t="shared" ca="1" si="26"/>
        <v>1099503283.9370091</v>
      </c>
      <c r="CM53" s="18">
        <f t="shared" ca="1" si="37"/>
        <v>13727839.520999961</v>
      </c>
      <c r="CN53" s="18">
        <f t="shared" ca="1" si="37"/>
        <v>1085775444.4160092</v>
      </c>
      <c r="CO53" s="19">
        <f t="shared" ca="1" si="27"/>
        <v>5056812868.4671106</v>
      </c>
      <c r="CP53" s="18">
        <f t="shared" ca="1" si="34"/>
        <v>297250930.06299865</v>
      </c>
      <c r="CQ53" s="18">
        <f t="shared" ca="1" si="34"/>
        <v>4759561938.4041119</v>
      </c>
      <c r="CR53" s="18">
        <f t="shared" ca="1" si="34"/>
        <v>247726.36999999997</v>
      </c>
      <c r="CS53" s="18">
        <f t="shared" ca="1" si="34"/>
        <v>0</v>
      </c>
      <c r="CT53" s="18">
        <f t="shared" ca="1" si="34"/>
        <v>0</v>
      </c>
      <c r="CU53" s="19">
        <f t="shared" ca="1" si="38"/>
        <v>6159610826.2630196</v>
      </c>
    </row>
    <row r="54" spans="1:99" ht="12.75" customHeight="1">
      <c r="A54" s="57" t="s">
        <v>241</v>
      </c>
      <c r="B54" s="17">
        <v>2002</v>
      </c>
      <c r="C54" s="58" t="s">
        <v>242</v>
      </c>
      <c r="D54" s="19">
        <f t="shared" ca="1" si="24"/>
        <v>0</v>
      </c>
      <c r="E54" s="18">
        <f t="shared" ca="1" si="30"/>
        <v>0</v>
      </c>
      <c r="F54" s="18">
        <f t="shared" ca="1" si="30"/>
        <v>0</v>
      </c>
      <c r="G54" s="18">
        <f t="shared" ca="1" si="30"/>
        <v>0</v>
      </c>
      <c r="H54" s="18">
        <f t="shared" ca="1" si="30"/>
        <v>0</v>
      </c>
      <c r="I54" s="18">
        <f t="shared" ca="1" si="30"/>
        <v>0</v>
      </c>
      <c r="J54" s="18">
        <f t="shared" ca="1" si="30"/>
        <v>0</v>
      </c>
      <c r="K54" s="18">
        <f t="shared" ca="1" si="30"/>
        <v>0</v>
      </c>
      <c r="L54" s="18">
        <f t="shared" ca="1" si="30"/>
        <v>0</v>
      </c>
      <c r="M54" s="18">
        <f t="shared" ca="1" si="30"/>
        <v>0</v>
      </c>
      <c r="N54" s="18">
        <f t="shared" ca="1" si="30"/>
        <v>0</v>
      </c>
      <c r="O54" s="18">
        <f t="shared" ca="1" si="30"/>
        <v>0</v>
      </c>
      <c r="P54" s="18">
        <f t="shared" ca="1" si="30"/>
        <v>0</v>
      </c>
      <c r="Q54" s="18">
        <f t="shared" ca="1" si="30"/>
        <v>0</v>
      </c>
      <c r="R54" s="18">
        <f t="shared" ca="1" si="30"/>
        <v>0</v>
      </c>
      <c r="S54" s="18">
        <f t="shared" ca="1" si="30"/>
        <v>0</v>
      </c>
      <c r="T54" s="18">
        <f t="shared" ca="1" si="11"/>
        <v>0</v>
      </c>
      <c r="U54" s="18">
        <f t="shared" ca="1" si="31"/>
        <v>0</v>
      </c>
      <c r="V54" s="18">
        <f t="shared" ca="1" si="31"/>
        <v>0</v>
      </c>
      <c r="W54" s="18">
        <f t="shared" ca="1" si="31"/>
        <v>0</v>
      </c>
      <c r="X54" s="18">
        <f t="shared" ca="1" si="31"/>
        <v>0</v>
      </c>
      <c r="Y54" s="18">
        <f t="shared" ca="1" si="31"/>
        <v>0</v>
      </c>
      <c r="Z54" s="18">
        <f t="shared" ca="1" si="31"/>
        <v>0</v>
      </c>
      <c r="AA54" s="18">
        <f t="shared" ca="1" si="31"/>
        <v>0</v>
      </c>
      <c r="AB54" s="18">
        <f t="shared" ca="1" si="31"/>
        <v>0</v>
      </c>
      <c r="AC54" s="18">
        <f t="shared" ca="1" si="31"/>
        <v>0</v>
      </c>
      <c r="AD54" s="18">
        <f t="shared" ca="1" si="31"/>
        <v>0</v>
      </c>
      <c r="AE54" s="18">
        <f t="shared" ca="1" si="31"/>
        <v>0</v>
      </c>
      <c r="AF54" s="18">
        <f t="shared" ca="1" si="31"/>
        <v>0</v>
      </c>
      <c r="AG54" s="18">
        <f t="shared" ca="1" si="31"/>
        <v>0</v>
      </c>
      <c r="AH54" s="18">
        <f t="shared" ca="1" si="31"/>
        <v>0</v>
      </c>
      <c r="AI54" s="18">
        <f t="shared" ca="1" si="31"/>
        <v>0</v>
      </c>
      <c r="AJ54" s="18">
        <f t="shared" ref="AJ54:AY69" ca="1" si="39">IFERROR(IF($C$2="Yurtiçi",INDIRECT("'"&amp;$B$2&amp;"'!"&amp;ADDRESS(MATCH($B54,INDIRECT("'"&amp;$B$2&amp;"'!$B$1:$B$1095"),0),MATCH(AJ$5,INDIRECT("'"&amp;$B$2&amp;"'!5:5"),0))),IF($C$2="Yurtdışı",INDIRECT("'"&amp;$B$2&amp;"'!"&amp;ADDRESS(MATCH($B54,INDIRECT("'"&amp;$B$2&amp;"'!$B$1:$B$1095"),0),MATCH(AJ$5,INDIRECT("'"&amp;$B$2&amp;"'!5:5"),0)+1)),INDIRECT("'"&amp;$B$2&amp;"'!"&amp;ADDRESS(MATCH($B54,INDIRECT("'"&amp;$B$2&amp;"'!$B$1:$B$1095"),0),MATCH(AJ$5,INDIRECT("'"&amp;$B$2&amp;"'!5:5"),0)))+INDIRECT("'"&amp;$B$2&amp;"'!"&amp;ADDRESS(MATCH($B54,INDIRECT("'"&amp;$B$2&amp;"'!$B$1:$B$1095"),0),MATCH(AJ$5,INDIRECT("'"&amp;$B$2&amp;"'!5:5"),0)+1)))),0)</f>
        <v>0</v>
      </c>
      <c r="AK54" s="18">
        <f t="shared" ca="1" si="39"/>
        <v>0</v>
      </c>
      <c r="AL54" s="18">
        <f t="shared" ca="1" si="39"/>
        <v>0</v>
      </c>
      <c r="AM54" s="18">
        <f t="shared" ca="1" si="39"/>
        <v>0</v>
      </c>
      <c r="AN54" s="18">
        <f t="shared" ca="1" si="39"/>
        <v>0</v>
      </c>
      <c r="AO54" s="18">
        <f t="shared" ca="1" si="39"/>
        <v>0</v>
      </c>
      <c r="AP54" s="18">
        <f t="shared" ca="1" si="39"/>
        <v>0</v>
      </c>
      <c r="AQ54" s="18">
        <f t="shared" ca="1" si="39"/>
        <v>0</v>
      </c>
      <c r="AR54" s="18">
        <f t="shared" ca="1" si="39"/>
        <v>0</v>
      </c>
      <c r="AS54" s="18">
        <f t="shared" ca="1" si="39"/>
        <v>0</v>
      </c>
      <c r="AT54" s="18">
        <f t="shared" ca="1" si="39"/>
        <v>0</v>
      </c>
      <c r="AU54" s="18">
        <f t="shared" ca="1" si="39"/>
        <v>0</v>
      </c>
      <c r="AV54" s="18">
        <f t="shared" ca="1" si="39"/>
        <v>0</v>
      </c>
      <c r="AW54" s="18">
        <f t="shared" ca="1" si="39"/>
        <v>0</v>
      </c>
      <c r="AX54" s="18">
        <f t="shared" ca="1" si="39"/>
        <v>0</v>
      </c>
      <c r="AY54" s="18">
        <f t="shared" ca="1" si="39"/>
        <v>0</v>
      </c>
      <c r="AZ54" s="18">
        <f t="shared" ca="1" si="32"/>
        <v>0</v>
      </c>
      <c r="BA54" s="18">
        <f t="shared" ca="1" si="32"/>
        <v>0</v>
      </c>
      <c r="BB54" s="18">
        <f t="shared" ca="1" si="32"/>
        <v>0</v>
      </c>
      <c r="BC54" s="18">
        <f t="shared" ca="1" si="32"/>
        <v>0</v>
      </c>
      <c r="BD54" s="18">
        <f t="shared" ca="1" si="32"/>
        <v>2680248.54</v>
      </c>
      <c r="BE54" s="18">
        <f t="shared" ca="1" si="32"/>
        <v>0</v>
      </c>
      <c r="BF54" s="18">
        <f t="shared" ca="1" si="32"/>
        <v>0</v>
      </c>
      <c r="BG54" s="18">
        <f t="shared" ca="1" si="32"/>
        <v>0</v>
      </c>
      <c r="BH54" s="18">
        <f t="shared" ca="1" si="32"/>
        <v>0</v>
      </c>
      <c r="BI54" s="18">
        <f t="shared" ca="1" si="32"/>
        <v>0</v>
      </c>
      <c r="BJ54" s="18">
        <f t="shared" ca="1" si="32"/>
        <v>0</v>
      </c>
      <c r="BK54" s="18">
        <f t="shared" ca="1" si="32"/>
        <v>0</v>
      </c>
      <c r="BL54" s="18">
        <f t="shared" ca="1" si="32"/>
        <v>0</v>
      </c>
      <c r="BM54" s="18">
        <f t="shared" ca="1" si="32"/>
        <v>0</v>
      </c>
      <c r="BN54" s="18">
        <f t="shared" ca="1" si="32"/>
        <v>0</v>
      </c>
      <c r="BO54" s="18">
        <f t="shared" ref="BO54:CD69" ca="1" si="40">IFERROR(IF($C$2="Yurtiçi",INDIRECT("'"&amp;$B$2&amp;"'!"&amp;ADDRESS(MATCH($B54,INDIRECT("'"&amp;$B$2&amp;"'!$B$1:$B$1095"),0),MATCH(BO$5,INDIRECT("'"&amp;$B$2&amp;"'!5:5"),0))),IF($C$2="Yurtdışı",INDIRECT("'"&amp;$B$2&amp;"'!"&amp;ADDRESS(MATCH($B54,INDIRECT("'"&amp;$B$2&amp;"'!$B$1:$B$1095"),0),MATCH(BO$5,INDIRECT("'"&amp;$B$2&amp;"'!5:5"),0)+1)),INDIRECT("'"&amp;$B$2&amp;"'!"&amp;ADDRESS(MATCH($B54,INDIRECT("'"&amp;$B$2&amp;"'!$B$1:$B$1095"),0),MATCH(BO$5,INDIRECT("'"&amp;$B$2&amp;"'!5:5"),0)))+INDIRECT("'"&amp;$B$2&amp;"'!"&amp;ADDRESS(MATCH($B54,INDIRECT("'"&amp;$B$2&amp;"'!$B$1:$B$1095"),0),MATCH(BO$5,INDIRECT("'"&amp;$B$2&amp;"'!5:5"),0)+1)))),0)</f>
        <v>0</v>
      </c>
      <c r="BP54" s="18">
        <f t="shared" ca="1" si="40"/>
        <v>0</v>
      </c>
      <c r="BQ54" s="18">
        <f t="shared" ca="1" si="40"/>
        <v>0</v>
      </c>
      <c r="BR54" s="18">
        <f t="shared" ca="1" si="40"/>
        <v>0</v>
      </c>
      <c r="BS54" s="18">
        <f t="shared" ca="1" si="40"/>
        <v>0</v>
      </c>
      <c r="BT54" s="18">
        <f t="shared" ca="1" si="40"/>
        <v>0</v>
      </c>
      <c r="BU54" s="18">
        <f t="shared" ca="1" si="40"/>
        <v>0</v>
      </c>
      <c r="BV54" s="18">
        <f t="shared" ca="1" si="40"/>
        <v>0</v>
      </c>
      <c r="BW54" s="18">
        <f t="shared" ca="1" si="40"/>
        <v>0</v>
      </c>
      <c r="BX54" s="18">
        <f t="shared" ca="1" si="40"/>
        <v>0</v>
      </c>
      <c r="BY54" s="18">
        <f t="shared" ca="1" si="40"/>
        <v>0</v>
      </c>
      <c r="BZ54" s="18">
        <f t="shared" ca="1" si="40"/>
        <v>0</v>
      </c>
      <c r="CA54" s="18">
        <f t="shared" ca="1" si="40"/>
        <v>0</v>
      </c>
      <c r="CB54" s="18">
        <f t="shared" ca="1" si="40"/>
        <v>0</v>
      </c>
      <c r="CC54" s="18">
        <f t="shared" ca="1" si="33"/>
        <v>0</v>
      </c>
      <c r="CD54" s="18">
        <f t="shared" ca="1" si="33"/>
        <v>0</v>
      </c>
      <c r="CE54" s="18">
        <f t="shared" ca="1" si="33"/>
        <v>0</v>
      </c>
      <c r="CF54" s="18">
        <f t="shared" ca="1" si="33"/>
        <v>0</v>
      </c>
      <c r="CG54" s="18">
        <f t="shared" ca="1" si="33"/>
        <v>0</v>
      </c>
      <c r="CH54" s="18">
        <f t="shared" ca="1" si="33"/>
        <v>363.48571428571427</v>
      </c>
      <c r="CI54" s="19">
        <f t="shared" ca="1" si="25"/>
        <v>0</v>
      </c>
      <c r="CJ54" s="18">
        <f t="shared" ca="1" si="36"/>
        <v>0</v>
      </c>
      <c r="CK54" s="18">
        <f t="shared" ca="1" si="36"/>
        <v>0</v>
      </c>
      <c r="CL54" s="19">
        <f t="shared" ca="1" si="26"/>
        <v>0</v>
      </c>
      <c r="CM54" s="18">
        <f t="shared" ca="1" si="37"/>
        <v>0</v>
      </c>
      <c r="CN54" s="18">
        <f t="shared" ca="1" si="37"/>
        <v>0</v>
      </c>
      <c r="CO54" s="19">
        <f t="shared" ca="1" si="27"/>
        <v>0</v>
      </c>
      <c r="CP54" s="18">
        <f t="shared" ca="1" si="34"/>
        <v>0</v>
      </c>
      <c r="CQ54" s="18">
        <f t="shared" ca="1" si="34"/>
        <v>0</v>
      </c>
      <c r="CR54" s="18">
        <f t="shared" ca="1" si="34"/>
        <v>0</v>
      </c>
      <c r="CS54" s="18">
        <f t="shared" ca="1" si="34"/>
        <v>0</v>
      </c>
      <c r="CT54" s="18">
        <f t="shared" ca="1" si="34"/>
        <v>0</v>
      </c>
      <c r="CU54" s="19">
        <f t="shared" ca="1" si="38"/>
        <v>2680612.0257142857</v>
      </c>
    </row>
    <row r="55" spans="1:99" ht="12.75" customHeight="1">
      <c r="A55" s="57" t="s">
        <v>244</v>
      </c>
      <c r="B55" s="17">
        <v>2005</v>
      </c>
      <c r="C55" s="58" t="s">
        <v>242</v>
      </c>
      <c r="D55" s="19">
        <f t="shared" ca="1" si="24"/>
        <v>0</v>
      </c>
      <c r="E55" s="18">
        <f t="shared" ref="E55:S70" ca="1" si="41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41"/>
        <v>0</v>
      </c>
      <c r="G55" s="18">
        <f t="shared" ca="1" si="41"/>
        <v>0</v>
      </c>
      <c r="H55" s="18">
        <f t="shared" ca="1" si="41"/>
        <v>0</v>
      </c>
      <c r="I55" s="18">
        <f t="shared" ca="1" si="41"/>
        <v>0</v>
      </c>
      <c r="J55" s="18">
        <f t="shared" ca="1" si="41"/>
        <v>0</v>
      </c>
      <c r="K55" s="18">
        <f t="shared" ca="1" si="41"/>
        <v>0</v>
      </c>
      <c r="L55" s="18">
        <f t="shared" ca="1" si="41"/>
        <v>0</v>
      </c>
      <c r="M55" s="18">
        <f t="shared" ca="1" si="41"/>
        <v>0</v>
      </c>
      <c r="N55" s="18">
        <f t="shared" ca="1" si="41"/>
        <v>0</v>
      </c>
      <c r="O55" s="18">
        <f t="shared" ca="1" si="41"/>
        <v>0</v>
      </c>
      <c r="P55" s="18">
        <f t="shared" ca="1" si="41"/>
        <v>0</v>
      </c>
      <c r="Q55" s="18">
        <f t="shared" ca="1" si="41"/>
        <v>0</v>
      </c>
      <c r="R55" s="18">
        <f t="shared" ca="1" si="41"/>
        <v>0</v>
      </c>
      <c r="S55" s="18">
        <f t="shared" ca="1" si="41"/>
        <v>0</v>
      </c>
      <c r="T55" s="18">
        <f t="shared" ca="1" si="11"/>
        <v>0</v>
      </c>
      <c r="U55" s="18">
        <f t="shared" ref="U55:AJ70" ca="1" si="42">IFERROR(IF($C$2="Yurtiçi",INDIRECT("'"&amp;$B$2&amp;"'!"&amp;ADDRESS(MATCH($B55,INDIRECT("'"&amp;$B$2&amp;"'!$B$1:$B$1095"),0),MATCH(U$5,INDIRECT("'"&amp;$B$2&amp;"'!5:5"),0))),IF($C$2="Yurtdışı",INDIRECT("'"&amp;$B$2&amp;"'!"&amp;ADDRESS(MATCH($B55,INDIRECT("'"&amp;$B$2&amp;"'!$B$1:$B$1095"),0),MATCH(U$5,INDIRECT("'"&amp;$B$2&amp;"'!5:5"),0)+1)),INDIRECT("'"&amp;$B$2&amp;"'!"&amp;ADDRESS(MATCH($B55,INDIRECT("'"&amp;$B$2&amp;"'!$B$1:$B$1095"),0),MATCH(U$5,INDIRECT("'"&amp;$B$2&amp;"'!5:5"),0)))+INDIRECT("'"&amp;$B$2&amp;"'!"&amp;ADDRESS(MATCH($B55,INDIRECT("'"&amp;$B$2&amp;"'!$B$1:$B$1095"),0),MATCH(U$5,INDIRECT("'"&amp;$B$2&amp;"'!5:5"),0)+1)))),0)</f>
        <v>0</v>
      </c>
      <c r="V55" s="18">
        <f t="shared" ca="1" si="42"/>
        <v>0</v>
      </c>
      <c r="W55" s="18">
        <f t="shared" ca="1" si="42"/>
        <v>0</v>
      </c>
      <c r="X55" s="18">
        <f t="shared" ca="1" si="42"/>
        <v>0</v>
      </c>
      <c r="Y55" s="18">
        <f t="shared" ca="1" si="42"/>
        <v>0</v>
      </c>
      <c r="Z55" s="18">
        <f t="shared" ca="1" si="42"/>
        <v>0</v>
      </c>
      <c r="AA55" s="18">
        <f t="shared" ca="1" si="42"/>
        <v>0</v>
      </c>
      <c r="AB55" s="18">
        <f t="shared" ca="1" si="42"/>
        <v>0</v>
      </c>
      <c r="AC55" s="18">
        <f t="shared" ca="1" si="42"/>
        <v>0</v>
      </c>
      <c r="AD55" s="18">
        <f t="shared" ca="1" si="42"/>
        <v>0</v>
      </c>
      <c r="AE55" s="18">
        <f t="shared" ca="1" si="42"/>
        <v>0</v>
      </c>
      <c r="AF55" s="18">
        <f t="shared" ca="1" si="42"/>
        <v>0</v>
      </c>
      <c r="AG55" s="18">
        <f t="shared" ca="1" si="42"/>
        <v>0</v>
      </c>
      <c r="AH55" s="18">
        <f t="shared" ca="1" si="42"/>
        <v>0</v>
      </c>
      <c r="AI55" s="18">
        <f t="shared" ca="1" si="42"/>
        <v>0</v>
      </c>
      <c r="AJ55" s="18">
        <f t="shared" ca="1" si="42"/>
        <v>0</v>
      </c>
      <c r="AK55" s="18">
        <f t="shared" ca="1" si="39"/>
        <v>0</v>
      </c>
      <c r="AL55" s="18">
        <f t="shared" ca="1" si="39"/>
        <v>0</v>
      </c>
      <c r="AM55" s="18">
        <f t="shared" ca="1" si="39"/>
        <v>0</v>
      </c>
      <c r="AN55" s="18">
        <f t="shared" ca="1" si="39"/>
        <v>0</v>
      </c>
      <c r="AO55" s="18">
        <f t="shared" ca="1" si="39"/>
        <v>0</v>
      </c>
      <c r="AP55" s="18">
        <f t="shared" ca="1" si="39"/>
        <v>0</v>
      </c>
      <c r="AQ55" s="18">
        <f t="shared" ca="1" si="39"/>
        <v>0</v>
      </c>
      <c r="AR55" s="18">
        <f t="shared" ca="1" si="39"/>
        <v>0</v>
      </c>
      <c r="AS55" s="18">
        <f t="shared" ca="1" si="39"/>
        <v>0</v>
      </c>
      <c r="AT55" s="18">
        <f t="shared" ca="1" si="39"/>
        <v>0</v>
      </c>
      <c r="AU55" s="18">
        <f t="shared" ca="1" si="39"/>
        <v>0</v>
      </c>
      <c r="AV55" s="18">
        <f t="shared" ca="1" si="39"/>
        <v>0</v>
      </c>
      <c r="AW55" s="18">
        <f t="shared" ca="1" si="39"/>
        <v>0</v>
      </c>
      <c r="AX55" s="18">
        <f t="shared" ca="1" si="39"/>
        <v>0</v>
      </c>
      <c r="AY55" s="18">
        <f t="shared" ca="1" si="39"/>
        <v>0</v>
      </c>
      <c r="AZ55" s="18">
        <f t="shared" ref="AZ55:BO70" ca="1" si="43">IFERROR(IF($C$2="Yurtiçi",INDIRECT("'"&amp;$B$2&amp;"'!"&amp;ADDRESS(MATCH($B55,INDIRECT("'"&amp;$B$2&amp;"'!$B$1:$B$1095"),0),MATCH(AZ$5,INDIRECT("'"&amp;$B$2&amp;"'!5:5"),0))),IF($C$2="Yurtdışı",INDIRECT("'"&amp;$B$2&amp;"'!"&amp;ADDRESS(MATCH($B55,INDIRECT("'"&amp;$B$2&amp;"'!$B$1:$B$1095"),0),MATCH(AZ$5,INDIRECT("'"&amp;$B$2&amp;"'!5:5"),0)+1)),INDIRECT("'"&amp;$B$2&amp;"'!"&amp;ADDRESS(MATCH($B55,INDIRECT("'"&amp;$B$2&amp;"'!$B$1:$B$1095"),0),MATCH(AZ$5,INDIRECT("'"&amp;$B$2&amp;"'!5:5"),0)))+INDIRECT("'"&amp;$B$2&amp;"'!"&amp;ADDRESS(MATCH($B55,INDIRECT("'"&amp;$B$2&amp;"'!$B$1:$B$1095"),0),MATCH(AZ$5,INDIRECT("'"&amp;$B$2&amp;"'!5:5"),0)+1)))),0)</f>
        <v>0</v>
      </c>
      <c r="BA55" s="18">
        <f t="shared" ca="1" si="43"/>
        <v>0</v>
      </c>
      <c r="BB55" s="18">
        <f t="shared" ca="1" si="43"/>
        <v>0</v>
      </c>
      <c r="BC55" s="18">
        <f t="shared" ca="1" si="43"/>
        <v>0</v>
      </c>
      <c r="BD55" s="18">
        <f t="shared" ca="1" si="43"/>
        <v>46617.340000000615</v>
      </c>
      <c r="BE55" s="18">
        <f t="shared" ca="1" si="43"/>
        <v>0</v>
      </c>
      <c r="BF55" s="18">
        <f t="shared" ca="1" si="43"/>
        <v>0</v>
      </c>
      <c r="BG55" s="18">
        <f t="shared" ca="1" si="43"/>
        <v>0</v>
      </c>
      <c r="BH55" s="18">
        <f t="shared" ca="1" si="43"/>
        <v>0</v>
      </c>
      <c r="BI55" s="18">
        <f t="shared" ca="1" si="43"/>
        <v>0</v>
      </c>
      <c r="BJ55" s="18">
        <f t="shared" ca="1" si="43"/>
        <v>0</v>
      </c>
      <c r="BK55" s="18">
        <f t="shared" ca="1" si="43"/>
        <v>0</v>
      </c>
      <c r="BL55" s="18">
        <f t="shared" ca="1" si="43"/>
        <v>0</v>
      </c>
      <c r="BM55" s="18">
        <f t="shared" ca="1" si="43"/>
        <v>0</v>
      </c>
      <c r="BN55" s="18">
        <f t="shared" ca="1" si="43"/>
        <v>0</v>
      </c>
      <c r="BO55" s="18">
        <f t="shared" ca="1" si="43"/>
        <v>0</v>
      </c>
      <c r="BP55" s="18">
        <f t="shared" ca="1" si="40"/>
        <v>0</v>
      </c>
      <c r="BQ55" s="18">
        <f t="shared" ca="1" si="40"/>
        <v>0</v>
      </c>
      <c r="BR55" s="18">
        <f t="shared" ca="1" si="40"/>
        <v>0</v>
      </c>
      <c r="BS55" s="18">
        <f t="shared" ca="1" si="40"/>
        <v>0</v>
      </c>
      <c r="BT55" s="18">
        <f t="shared" ca="1" si="40"/>
        <v>0</v>
      </c>
      <c r="BU55" s="18">
        <f t="shared" ca="1" si="40"/>
        <v>0</v>
      </c>
      <c r="BV55" s="18">
        <f t="shared" ca="1" si="40"/>
        <v>0</v>
      </c>
      <c r="BW55" s="18">
        <f t="shared" ca="1" si="40"/>
        <v>0</v>
      </c>
      <c r="BX55" s="18">
        <f t="shared" ca="1" si="40"/>
        <v>0</v>
      </c>
      <c r="BY55" s="18">
        <f t="shared" ca="1" si="40"/>
        <v>0</v>
      </c>
      <c r="BZ55" s="18">
        <f t="shared" ca="1" si="40"/>
        <v>0</v>
      </c>
      <c r="CA55" s="18">
        <f t="shared" ca="1" si="40"/>
        <v>0</v>
      </c>
      <c r="CB55" s="18">
        <f t="shared" ca="1" si="40"/>
        <v>0</v>
      </c>
      <c r="CC55" s="18">
        <f t="shared" ca="1" si="40"/>
        <v>0</v>
      </c>
      <c r="CD55" s="18">
        <f t="shared" ca="1" si="40"/>
        <v>0</v>
      </c>
      <c r="CE55" s="18">
        <f t="shared" ref="CC55:CH70" ca="1" si="44">IFERROR(IF($C$2="Yurtiçi",INDIRECT("'"&amp;$B$2&amp;"'!"&amp;ADDRESS(MATCH($B55,INDIRECT("'"&amp;$B$2&amp;"'!$B$1:$B$1095"),0),MATCH(CE$5,INDIRECT("'"&amp;$B$2&amp;"'!5:5"),0))),IF($C$2="Yurtdışı",INDIRECT("'"&amp;$B$2&amp;"'!"&amp;ADDRESS(MATCH($B55,INDIRECT("'"&amp;$B$2&amp;"'!$B$1:$B$1095"),0),MATCH(CE$5,INDIRECT("'"&amp;$B$2&amp;"'!5:5"),0)+1)),INDIRECT("'"&amp;$B$2&amp;"'!"&amp;ADDRESS(MATCH($B55,INDIRECT("'"&amp;$B$2&amp;"'!$B$1:$B$1095"),0),MATCH(CE$5,INDIRECT("'"&amp;$B$2&amp;"'!5:5"),0)))+INDIRECT("'"&amp;$B$2&amp;"'!"&amp;ADDRESS(MATCH($B55,INDIRECT("'"&amp;$B$2&amp;"'!$B$1:$B$1095"),0),MATCH(CE$5,INDIRECT("'"&amp;$B$2&amp;"'!5:5"),0)+1)))),0)</f>
        <v>0</v>
      </c>
      <c r="CF55" s="18">
        <f t="shared" ca="1" si="44"/>
        <v>0</v>
      </c>
      <c r="CG55" s="18">
        <f t="shared" ca="1" si="44"/>
        <v>0</v>
      </c>
      <c r="CH55" s="18">
        <f t="shared" ca="1" si="44"/>
        <v>0</v>
      </c>
      <c r="CI55" s="19">
        <f t="shared" ca="1" si="25"/>
        <v>143551678.89999962</v>
      </c>
      <c r="CJ55" s="18">
        <f t="shared" ca="1" si="36"/>
        <v>11299.400000000003</v>
      </c>
      <c r="CK55" s="18">
        <f t="shared" ca="1" si="36"/>
        <v>40448182.410000771</v>
      </c>
      <c r="CL55" s="19">
        <f t="shared" ca="1" si="26"/>
        <v>55160036.169998839</v>
      </c>
      <c r="CM55" s="18">
        <f t="shared" ca="1" si="37"/>
        <v>251428.55000000022</v>
      </c>
      <c r="CN55" s="18">
        <f t="shared" ca="1" si="37"/>
        <v>54908607.619998842</v>
      </c>
      <c r="CO55" s="19">
        <f t="shared" ca="1" si="27"/>
        <v>47932160.920000024</v>
      </c>
      <c r="CP55" s="18">
        <f t="shared" ref="CP55:CT70" ca="1" si="45">IFERROR(IF($C$2="Yurtiçi",INDIRECT("'"&amp;$B$2&amp;"'!"&amp;ADDRESS(MATCH($B55,INDIRECT("'"&amp;$B$2&amp;"'!$B$1:$B$1095"),0),MATCH(CP$5,INDIRECT("'"&amp;$B$2&amp;"'!5:5"),0))),IF($C$2="Yurtdışı",INDIRECT("'"&amp;$B$2&amp;"'!"&amp;ADDRESS(MATCH($B55,INDIRECT("'"&amp;$B$2&amp;"'!$B$1:$B$1095"),0),MATCH(CP$5,INDIRECT("'"&amp;$B$2&amp;"'!5:5"),0)+1)),INDIRECT("'"&amp;$B$2&amp;"'!"&amp;ADDRESS(MATCH($B55,INDIRECT("'"&amp;$B$2&amp;"'!$B$1:$B$1095"),0),MATCH(CP$5,INDIRECT("'"&amp;$B$2&amp;"'!5:5"),0)))+INDIRECT("'"&amp;$B$2&amp;"'!"&amp;ADDRESS(MATCH($B55,INDIRECT("'"&amp;$B$2&amp;"'!$B$1:$B$1095"),0),MATCH(CP$5,INDIRECT("'"&amp;$B$2&amp;"'!5:5"),0)+1)))),0)</f>
        <v>6815540.4900000067</v>
      </c>
      <c r="CQ55" s="18">
        <f t="shared" ca="1" si="45"/>
        <v>41116620.430000015</v>
      </c>
      <c r="CR55" s="18">
        <f t="shared" ca="1" si="45"/>
        <v>33573475.219993584</v>
      </c>
      <c r="CS55" s="18">
        <f t="shared" ca="1" si="45"/>
        <v>0</v>
      </c>
      <c r="CT55" s="18">
        <f t="shared" ca="1" si="45"/>
        <v>0</v>
      </c>
      <c r="CU55" s="19">
        <f t="shared" ca="1" si="38"/>
        <v>177171771.45999321</v>
      </c>
    </row>
    <row r="56" spans="1:99" ht="12.75" customHeight="1">
      <c r="A56" s="57" t="s">
        <v>246</v>
      </c>
      <c r="B56" s="17">
        <v>2006</v>
      </c>
      <c r="C56" s="58" t="s">
        <v>242</v>
      </c>
      <c r="D56" s="19">
        <f t="shared" ca="1" si="24"/>
        <v>0</v>
      </c>
      <c r="E56" s="18">
        <f t="shared" ca="1" si="41"/>
        <v>0</v>
      </c>
      <c r="F56" s="18">
        <f t="shared" ca="1" si="41"/>
        <v>0</v>
      </c>
      <c r="G56" s="18">
        <f t="shared" ca="1" si="41"/>
        <v>0</v>
      </c>
      <c r="H56" s="18">
        <f t="shared" ca="1" si="41"/>
        <v>0</v>
      </c>
      <c r="I56" s="18">
        <f t="shared" ca="1" si="41"/>
        <v>0</v>
      </c>
      <c r="J56" s="18">
        <f t="shared" ca="1" si="41"/>
        <v>0</v>
      </c>
      <c r="K56" s="18">
        <f t="shared" ca="1" si="41"/>
        <v>0</v>
      </c>
      <c r="L56" s="18">
        <f t="shared" ca="1" si="41"/>
        <v>0</v>
      </c>
      <c r="M56" s="18">
        <f t="shared" ca="1" si="41"/>
        <v>0</v>
      </c>
      <c r="N56" s="18">
        <f t="shared" ca="1" si="41"/>
        <v>0</v>
      </c>
      <c r="O56" s="18">
        <f t="shared" ca="1" si="41"/>
        <v>0</v>
      </c>
      <c r="P56" s="18">
        <f t="shared" ca="1" si="41"/>
        <v>0</v>
      </c>
      <c r="Q56" s="18">
        <f t="shared" ca="1" si="41"/>
        <v>0</v>
      </c>
      <c r="R56" s="18">
        <f t="shared" ca="1" si="41"/>
        <v>0</v>
      </c>
      <c r="S56" s="18">
        <f t="shared" ca="1" si="41"/>
        <v>0</v>
      </c>
      <c r="T56" s="18">
        <f t="shared" ca="1" si="11"/>
        <v>0</v>
      </c>
      <c r="U56" s="18">
        <f t="shared" ca="1" si="42"/>
        <v>0</v>
      </c>
      <c r="V56" s="18">
        <f t="shared" ca="1" si="42"/>
        <v>0</v>
      </c>
      <c r="W56" s="18">
        <f t="shared" ca="1" si="42"/>
        <v>0</v>
      </c>
      <c r="X56" s="18">
        <f t="shared" ca="1" si="42"/>
        <v>0</v>
      </c>
      <c r="Y56" s="18">
        <f t="shared" ca="1" si="42"/>
        <v>0</v>
      </c>
      <c r="Z56" s="18">
        <f t="shared" ca="1" si="42"/>
        <v>0</v>
      </c>
      <c r="AA56" s="18">
        <f t="shared" ca="1" si="42"/>
        <v>0</v>
      </c>
      <c r="AB56" s="18">
        <f t="shared" ca="1" si="42"/>
        <v>0</v>
      </c>
      <c r="AC56" s="18">
        <f t="shared" ca="1" si="42"/>
        <v>0</v>
      </c>
      <c r="AD56" s="18">
        <f t="shared" ca="1" si="42"/>
        <v>0</v>
      </c>
      <c r="AE56" s="18">
        <f t="shared" ca="1" si="42"/>
        <v>0</v>
      </c>
      <c r="AF56" s="18">
        <f t="shared" ca="1" si="42"/>
        <v>0</v>
      </c>
      <c r="AG56" s="18">
        <f t="shared" ca="1" si="42"/>
        <v>0</v>
      </c>
      <c r="AH56" s="18">
        <f t="shared" ca="1" si="42"/>
        <v>0</v>
      </c>
      <c r="AI56" s="18">
        <f t="shared" ca="1" si="42"/>
        <v>0</v>
      </c>
      <c r="AJ56" s="18">
        <f t="shared" ca="1" si="42"/>
        <v>0</v>
      </c>
      <c r="AK56" s="18">
        <f t="shared" ca="1" si="39"/>
        <v>0</v>
      </c>
      <c r="AL56" s="18">
        <f t="shared" ca="1" si="39"/>
        <v>0</v>
      </c>
      <c r="AM56" s="18">
        <f t="shared" ca="1" si="39"/>
        <v>0</v>
      </c>
      <c r="AN56" s="18">
        <f t="shared" ca="1" si="39"/>
        <v>0</v>
      </c>
      <c r="AO56" s="18">
        <f t="shared" ca="1" si="39"/>
        <v>0</v>
      </c>
      <c r="AP56" s="18">
        <f t="shared" ca="1" si="39"/>
        <v>0</v>
      </c>
      <c r="AQ56" s="18">
        <f t="shared" ca="1" si="39"/>
        <v>0</v>
      </c>
      <c r="AR56" s="18">
        <f t="shared" ca="1" si="39"/>
        <v>0</v>
      </c>
      <c r="AS56" s="18">
        <f t="shared" ca="1" si="39"/>
        <v>0</v>
      </c>
      <c r="AT56" s="18">
        <f t="shared" ca="1" si="39"/>
        <v>0</v>
      </c>
      <c r="AU56" s="18">
        <f t="shared" ca="1" si="39"/>
        <v>0</v>
      </c>
      <c r="AV56" s="18">
        <f t="shared" ca="1" si="39"/>
        <v>0</v>
      </c>
      <c r="AW56" s="18">
        <f t="shared" ca="1" si="39"/>
        <v>0</v>
      </c>
      <c r="AX56" s="18">
        <f t="shared" ca="1" si="39"/>
        <v>0</v>
      </c>
      <c r="AY56" s="18">
        <f t="shared" ca="1" si="39"/>
        <v>0</v>
      </c>
      <c r="AZ56" s="18">
        <f t="shared" ca="1" si="43"/>
        <v>0</v>
      </c>
      <c r="BA56" s="18">
        <f t="shared" ca="1" si="43"/>
        <v>0</v>
      </c>
      <c r="BB56" s="18">
        <f t="shared" ca="1" si="43"/>
        <v>0</v>
      </c>
      <c r="BC56" s="18">
        <f t="shared" ca="1" si="43"/>
        <v>0</v>
      </c>
      <c r="BD56" s="18">
        <f t="shared" ca="1" si="43"/>
        <v>125483.59</v>
      </c>
      <c r="BE56" s="18">
        <f t="shared" ca="1" si="43"/>
        <v>0</v>
      </c>
      <c r="BF56" s="18">
        <f t="shared" ca="1" si="43"/>
        <v>0</v>
      </c>
      <c r="BG56" s="18">
        <f t="shared" ca="1" si="43"/>
        <v>0</v>
      </c>
      <c r="BH56" s="18">
        <f t="shared" ca="1" si="43"/>
        <v>0</v>
      </c>
      <c r="BI56" s="18">
        <f t="shared" ca="1" si="43"/>
        <v>0</v>
      </c>
      <c r="BJ56" s="18">
        <f t="shared" ca="1" si="43"/>
        <v>0</v>
      </c>
      <c r="BK56" s="18">
        <f t="shared" ca="1" si="43"/>
        <v>0</v>
      </c>
      <c r="BL56" s="18">
        <f t="shared" ca="1" si="43"/>
        <v>0</v>
      </c>
      <c r="BM56" s="18">
        <f t="shared" ca="1" si="43"/>
        <v>0</v>
      </c>
      <c r="BN56" s="18">
        <f t="shared" ca="1" si="43"/>
        <v>0</v>
      </c>
      <c r="BO56" s="18">
        <f t="shared" ca="1" si="43"/>
        <v>0</v>
      </c>
      <c r="BP56" s="18">
        <f t="shared" ca="1" si="40"/>
        <v>0</v>
      </c>
      <c r="BQ56" s="18">
        <f t="shared" ca="1" si="40"/>
        <v>0</v>
      </c>
      <c r="BR56" s="18">
        <f t="shared" ca="1" si="40"/>
        <v>0</v>
      </c>
      <c r="BS56" s="18">
        <f t="shared" ca="1" si="40"/>
        <v>0</v>
      </c>
      <c r="BT56" s="18">
        <f t="shared" ca="1" si="40"/>
        <v>0</v>
      </c>
      <c r="BU56" s="18">
        <f t="shared" ca="1" si="40"/>
        <v>0</v>
      </c>
      <c r="BV56" s="18">
        <f t="shared" ca="1" si="40"/>
        <v>0</v>
      </c>
      <c r="BW56" s="18">
        <f t="shared" ca="1" si="40"/>
        <v>0</v>
      </c>
      <c r="BX56" s="18">
        <f t="shared" ca="1" si="40"/>
        <v>0</v>
      </c>
      <c r="BY56" s="18">
        <f t="shared" ca="1" si="40"/>
        <v>0</v>
      </c>
      <c r="BZ56" s="18">
        <f t="shared" ca="1" si="40"/>
        <v>0</v>
      </c>
      <c r="CA56" s="18">
        <f t="shared" ca="1" si="40"/>
        <v>0</v>
      </c>
      <c r="CB56" s="18">
        <f t="shared" ca="1" si="40"/>
        <v>0</v>
      </c>
      <c r="CC56" s="18">
        <f t="shared" ca="1" si="44"/>
        <v>0</v>
      </c>
      <c r="CD56" s="18">
        <f t="shared" ca="1" si="44"/>
        <v>0</v>
      </c>
      <c r="CE56" s="18">
        <f t="shared" ca="1" si="44"/>
        <v>0</v>
      </c>
      <c r="CF56" s="18">
        <f t="shared" ca="1" si="44"/>
        <v>0</v>
      </c>
      <c r="CG56" s="18">
        <f t="shared" ca="1" si="44"/>
        <v>0</v>
      </c>
      <c r="CH56" s="18">
        <f t="shared" ca="1" si="44"/>
        <v>0</v>
      </c>
      <c r="CI56" s="19">
        <f t="shared" ca="1" si="25"/>
        <v>0</v>
      </c>
      <c r="CJ56" s="18">
        <f t="shared" ca="1" si="36"/>
        <v>0</v>
      </c>
      <c r="CK56" s="18">
        <f t="shared" ca="1" si="36"/>
        <v>0</v>
      </c>
      <c r="CL56" s="19">
        <f t="shared" ca="1" si="26"/>
        <v>0</v>
      </c>
      <c r="CM56" s="18">
        <f t="shared" ca="1" si="37"/>
        <v>0</v>
      </c>
      <c r="CN56" s="18">
        <f t="shared" ca="1" si="37"/>
        <v>0</v>
      </c>
      <c r="CO56" s="19">
        <f t="shared" ca="1" si="27"/>
        <v>0</v>
      </c>
      <c r="CP56" s="18">
        <f t="shared" ca="1" si="45"/>
        <v>0</v>
      </c>
      <c r="CQ56" s="18">
        <f t="shared" ca="1" si="45"/>
        <v>0</v>
      </c>
      <c r="CR56" s="18">
        <f t="shared" ca="1" si="45"/>
        <v>0</v>
      </c>
      <c r="CS56" s="18">
        <f t="shared" ca="1" si="45"/>
        <v>0</v>
      </c>
      <c r="CT56" s="18">
        <f t="shared" ca="1" si="45"/>
        <v>0</v>
      </c>
      <c r="CU56" s="19">
        <f t="shared" ca="1" si="38"/>
        <v>125483.59</v>
      </c>
    </row>
    <row r="57" spans="1:99" ht="12.75" customHeight="1">
      <c r="A57" s="57" t="s">
        <v>248</v>
      </c>
      <c r="B57" s="17">
        <v>2007</v>
      </c>
      <c r="C57" s="58" t="s">
        <v>242</v>
      </c>
      <c r="D57" s="19">
        <f t="shared" ca="1" si="24"/>
        <v>0</v>
      </c>
      <c r="E57" s="18">
        <f t="shared" ca="1" si="41"/>
        <v>0</v>
      </c>
      <c r="F57" s="18">
        <f t="shared" ca="1" si="41"/>
        <v>0</v>
      </c>
      <c r="G57" s="18">
        <f t="shared" ca="1" si="41"/>
        <v>0</v>
      </c>
      <c r="H57" s="18">
        <f t="shared" ca="1" si="41"/>
        <v>0</v>
      </c>
      <c r="I57" s="18">
        <f t="shared" ca="1" si="41"/>
        <v>0</v>
      </c>
      <c r="J57" s="18">
        <f t="shared" ca="1" si="41"/>
        <v>0</v>
      </c>
      <c r="K57" s="18">
        <f t="shared" ca="1" si="41"/>
        <v>0</v>
      </c>
      <c r="L57" s="18">
        <f t="shared" ca="1" si="41"/>
        <v>0</v>
      </c>
      <c r="M57" s="18">
        <f t="shared" ca="1" si="41"/>
        <v>0</v>
      </c>
      <c r="N57" s="18">
        <f t="shared" ca="1" si="41"/>
        <v>0</v>
      </c>
      <c r="O57" s="18">
        <f t="shared" ca="1" si="41"/>
        <v>0</v>
      </c>
      <c r="P57" s="18">
        <f t="shared" ca="1" si="41"/>
        <v>0</v>
      </c>
      <c r="Q57" s="18">
        <f t="shared" ca="1" si="41"/>
        <v>0</v>
      </c>
      <c r="R57" s="18">
        <f t="shared" ca="1" si="41"/>
        <v>0</v>
      </c>
      <c r="S57" s="18">
        <f t="shared" ca="1" si="41"/>
        <v>0</v>
      </c>
      <c r="T57" s="18">
        <f t="shared" ca="1" si="11"/>
        <v>0</v>
      </c>
      <c r="U57" s="18">
        <f t="shared" ca="1" si="42"/>
        <v>0</v>
      </c>
      <c r="V57" s="18">
        <f t="shared" ca="1" si="42"/>
        <v>0</v>
      </c>
      <c r="W57" s="18">
        <f t="shared" ca="1" si="42"/>
        <v>0</v>
      </c>
      <c r="X57" s="18">
        <f t="shared" ca="1" si="42"/>
        <v>0</v>
      </c>
      <c r="Y57" s="18">
        <f t="shared" ca="1" si="42"/>
        <v>0</v>
      </c>
      <c r="Z57" s="18">
        <f t="shared" ca="1" si="42"/>
        <v>0</v>
      </c>
      <c r="AA57" s="18">
        <f t="shared" ca="1" si="42"/>
        <v>0</v>
      </c>
      <c r="AB57" s="18">
        <f t="shared" ca="1" si="42"/>
        <v>0</v>
      </c>
      <c r="AC57" s="18">
        <f t="shared" ca="1" si="42"/>
        <v>0</v>
      </c>
      <c r="AD57" s="18">
        <f t="shared" ca="1" si="42"/>
        <v>0</v>
      </c>
      <c r="AE57" s="18">
        <f t="shared" ca="1" si="42"/>
        <v>0</v>
      </c>
      <c r="AF57" s="18">
        <f t="shared" ca="1" si="42"/>
        <v>0</v>
      </c>
      <c r="AG57" s="18">
        <f t="shared" ca="1" si="42"/>
        <v>0</v>
      </c>
      <c r="AH57" s="18">
        <f t="shared" ca="1" si="42"/>
        <v>0</v>
      </c>
      <c r="AI57" s="18">
        <f t="shared" ca="1" si="42"/>
        <v>0</v>
      </c>
      <c r="AJ57" s="18">
        <f t="shared" ca="1" si="42"/>
        <v>0</v>
      </c>
      <c r="AK57" s="18">
        <f t="shared" ca="1" si="39"/>
        <v>0</v>
      </c>
      <c r="AL57" s="18">
        <f t="shared" ca="1" si="39"/>
        <v>0</v>
      </c>
      <c r="AM57" s="18">
        <f t="shared" ca="1" si="39"/>
        <v>0</v>
      </c>
      <c r="AN57" s="18">
        <f t="shared" ca="1" si="39"/>
        <v>0</v>
      </c>
      <c r="AO57" s="18">
        <f t="shared" ca="1" si="39"/>
        <v>0</v>
      </c>
      <c r="AP57" s="18">
        <f t="shared" ca="1" si="39"/>
        <v>0</v>
      </c>
      <c r="AQ57" s="18">
        <f t="shared" ca="1" si="39"/>
        <v>0</v>
      </c>
      <c r="AR57" s="18">
        <f t="shared" ca="1" si="39"/>
        <v>0</v>
      </c>
      <c r="AS57" s="18">
        <f t="shared" ca="1" si="39"/>
        <v>0</v>
      </c>
      <c r="AT57" s="18">
        <f t="shared" ca="1" si="39"/>
        <v>0</v>
      </c>
      <c r="AU57" s="18">
        <f t="shared" ca="1" si="39"/>
        <v>0</v>
      </c>
      <c r="AV57" s="18">
        <f t="shared" ca="1" si="39"/>
        <v>0</v>
      </c>
      <c r="AW57" s="18">
        <f t="shared" ca="1" si="39"/>
        <v>0</v>
      </c>
      <c r="AX57" s="18">
        <f t="shared" ca="1" si="39"/>
        <v>0</v>
      </c>
      <c r="AY57" s="18">
        <f t="shared" ca="1" si="39"/>
        <v>0</v>
      </c>
      <c r="AZ57" s="18">
        <f t="shared" ca="1" si="43"/>
        <v>0</v>
      </c>
      <c r="BA57" s="18">
        <f t="shared" ca="1" si="43"/>
        <v>0</v>
      </c>
      <c r="BB57" s="18">
        <f t="shared" ca="1" si="43"/>
        <v>0</v>
      </c>
      <c r="BC57" s="18">
        <f t="shared" ca="1" si="43"/>
        <v>0</v>
      </c>
      <c r="BD57" s="18">
        <f t="shared" ca="1" si="43"/>
        <v>562851.39000000013</v>
      </c>
      <c r="BE57" s="18">
        <f t="shared" ca="1" si="43"/>
        <v>306020.25</v>
      </c>
      <c r="BF57" s="18">
        <f t="shared" ca="1" si="43"/>
        <v>0</v>
      </c>
      <c r="BG57" s="18">
        <f t="shared" ca="1" si="43"/>
        <v>0</v>
      </c>
      <c r="BH57" s="18">
        <f t="shared" ca="1" si="43"/>
        <v>0</v>
      </c>
      <c r="BI57" s="18">
        <f t="shared" ca="1" si="43"/>
        <v>0</v>
      </c>
      <c r="BJ57" s="18">
        <f t="shared" ca="1" si="43"/>
        <v>0</v>
      </c>
      <c r="BK57" s="18">
        <f t="shared" ca="1" si="43"/>
        <v>0</v>
      </c>
      <c r="BL57" s="18">
        <f t="shared" ca="1" si="43"/>
        <v>0</v>
      </c>
      <c r="BM57" s="18">
        <f t="shared" ca="1" si="43"/>
        <v>0</v>
      </c>
      <c r="BN57" s="18">
        <f t="shared" ca="1" si="43"/>
        <v>0</v>
      </c>
      <c r="BO57" s="18">
        <f t="shared" ca="1" si="43"/>
        <v>0</v>
      </c>
      <c r="BP57" s="18">
        <f t="shared" ca="1" si="40"/>
        <v>0</v>
      </c>
      <c r="BQ57" s="18">
        <f t="shared" ca="1" si="40"/>
        <v>0</v>
      </c>
      <c r="BR57" s="18">
        <f t="shared" ca="1" si="40"/>
        <v>0</v>
      </c>
      <c r="BS57" s="18">
        <f t="shared" ca="1" si="40"/>
        <v>0</v>
      </c>
      <c r="BT57" s="18">
        <f t="shared" ca="1" si="40"/>
        <v>0</v>
      </c>
      <c r="BU57" s="18">
        <f t="shared" ca="1" si="40"/>
        <v>0</v>
      </c>
      <c r="BV57" s="18">
        <f t="shared" ca="1" si="40"/>
        <v>0</v>
      </c>
      <c r="BW57" s="18">
        <f t="shared" ca="1" si="40"/>
        <v>0</v>
      </c>
      <c r="BX57" s="18">
        <f t="shared" ca="1" si="40"/>
        <v>0</v>
      </c>
      <c r="BY57" s="18">
        <f t="shared" ca="1" si="40"/>
        <v>0</v>
      </c>
      <c r="BZ57" s="18">
        <f t="shared" ca="1" si="40"/>
        <v>0</v>
      </c>
      <c r="CA57" s="18">
        <f t="shared" ca="1" si="40"/>
        <v>0</v>
      </c>
      <c r="CB57" s="18">
        <f t="shared" ca="1" si="40"/>
        <v>0</v>
      </c>
      <c r="CC57" s="18">
        <f t="shared" ca="1" si="44"/>
        <v>0</v>
      </c>
      <c r="CD57" s="18">
        <f t="shared" ca="1" si="44"/>
        <v>0</v>
      </c>
      <c r="CE57" s="18">
        <f t="shared" ca="1" si="44"/>
        <v>0</v>
      </c>
      <c r="CF57" s="18">
        <f t="shared" ca="1" si="44"/>
        <v>0</v>
      </c>
      <c r="CG57" s="18">
        <f t="shared" ca="1" si="44"/>
        <v>0</v>
      </c>
      <c r="CH57" s="18">
        <f t="shared" ca="1" si="44"/>
        <v>0</v>
      </c>
      <c r="CI57" s="19">
        <f t="shared" ca="1" si="25"/>
        <v>0</v>
      </c>
      <c r="CJ57" s="18">
        <f t="shared" ca="1" si="36"/>
        <v>0</v>
      </c>
      <c r="CK57" s="18">
        <f t="shared" ca="1" si="36"/>
        <v>0</v>
      </c>
      <c r="CL57" s="19">
        <f t="shared" ca="1" si="26"/>
        <v>0</v>
      </c>
      <c r="CM57" s="18">
        <f t="shared" ca="1" si="37"/>
        <v>0</v>
      </c>
      <c r="CN57" s="18">
        <f t="shared" ca="1" si="37"/>
        <v>0</v>
      </c>
      <c r="CO57" s="19">
        <f t="shared" ca="1" si="27"/>
        <v>0</v>
      </c>
      <c r="CP57" s="18">
        <f t="shared" ca="1" si="45"/>
        <v>0</v>
      </c>
      <c r="CQ57" s="18">
        <f t="shared" ca="1" si="45"/>
        <v>0</v>
      </c>
      <c r="CR57" s="18">
        <f t="shared" ca="1" si="45"/>
        <v>0</v>
      </c>
      <c r="CS57" s="18">
        <f t="shared" ca="1" si="45"/>
        <v>0</v>
      </c>
      <c r="CT57" s="18">
        <f t="shared" ca="1" si="45"/>
        <v>0</v>
      </c>
      <c r="CU57" s="19">
        <f t="shared" ref="CU57" ca="1" si="46">+D57+SUM(H57:CI57)+SUM(CR57:CT57)</f>
        <v>868871.64000000013</v>
      </c>
    </row>
    <row r="58" spans="1:99" ht="12.75" customHeight="1">
      <c r="A58" s="57" t="s">
        <v>250</v>
      </c>
      <c r="B58" s="17">
        <v>3001</v>
      </c>
      <c r="C58" s="58" t="s">
        <v>251</v>
      </c>
      <c r="D58" s="19">
        <f t="shared" ca="1" si="24"/>
        <v>0</v>
      </c>
      <c r="E58" s="18">
        <f t="shared" ca="1" si="41"/>
        <v>0</v>
      </c>
      <c r="F58" s="18">
        <f t="shared" ca="1" si="41"/>
        <v>0</v>
      </c>
      <c r="G58" s="18">
        <f t="shared" ca="1" si="41"/>
        <v>0</v>
      </c>
      <c r="H58" s="18">
        <f t="shared" ca="1" si="41"/>
        <v>0</v>
      </c>
      <c r="I58" s="18">
        <f t="shared" ca="1" si="41"/>
        <v>0</v>
      </c>
      <c r="J58" s="18">
        <f t="shared" ca="1" si="41"/>
        <v>0</v>
      </c>
      <c r="K58" s="18">
        <f t="shared" ca="1" si="41"/>
        <v>0</v>
      </c>
      <c r="L58" s="18">
        <f t="shared" ca="1" si="41"/>
        <v>0</v>
      </c>
      <c r="M58" s="18">
        <f t="shared" ca="1" si="41"/>
        <v>0</v>
      </c>
      <c r="N58" s="18">
        <f t="shared" ca="1" si="41"/>
        <v>0</v>
      </c>
      <c r="O58" s="18">
        <f t="shared" ca="1" si="41"/>
        <v>0</v>
      </c>
      <c r="P58" s="18">
        <f t="shared" ca="1" si="41"/>
        <v>0</v>
      </c>
      <c r="Q58" s="18">
        <f t="shared" ca="1" si="41"/>
        <v>0</v>
      </c>
      <c r="R58" s="18">
        <f t="shared" ca="1" si="41"/>
        <v>0</v>
      </c>
      <c r="S58" s="18">
        <f t="shared" ca="1" si="41"/>
        <v>0</v>
      </c>
      <c r="T58" s="18">
        <f t="shared" ca="1" si="11"/>
        <v>0</v>
      </c>
      <c r="U58" s="18">
        <f t="shared" ca="1" si="42"/>
        <v>0</v>
      </c>
      <c r="V58" s="18">
        <f t="shared" ca="1" si="42"/>
        <v>0</v>
      </c>
      <c r="W58" s="18">
        <f t="shared" ca="1" si="42"/>
        <v>0</v>
      </c>
      <c r="X58" s="18">
        <f t="shared" ca="1" si="42"/>
        <v>0</v>
      </c>
      <c r="Y58" s="18">
        <f t="shared" ca="1" si="42"/>
        <v>0</v>
      </c>
      <c r="Z58" s="18">
        <f t="shared" ca="1" si="42"/>
        <v>0</v>
      </c>
      <c r="AA58" s="18">
        <f t="shared" ca="1" si="42"/>
        <v>0</v>
      </c>
      <c r="AB58" s="18">
        <f t="shared" ca="1" si="42"/>
        <v>0</v>
      </c>
      <c r="AC58" s="18">
        <f t="shared" ca="1" si="42"/>
        <v>0</v>
      </c>
      <c r="AD58" s="18">
        <f t="shared" ca="1" si="42"/>
        <v>0</v>
      </c>
      <c r="AE58" s="18">
        <f t="shared" ca="1" si="42"/>
        <v>0</v>
      </c>
      <c r="AF58" s="18">
        <f t="shared" ca="1" si="42"/>
        <v>0</v>
      </c>
      <c r="AG58" s="18">
        <f t="shared" ca="1" si="42"/>
        <v>0</v>
      </c>
      <c r="AH58" s="18">
        <f t="shared" ca="1" si="42"/>
        <v>0</v>
      </c>
      <c r="AI58" s="18">
        <f t="shared" ca="1" si="42"/>
        <v>0</v>
      </c>
      <c r="AJ58" s="18">
        <f t="shared" ca="1" si="42"/>
        <v>0</v>
      </c>
      <c r="AK58" s="18">
        <f t="shared" ca="1" si="39"/>
        <v>0</v>
      </c>
      <c r="AL58" s="18">
        <f t="shared" ca="1" si="39"/>
        <v>0</v>
      </c>
      <c r="AM58" s="18">
        <f t="shared" ca="1" si="39"/>
        <v>0</v>
      </c>
      <c r="AN58" s="18">
        <f t="shared" ca="1" si="39"/>
        <v>0</v>
      </c>
      <c r="AO58" s="18">
        <f t="shared" ca="1" si="39"/>
        <v>0</v>
      </c>
      <c r="AP58" s="18">
        <f t="shared" ca="1" si="39"/>
        <v>0</v>
      </c>
      <c r="AQ58" s="18">
        <f t="shared" ca="1" si="39"/>
        <v>0</v>
      </c>
      <c r="AR58" s="18">
        <f t="shared" ca="1" si="39"/>
        <v>0</v>
      </c>
      <c r="AS58" s="18">
        <f t="shared" ca="1" si="39"/>
        <v>0</v>
      </c>
      <c r="AT58" s="18">
        <f t="shared" ca="1" si="39"/>
        <v>0</v>
      </c>
      <c r="AU58" s="18">
        <f t="shared" ca="1" si="39"/>
        <v>0</v>
      </c>
      <c r="AV58" s="18">
        <f t="shared" ca="1" si="39"/>
        <v>0</v>
      </c>
      <c r="AW58" s="18">
        <f t="shared" ca="1" si="39"/>
        <v>0</v>
      </c>
      <c r="AX58" s="18">
        <f t="shared" ca="1" si="39"/>
        <v>0</v>
      </c>
      <c r="AY58" s="18">
        <f t="shared" ca="1" si="39"/>
        <v>0</v>
      </c>
      <c r="AZ58" s="18">
        <f t="shared" ca="1" si="43"/>
        <v>0</v>
      </c>
      <c r="BA58" s="18">
        <f t="shared" ca="1" si="43"/>
        <v>0</v>
      </c>
      <c r="BB58" s="18">
        <f t="shared" ca="1" si="43"/>
        <v>0</v>
      </c>
      <c r="BC58" s="18">
        <f t="shared" ca="1" si="43"/>
        <v>0</v>
      </c>
      <c r="BD58" s="18">
        <f t="shared" ca="1" si="43"/>
        <v>0.1</v>
      </c>
      <c r="BE58" s="18">
        <f t="shared" ca="1" si="43"/>
        <v>0</v>
      </c>
      <c r="BF58" s="18">
        <f t="shared" ca="1" si="43"/>
        <v>0</v>
      </c>
      <c r="BG58" s="18">
        <f t="shared" ca="1" si="43"/>
        <v>0</v>
      </c>
      <c r="BH58" s="18">
        <f t="shared" ca="1" si="43"/>
        <v>0</v>
      </c>
      <c r="BI58" s="18">
        <f t="shared" ca="1" si="43"/>
        <v>0</v>
      </c>
      <c r="BJ58" s="18">
        <f t="shared" ca="1" si="43"/>
        <v>0</v>
      </c>
      <c r="BK58" s="18">
        <f t="shared" ca="1" si="43"/>
        <v>0</v>
      </c>
      <c r="BL58" s="18">
        <f t="shared" ca="1" si="43"/>
        <v>0</v>
      </c>
      <c r="BM58" s="18">
        <f t="shared" ca="1" si="43"/>
        <v>0</v>
      </c>
      <c r="BN58" s="18">
        <f t="shared" ca="1" si="43"/>
        <v>0</v>
      </c>
      <c r="BO58" s="18">
        <f t="shared" ca="1" si="43"/>
        <v>0</v>
      </c>
      <c r="BP58" s="18">
        <f t="shared" ca="1" si="40"/>
        <v>0</v>
      </c>
      <c r="BQ58" s="18">
        <f t="shared" ca="1" si="40"/>
        <v>0</v>
      </c>
      <c r="BR58" s="18">
        <f t="shared" ca="1" si="40"/>
        <v>0</v>
      </c>
      <c r="BS58" s="18">
        <f t="shared" ca="1" si="40"/>
        <v>0</v>
      </c>
      <c r="BT58" s="18">
        <f t="shared" ca="1" si="40"/>
        <v>0</v>
      </c>
      <c r="BU58" s="18">
        <f t="shared" ca="1" si="40"/>
        <v>0</v>
      </c>
      <c r="BV58" s="18">
        <f t="shared" ca="1" si="40"/>
        <v>0</v>
      </c>
      <c r="BW58" s="18">
        <f t="shared" ca="1" si="40"/>
        <v>0</v>
      </c>
      <c r="BX58" s="18">
        <f t="shared" ca="1" si="40"/>
        <v>0</v>
      </c>
      <c r="BY58" s="18">
        <f t="shared" ca="1" si="40"/>
        <v>0</v>
      </c>
      <c r="BZ58" s="18">
        <f t="shared" ca="1" si="40"/>
        <v>0</v>
      </c>
      <c r="CA58" s="18">
        <f t="shared" ca="1" si="40"/>
        <v>0</v>
      </c>
      <c r="CB58" s="18">
        <f t="shared" ca="1" si="40"/>
        <v>0</v>
      </c>
      <c r="CC58" s="18">
        <f t="shared" ca="1" si="44"/>
        <v>0</v>
      </c>
      <c r="CD58" s="18">
        <f t="shared" ca="1" si="44"/>
        <v>0</v>
      </c>
      <c r="CE58" s="18">
        <f t="shared" ca="1" si="44"/>
        <v>0</v>
      </c>
      <c r="CF58" s="18">
        <f t="shared" ca="1" si="44"/>
        <v>0</v>
      </c>
      <c r="CG58" s="18">
        <f t="shared" ca="1" si="44"/>
        <v>0</v>
      </c>
      <c r="CH58" s="18">
        <f t="shared" ca="1" si="44"/>
        <v>0</v>
      </c>
      <c r="CI58" s="19">
        <f t="shared" ca="1" si="25"/>
        <v>12678989.792999998</v>
      </c>
      <c r="CJ58" s="18">
        <f t="shared" ca="1" si="36"/>
        <v>0</v>
      </c>
      <c r="CK58" s="18">
        <f t="shared" ca="1" si="36"/>
        <v>0</v>
      </c>
      <c r="CL58" s="19">
        <f t="shared" ca="1" si="26"/>
        <v>0</v>
      </c>
      <c r="CM58" s="18">
        <f t="shared" ca="1" si="37"/>
        <v>0</v>
      </c>
      <c r="CN58" s="18">
        <f t="shared" ca="1" si="37"/>
        <v>0</v>
      </c>
      <c r="CO58" s="19">
        <f t="shared" ca="1" si="27"/>
        <v>12678989.792999998</v>
      </c>
      <c r="CP58" s="18">
        <f t="shared" ca="1" si="45"/>
        <v>0.1</v>
      </c>
      <c r="CQ58" s="18">
        <f t="shared" ca="1" si="45"/>
        <v>12678989.692999998</v>
      </c>
      <c r="CR58" s="18">
        <f t="shared" ca="1" si="45"/>
        <v>0</v>
      </c>
      <c r="CS58" s="18">
        <f t="shared" ca="1" si="45"/>
        <v>0</v>
      </c>
      <c r="CT58" s="18">
        <f t="shared" ca="1" si="45"/>
        <v>0</v>
      </c>
      <c r="CU58" s="19">
        <f t="shared" ref="CU58:CU73" ca="1" si="47">+D58+SUM(H58:CI58)+SUM(CR58:CT58)</f>
        <v>12678989.892999997</v>
      </c>
    </row>
    <row r="59" spans="1:99" ht="12.75" customHeight="1">
      <c r="A59" s="57" t="s">
        <v>253</v>
      </c>
      <c r="B59" s="17">
        <v>3002</v>
      </c>
      <c r="C59" s="58" t="s">
        <v>251</v>
      </c>
      <c r="D59" s="19">
        <f t="shared" ca="1" si="24"/>
        <v>0</v>
      </c>
      <c r="E59" s="18">
        <f t="shared" ca="1" si="41"/>
        <v>0</v>
      </c>
      <c r="F59" s="18">
        <f t="shared" ca="1" si="41"/>
        <v>0</v>
      </c>
      <c r="G59" s="18">
        <f t="shared" ca="1" si="41"/>
        <v>0</v>
      </c>
      <c r="H59" s="18">
        <f t="shared" ca="1" si="41"/>
        <v>0</v>
      </c>
      <c r="I59" s="18">
        <f t="shared" ca="1" si="41"/>
        <v>0</v>
      </c>
      <c r="J59" s="18">
        <f t="shared" ca="1" si="41"/>
        <v>0</v>
      </c>
      <c r="K59" s="18">
        <f t="shared" ca="1" si="41"/>
        <v>0</v>
      </c>
      <c r="L59" s="18">
        <f t="shared" ca="1" si="41"/>
        <v>0</v>
      </c>
      <c r="M59" s="18">
        <f t="shared" ca="1" si="41"/>
        <v>0</v>
      </c>
      <c r="N59" s="18">
        <f t="shared" ca="1" si="41"/>
        <v>0</v>
      </c>
      <c r="O59" s="18">
        <f t="shared" ca="1" si="41"/>
        <v>0</v>
      </c>
      <c r="P59" s="18">
        <f t="shared" ca="1" si="41"/>
        <v>0</v>
      </c>
      <c r="Q59" s="18">
        <f t="shared" ca="1" si="41"/>
        <v>0</v>
      </c>
      <c r="R59" s="18">
        <f t="shared" ca="1" si="41"/>
        <v>0</v>
      </c>
      <c r="S59" s="18">
        <f t="shared" ca="1" si="41"/>
        <v>0</v>
      </c>
      <c r="T59" s="18">
        <f t="shared" ca="1" si="11"/>
        <v>0</v>
      </c>
      <c r="U59" s="18">
        <f t="shared" ca="1" si="42"/>
        <v>0</v>
      </c>
      <c r="V59" s="18">
        <f t="shared" ca="1" si="42"/>
        <v>0</v>
      </c>
      <c r="W59" s="18">
        <f t="shared" ca="1" si="42"/>
        <v>0</v>
      </c>
      <c r="X59" s="18">
        <f t="shared" ca="1" si="42"/>
        <v>0</v>
      </c>
      <c r="Y59" s="18">
        <f t="shared" ca="1" si="42"/>
        <v>0</v>
      </c>
      <c r="Z59" s="18">
        <f t="shared" ca="1" si="42"/>
        <v>0</v>
      </c>
      <c r="AA59" s="18">
        <f t="shared" ca="1" si="42"/>
        <v>0</v>
      </c>
      <c r="AB59" s="18">
        <f t="shared" ca="1" si="42"/>
        <v>0</v>
      </c>
      <c r="AC59" s="18">
        <f t="shared" ca="1" si="42"/>
        <v>0</v>
      </c>
      <c r="AD59" s="18">
        <f t="shared" ca="1" si="42"/>
        <v>0</v>
      </c>
      <c r="AE59" s="18">
        <f t="shared" ca="1" si="42"/>
        <v>0</v>
      </c>
      <c r="AF59" s="18">
        <f t="shared" ca="1" si="42"/>
        <v>0</v>
      </c>
      <c r="AG59" s="18">
        <f t="shared" ca="1" si="42"/>
        <v>0</v>
      </c>
      <c r="AH59" s="18">
        <f t="shared" ca="1" si="42"/>
        <v>0</v>
      </c>
      <c r="AI59" s="18">
        <f t="shared" ca="1" si="42"/>
        <v>0</v>
      </c>
      <c r="AJ59" s="18">
        <f t="shared" ca="1" si="42"/>
        <v>0</v>
      </c>
      <c r="AK59" s="18">
        <f t="shared" ca="1" si="39"/>
        <v>0</v>
      </c>
      <c r="AL59" s="18">
        <f t="shared" ca="1" si="39"/>
        <v>0</v>
      </c>
      <c r="AM59" s="18">
        <f t="shared" ca="1" si="39"/>
        <v>0</v>
      </c>
      <c r="AN59" s="18">
        <f t="shared" ca="1" si="39"/>
        <v>0</v>
      </c>
      <c r="AO59" s="18">
        <f t="shared" ca="1" si="39"/>
        <v>0</v>
      </c>
      <c r="AP59" s="18">
        <f t="shared" ca="1" si="39"/>
        <v>0</v>
      </c>
      <c r="AQ59" s="18">
        <f t="shared" ca="1" si="39"/>
        <v>0</v>
      </c>
      <c r="AR59" s="18">
        <f t="shared" ca="1" si="39"/>
        <v>0</v>
      </c>
      <c r="AS59" s="18">
        <f t="shared" ca="1" si="39"/>
        <v>0</v>
      </c>
      <c r="AT59" s="18">
        <f t="shared" ca="1" si="39"/>
        <v>0</v>
      </c>
      <c r="AU59" s="18">
        <f t="shared" ca="1" si="39"/>
        <v>0</v>
      </c>
      <c r="AV59" s="18">
        <f t="shared" ca="1" si="39"/>
        <v>0</v>
      </c>
      <c r="AW59" s="18">
        <f t="shared" ca="1" si="39"/>
        <v>0</v>
      </c>
      <c r="AX59" s="18">
        <f t="shared" ca="1" si="39"/>
        <v>0</v>
      </c>
      <c r="AY59" s="18">
        <f t="shared" ca="1" si="39"/>
        <v>0</v>
      </c>
      <c r="AZ59" s="18">
        <f t="shared" ca="1" si="43"/>
        <v>0</v>
      </c>
      <c r="BA59" s="18">
        <f t="shared" ca="1" si="43"/>
        <v>0</v>
      </c>
      <c r="BB59" s="18">
        <f t="shared" ca="1" si="43"/>
        <v>0</v>
      </c>
      <c r="BC59" s="18">
        <f t="shared" ca="1" si="43"/>
        <v>0</v>
      </c>
      <c r="BD59" s="18">
        <f t="shared" ca="1" si="43"/>
        <v>293653.15000000008</v>
      </c>
      <c r="BE59" s="18">
        <f t="shared" ca="1" si="43"/>
        <v>0</v>
      </c>
      <c r="BF59" s="18">
        <f t="shared" ca="1" si="43"/>
        <v>0</v>
      </c>
      <c r="BG59" s="18">
        <f t="shared" ca="1" si="43"/>
        <v>0</v>
      </c>
      <c r="BH59" s="18">
        <f t="shared" ca="1" si="43"/>
        <v>0</v>
      </c>
      <c r="BI59" s="18">
        <f t="shared" ca="1" si="43"/>
        <v>0</v>
      </c>
      <c r="BJ59" s="18">
        <f t="shared" ca="1" si="43"/>
        <v>0</v>
      </c>
      <c r="BK59" s="18">
        <f t="shared" ca="1" si="43"/>
        <v>0</v>
      </c>
      <c r="BL59" s="18">
        <f t="shared" ca="1" si="43"/>
        <v>0</v>
      </c>
      <c r="BM59" s="18">
        <f t="shared" ca="1" si="43"/>
        <v>0</v>
      </c>
      <c r="BN59" s="18">
        <f t="shared" ca="1" si="43"/>
        <v>0</v>
      </c>
      <c r="BO59" s="18">
        <f t="shared" ca="1" si="43"/>
        <v>0</v>
      </c>
      <c r="BP59" s="18">
        <f t="shared" ca="1" si="40"/>
        <v>0</v>
      </c>
      <c r="BQ59" s="18">
        <f t="shared" ca="1" si="40"/>
        <v>0</v>
      </c>
      <c r="BR59" s="18">
        <f t="shared" ca="1" si="40"/>
        <v>0</v>
      </c>
      <c r="BS59" s="18">
        <f t="shared" ca="1" si="40"/>
        <v>0</v>
      </c>
      <c r="BT59" s="18">
        <f t="shared" ca="1" si="40"/>
        <v>0</v>
      </c>
      <c r="BU59" s="18">
        <f t="shared" ca="1" si="40"/>
        <v>0</v>
      </c>
      <c r="BV59" s="18">
        <f t="shared" ca="1" si="40"/>
        <v>0</v>
      </c>
      <c r="BW59" s="18">
        <f t="shared" ca="1" si="40"/>
        <v>0</v>
      </c>
      <c r="BX59" s="18">
        <f t="shared" ca="1" si="40"/>
        <v>0</v>
      </c>
      <c r="BY59" s="18">
        <f t="shared" ca="1" si="40"/>
        <v>0</v>
      </c>
      <c r="BZ59" s="18">
        <f t="shared" ca="1" si="40"/>
        <v>0</v>
      </c>
      <c r="CA59" s="18">
        <f t="shared" ca="1" si="40"/>
        <v>0</v>
      </c>
      <c r="CB59" s="18">
        <f t="shared" ca="1" si="40"/>
        <v>0</v>
      </c>
      <c r="CC59" s="18">
        <f t="shared" ca="1" si="44"/>
        <v>0</v>
      </c>
      <c r="CD59" s="18">
        <f t="shared" ca="1" si="44"/>
        <v>0</v>
      </c>
      <c r="CE59" s="18">
        <f t="shared" ca="1" si="44"/>
        <v>0</v>
      </c>
      <c r="CF59" s="18">
        <f t="shared" ca="1" si="44"/>
        <v>0</v>
      </c>
      <c r="CG59" s="18">
        <f t="shared" ca="1" si="44"/>
        <v>0</v>
      </c>
      <c r="CH59" s="18">
        <f t="shared" ca="1" si="44"/>
        <v>0</v>
      </c>
      <c r="CI59" s="19">
        <f t="shared" ca="1" si="25"/>
        <v>0</v>
      </c>
      <c r="CJ59" s="18">
        <f t="shared" ca="1" si="36"/>
        <v>0</v>
      </c>
      <c r="CK59" s="18">
        <f t="shared" ca="1" si="36"/>
        <v>0</v>
      </c>
      <c r="CL59" s="19">
        <f t="shared" ca="1" si="26"/>
        <v>0</v>
      </c>
      <c r="CM59" s="18">
        <f t="shared" ca="1" si="37"/>
        <v>0</v>
      </c>
      <c r="CN59" s="18">
        <f t="shared" ca="1" si="37"/>
        <v>0</v>
      </c>
      <c r="CO59" s="19">
        <f t="shared" ca="1" si="27"/>
        <v>0</v>
      </c>
      <c r="CP59" s="18">
        <f t="shared" ca="1" si="45"/>
        <v>0</v>
      </c>
      <c r="CQ59" s="18">
        <f t="shared" ca="1" si="45"/>
        <v>0</v>
      </c>
      <c r="CR59" s="18">
        <f t="shared" ca="1" si="45"/>
        <v>0</v>
      </c>
      <c r="CS59" s="18">
        <f t="shared" ca="1" si="45"/>
        <v>0</v>
      </c>
      <c r="CT59" s="18">
        <f t="shared" ca="1" si="45"/>
        <v>0</v>
      </c>
      <c r="CU59" s="19">
        <f t="shared" ca="1" si="47"/>
        <v>293653.15000000008</v>
      </c>
    </row>
    <row r="60" spans="1:99" ht="12.75" customHeight="1">
      <c r="A60" s="57" t="s">
        <v>255</v>
      </c>
      <c r="B60" s="17">
        <v>3003</v>
      </c>
      <c r="C60" s="58" t="s">
        <v>251</v>
      </c>
      <c r="D60" s="19">
        <f t="shared" ca="1" si="24"/>
        <v>0</v>
      </c>
      <c r="E60" s="18">
        <f t="shared" ca="1" si="41"/>
        <v>0</v>
      </c>
      <c r="F60" s="18">
        <f t="shared" ca="1" si="41"/>
        <v>0</v>
      </c>
      <c r="G60" s="18">
        <f t="shared" ca="1" si="41"/>
        <v>0</v>
      </c>
      <c r="H60" s="18">
        <f t="shared" ca="1" si="41"/>
        <v>0</v>
      </c>
      <c r="I60" s="18">
        <f t="shared" ca="1" si="41"/>
        <v>0</v>
      </c>
      <c r="J60" s="18">
        <f t="shared" ca="1" si="41"/>
        <v>0</v>
      </c>
      <c r="K60" s="18">
        <f t="shared" ca="1" si="41"/>
        <v>0</v>
      </c>
      <c r="L60" s="18">
        <f t="shared" ca="1" si="41"/>
        <v>0</v>
      </c>
      <c r="M60" s="18">
        <f t="shared" ca="1" si="41"/>
        <v>0</v>
      </c>
      <c r="N60" s="18">
        <f t="shared" ca="1" si="41"/>
        <v>0</v>
      </c>
      <c r="O60" s="18">
        <f t="shared" ca="1" si="41"/>
        <v>0</v>
      </c>
      <c r="P60" s="18">
        <f t="shared" ca="1" si="41"/>
        <v>0</v>
      </c>
      <c r="Q60" s="18">
        <f t="shared" ca="1" si="41"/>
        <v>0</v>
      </c>
      <c r="R60" s="18">
        <f t="shared" ca="1" si="41"/>
        <v>0</v>
      </c>
      <c r="S60" s="18">
        <f t="shared" ca="1" si="41"/>
        <v>0</v>
      </c>
      <c r="T60" s="18">
        <f t="shared" ca="1" si="11"/>
        <v>0</v>
      </c>
      <c r="U60" s="18">
        <f t="shared" ca="1" si="42"/>
        <v>0</v>
      </c>
      <c r="V60" s="18">
        <f t="shared" ca="1" si="42"/>
        <v>0</v>
      </c>
      <c r="W60" s="18">
        <f t="shared" ca="1" si="42"/>
        <v>0</v>
      </c>
      <c r="X60" s="18">
        <f t="shared" ca="1" si="42"/>
        <v>0</v>
      </c>
      <c r="Y60" s="18">
        <f t="shared" ca="1" si="42"/>
        <v>0</v>
      </c>
      <c r="Z60" s="18">
        <f t="shared" ca="1" si="42"/>
        <v>0</v>
      </c>
      <c r="AA60" s="18">
        <f t="shared" ca="1" si="42"/>
        <v>0</v>
      </c>
      <c r="AB60" s="18">
        <f t="shared" ca="1" si="42"/>
        <v>0</v>
      </c>
      <c r="AC60" s="18">
        <f t="shared" ca="1" si="42"/>
        <v>0</v>
      </c>
      <c r="AD60" s="18">
        <f t="shared" ca="1" si="42"/>
        <v>0</v>
      </c>
      <c r="AE60" s="18">
        <f t="shared" ca="1" si="42"/>
        <v>0</v>
      </c>
      <c r="AF60" s="18">
        <f t="shared" ca="1" si="42"/>
        <v>0</v>
      </c>
      <c r="AG60" s="18">
        <f t="shared" ca="1" si="42"/>
        <v>0</v>
      </c>
      <c r="AH60" s="18">
        <f t="shared" ca="1" si="42"/>
        <v>0</v>
      </c>
      <c r="AI60" s="18">
        <f t="shared" ca="1" si="42"/>
        <v>0</v>
      </c>
      <c r="AJ60" s="18">
        <f t="shared" ca="1" si="42"/>
        <v>0</v>
      </c>
      <c r="AK60" s="18">
        <f t="shared" ca="1" si="39"/>
        <v>0</v>
      </c>
      <c r="AL60" s="18">
        <f t="shared" ca="1" si="39"/>
        <v>0</v>
      </c>
      <c r="AM60" s="18">
        <f t="shared" ca="1" si="39"/>
        <v>0</v>
      </c>
      <c r="AN60" s="18">
        <f t="shared" ca="1" si="39"/>
        <v>0</v>
      </c>
      <c r="AO60" s="18">
        <f t="shared" ca="1" si="39"/>
        <v>0</v>
      </c>
      <c r="AP60" s="18">
        <f t="shared" ca="1" si="39"/>
        <v>0</v>
      </c>
      <c r="AQ60" s="18">
        <f t="shared" ca="1" si="39"/>
        <v>0</v>
      </c>
      <c r="AR60" s="18">
        <f t="shared" ca="1" si="39"/>
        <v>0</v>
      </c>
      <c r="AS60" s="18">
        <f t="shared" ca="1" si="39"/>
        <v>0</v>
      </c>
      <c r="AT60" s="18">
        <f t="shared" ca="1" si="39"/>
        <v>0</v>
      </c>
      <c r="AU60" s="18">
        <f t="shared" ca="1" si="39"/>
        <v>0</v>
      </c>
      <c r="AV60" s="18">
        <f t="shared" ca="1" si="39"/>
        <v>0</v>
      </c>
      <c r="AW60" s="18">
        <f t="shared" ca="1" si="39"/>
        <v>0</v>
      </c>
      <c r="AX60" s="18">
        <f t="shared" ca="1" si="39"/>
        <v>0</v>
      </c>
      <c r="AY60" s="18">
        <f t="shared" ca="1" si="39"/>
        <v>0</v>
      </c>
      <c r="AZ60" s="18">
        <f t="shared" ca="1" si="43"/>
        <v>0</v>
      </c>
      <c r="BA60" s="18">
        <f t="shared" ca="1" si="43"/>
        <v>0</v>
      </c>
      <c r="BB60" s="18">
        <f t="shared" ca="1" si="43"/>
        <v>0</v>
      </c>
      <c r="BC60" s="18">
        <f t="shared" ca="1" si="43"/>
        <v>0</v>
      </c>
      <c r="BD60" s="18">
        <f t="shared" ca="1" si="43"/>
        <v>53273.399999999885</v>
      </c>
      <c r="BE60" s="18">
        <f t="shared" ca="1" si="43"/>
        <v>694089.25</v>
      </c>
      <c r="BF60" s="18">
        <f t="shared" ca="1" si="43"/>
        <v>0</v>
      </c>
      <c r="BG60" s="18">
        <f t="shared" ca="1" si="43"/>
        <v>0</v>
      </c>
      <c r="BH60" s="18">
        <f t="shared" ca="1" si="43"/>
        <v>0</v>
      </c>
      <c r="BI60" s="18">
        <f t="shared" ca="1" si="43"/>
        <v>0</v>
      </c>
      <c r="BJ60" s="18">
        <f t="shared" ca="1" si="43"/>
        <v>0</v>
      </c>
      <c r="BK60" s="18">
        <f t="shared" ca="1" si="43"/>
        <v>0</v>
      </c>
      <c r="BL60" s="18">
        <f t="shared" ca="1" si="43"/>
        <v>0</v>
      </c>
      <c r="BM60" s="18">
        <f t="shared" ca="1" si="43"/>
        <v>0</v>
      </c>
      <c r="BN60" s="18">
        <f t="shared" ca="1" si="43"/>
        <v>0</v>
      </c>
      <c r="BO60" s="18">
        <f t="shared" ca="1" si="43"/>
        <v>0</v>
      </c>
      <c r="BP60" s="18">
        <f t="shared" ca="1" si="40"/>
        <v>0</v>
      </c>
      <c r="BQ60" s="18">
        <f t="shared" ca="1" si="40"/>
        <v>0</v>
      </c>
      <c r="BR60" s="18">
        <f t="shared" ca="1" si="40"/>
        <v>0</v>
      </c>
      <c r="BS60" s="18">
        <f t="shared" ca="1" si="40"/>
        <v>0</v>
      </c>
      <c r="BT60" s="18">
        <f t="shared" ca="1" si="40"/>
        <v>0</v>
      </c>
      <c r="BU60" s="18">
        <f t="shared" ca="1" si="40"/>
        <v>0</v>
      </c>
      <c r="BV60" s="18">
        <f t="shared" ca="1" si="40"/>
        <v>0</v>
      </c>
      <c r="BW60" s="18">
        <f t="shared" ca="1" si="40"/>
        <v>0</v>
      </c>
      <c r="BX60" s="18">
        <f t="shared" ca="1" si="40"/>
        <v>0</v>
      </c>
      <c r="BY60" s="18">
        <f t="shared" ca="1" si="40"/>
        <v>0</v>
      </c>
      <c r="BZ60" s="18">
        <f t="shared" ca="1" si="40"/>
        <v>0</v>
      </c>
      <c r="CA60" s="18">
        <f t="shared" ca="1" si="40"/>
        <v>0</v>
      </c>
      <c r="CB60" s="18">
        <f t="shared" ca="1" si="40"/>
        <v>0</v>
      </c>
      <c r="CC60" s="18">
        <f t="shared" ca="1" si="44"/>
        <v>0</v>
      </c>
      <c r="CD60" s="18">
        <f t="shared" ca="1" si="44"/>
        <v>0</v>
      </c>
      <c r="CE60" s="18">
        <f t="shared" ca="1" si="44"/>
        <v>0</v>
      </c>
      <c r="CF60" s="18">
        <f t="shared" ca="1" si="44"/>
        <v>0</v>
      </c>
      <c r="CG60" s="18">
        <f t="shared" ca="1" si="44"/>
        <v>0</v>
      </c>
      <c r="CH60" s="18">
        <f t="shared" ca="1" si="44"/>
        <v>0</v>
      </c>
      <c r="CI60" s="19">
        <f t="shared" ca="1" si="25"/>
        <v>0</v>
      </c>
      <c r="CJ60" s="18">
        <f t="shared" ref="CJ60:CK73" ca="1" si="48">IFERROR(IF($C$2="Yurtiçi",INDIRECT("'"&amp;$B$2&amp;"'!"&amp;ADDRESS(MATCH($B60,INDIRECT("'"&amp;$B$2&amp;"'!$B$1:$B$1095"),0),MATCH(CJ$5,INDIRECT("'"&amp;$B$2&amp;"'!5:5"),0))),IF($C$2="Yurtdışı",INDIRECT("'"&amp;$B$2&amp;"'!"&amp;ADDRESS(MATCH($B60,INDIRECT("'"&amp;$B$2&amp;"'!$B$1:$B$1095"),0),MATCH(CJ$5,INDIRECT("'"&amp;$B$2&amp;"'!5:5"),0)+1)),INDIRECT("'"&amp;$B$2&amp;"'!"&amp;ADDRESS(MATCH($B60,INDIRECT("'"&amp;$B$2&amp;"'!$B$1:$B$1095"),0),MATCH(CJ$5,INDIRECT("'"&amp;$B$2&amp;"'!5:5"),0)))+INDIRECT("'"&amp;$B$2&amp;"'!"&amp;ADDRESS(MATCH($B60,INDIRECT("'"&amp;$B$2&amp;"'!$B$1:$B$1095"),0),MATCH(CJ$5,INDIRECT("'"&amp;$B$2&amp;"'!5:5"),0)+1)))),0)</f>
        <v>0</v>
      </c>
      <c r="CK60" s="18">
        <f t="shared" ca="1" si="48"/>
        <v>0</v>
      </c>
      <c r="CL60" s="19">
        <f t="shared" ca="1" si="26"/>
        <v>0</v>
      </c>
      <c r="CM60" s="18">
        <f t="shared" ref="CM60:CN73" ca="1" si="49">IFERROR(IF($C$2="Yurtiçi",INDIRECT("'"&amp;$B$2&amp;"'!"&amp;ADDRESS(MATCH($B60,INDIRECT("'"&amp;$B$2&amp;"'!$B$1:$B$1095"),0),MATCH(CM$5,INDIRECT("'"&amp;$B$2&amp;"'!5:5"),0))),IF($C$2="Yurtdışı",INDIRECT("'"&amp;$B$2&amp;"'!"&amp;ADDRESS(MATCH($B60,INDIRECT("'"&amp;$B$2&amp;"'!$B$1:$B$1095"),0),MATCH(CM$5,INDIRECT("'"&amp;$B$2&amp;"'!5:5"),0)+1)),INDIRECT("'"&amp;$B$2&amp;"'!"&amp;ADDRESS(MATCH($B60,INDIRECT("'"&amp;$B$2&amp;"'!$B$1:$B$1095"),0),MATCH(CM$5,INDIRECT("'"&amp;$B$2&amp;"'!5:5"),0)))+INDIRECT("'"&amp;$B$2&amp;"'!"&amp;ADDRESS(MATCH($B60,INDIRECT("'"&amp;$B$2&amp;"'!$B$1:$B$1095"),0),MATCH(CM$5,INDIRECT("'"&amp;$B$2&amp;"'!5:5"),0)+1)))),0)</f>
        <v>0</v>
      </c>
      <c r="CN60" s="18">
        <f t="shared" ca="1" si="49"/>
        <v>0</v>
      </c>
      <c r="CO60" s="19">
        <f t="shared" ca="1" si="27"/>
        <v>0</v>
      </c>
      <c r="CP60" s="18">
        <f t="shared" ca="1" si="45"/>
        <v>0</v>
      </c>
      <c r="CQ60" s="18">
        <f t="shared" ca="1" si="45"/>
        <v>0</v>
      </c>
      <c r="CR60" s="18">
        <f t="shared" ca="1" si="45"/>
        <v>0</v>
      </c>
      <c r="CS60" s="18">
        <f t="shared" ca="1" si="45"/>
        <v>0</v>
      </c>
      <c r="CT60" s="18">
        <f t="shared" ca="1" si="45"/>
        <v>0</v>
      </c>
      <c r="CU60" s="19">
        <f t="shared" ca="1" si="47"/>
        <v>747362.64999999991</v>
      </c>
    </row>
    <row r="61" spans="1:99" ht="12.75" customHeight="1">
      <c r="A61" s="57" t="s">
        <v>257</v>
      </c>
      <c r="B61" s="17">
        <v>3004</v>
      </c>
      <c r="C61" s="58" t="s">
        <v>251</v>
      </c>
      <c r="D61" s="19">
        <f t="shared" ca="1" si="24"/>
        <v>0</v>
      </c>
      <c r="E61" s="18">
        <f t="shared" ca="1" si="41"/>
        <v>0</v>
      </c>
      <c r="F61" s="18">
        <f t="shared" ca="1" si="41"/>
        <v>0</v>
      </c>
      <c r="G61" s="18">
        <f t="shared" ca="1" si="41"/>
        <v>0</v>
      </c>
      <c r="H61" s="18">
        <f t="shared" ca="1" si="41"/>
        <v>0</v>
      </c>
      <c r="I61" s="18">
        <f t="shared" ca="1" si="41"/>
        <v>0</v>
      </c>
      <c r="J61" s="18">
        <f t="shared" ca="1" si="41"/>
        <v>0</v>
      </c>
      <c r="K61" s="18">
        <f t="shared" ca="1" si="41"/>
        <v>0</v>
      </c>
      <c r="L61" s="18">
        <f t="shared" ca="1" si="41"/>
        <v>0</v>
      </c>
      <c r="M61" s="18">
        <f t="shared" ca="1" si="41"/>
        <v>0</v>
      </c>
      <c r="N61" s="18">
        <f t="shared" ca="1" si="41"/>
        <v>0</v>
      </c>
      <c r="O61" s="18">
        <f t="shared" ca="1" si="41"/>
        <v>0</v>
      </c>
      <c r="P61" s="18">
        <f t="shared" ca="1" si="41"/>
        <v>0</v>
      </c>
      <c r="Q61" s="18">
        <f t="shared" ca="1" si="41"/>
        <v>0</v>
      </c>
      <c r="R61" s="18">
        <f t="shared" ca="1" si="41"/>
        <v>0</v>
      </c>
      <c r="S61" s="18">
        <f t="shared" ca="1" si="41"/>
        <v>0</v>
      </c>
      <c r="T61" s="18">
        <f t="shared" ca="1" si="11"/>
        <v>0</v>
      </c>
      <c r="U61" s="18">
        <f t="shared" ca="1" si="42"/>
        <v>0</v>
      </c>
      <c r="V61" s="18">
        <f t="shared" ca="1" si="42"/>
        <v>0</v>
      </c>
      <c r="W61" s="18">
        <f t="shared" ca="1" si="42"/>
        <v>0</v>
      </c>
      <c r="X61" s="18">
        <f t="shared" ca="1" si="42"/>
        <v>0</v>
      </c>
      <c r="Y61" s="18">
        <f t="shared" ca="1" si="42"/>
        <v>0</v>
      </c>
      <c r="Z61" s="18">
        <f t="shared" ca="1" si="42"/>
        <v>0</v>
      </c>
      <c r="AA61" s="18">
        <f t="shared" ca="1" si="42"/>
        <v>0</v>
      </c>
      <c r="AB61" s="18">
        <f t="shared" ca="1" si="42"/>
        <v>0</v>
      </c>
      <c r="AC61" s="18">
        <f t="shared" ca="1" si="42"/>
        <v>0</v>
      </c>
      <c r="AD61" s="18">
        <f t="shared" ca="1" si="42"/>
        <v>0</v>
      </c>
      <c r="AE61" s="18">
        <f t="shared" ca="1" si="42"/>
        <v>0</v>
      </c>
      <c r="AF61" s="18">
        <f t="shared" ca="1" si="42"/>
        <v>0</v>
      </c>
      <c r="AG61" s="18">
        <f t="shared" ca="1" si="42"/>
        <v>0</v>
      </c>
      <c r="AH61" s="18">
        <f t="shared" ca="1" si="42"/>
        <v>0</v>
      </c>
      <c r="AI61" s="18">
        <f t="shared" ca="1" si="42"/>
        <v>0</v>
      </c>
      <c r="AJ61" s="18">
        <f t="shared" ca="1" si="42"/>
        <v>0</v>
      </c>
      <c r="AK61" s="18">
        <f t="shared" ca="1" si="39"/>
        <v>0</v>
      </c>
      <c r="AL61" s="18">
        <f t="shared" ca="1" si="39"/>
        <v>0</v>
      </c>
      <c r="AM61" s="18">
        <f t="shared" ca="1" si="39"/>
        <v>0</v>
      </c>
      <c r="AN61" s="18">
        <f t="shared" ca="1" si="39"/>
        <v>0</v>
      </c>
      <c r="AO61" s="18">
        <f t="shared" ca="1" si="39"/>
        <v>0</v>
      </c>
      <c r="AP61" s="18">
        <f t="shared" ca="1" si="39"/>
        <v>0</v>
      </c>
      <c r="AQ61" s="18">
        <f t="shared" ca="1" si="39"/>
        <v>0</v>
      </c>
      <c r="AR61" s="18">
        <f t="shared" ca="1" si="39"/>
        <v>0</v>
      </c>
      <c r="AS61" s="18">
        <f t="shared" ca="1" si="39"/>
        <v>0</v>
      </c>
      <c r="AT61" s="18">
        <f t="shared" ca="1" si="39"/>
        <v>0</v>
      </c>
      <c r="AU61" s="18">
        <f t="shared" ca="1" si="39"/>
        <v>0</v>
      </c>
      <c r="AV61" s="18">
        <f t="shared" ca="1" si="39"/>
        <v>0</v>
      </c>
      <c r="AW61" s="18">
        <f t="shared" ca="1" si="39"/>
        <v>0</v>
      </c>
      <c r="AX61" s="18">
        <f t="shared" ca="1" si="39"/>
        <v>0</v>
      </c>
      <c r="AY61" s="18">
        <f t="shared" ca="1" si="39"/>
        <v>0</v>
      </c>
      <c r="AZ61" s="18">
        <f t="shared" ca="1" si="43"/>
        <v>0</v>
      </c>
      <c r="BA61" s="18">
        <f t="shared" ca="1" si="43"/>
        <v>0</v>
      </c>
      <c r="BB61" s="18">
        <f t="shared" ca="1" si="43"/>
        <v>0</v>
      </c>
      <c r="BC61" s="18">
        <f t="shared" ca="1" si="43"/>
        <v>0</v>
      </c>
      <c r="BD61" s="18">
        <f t="shared" ca="1" si="43"/>
        <v>502566.76000016899</v>
      </c>
      <c r="BE61" s="18">
        <f t="shared" ca="1" si="43"/>
        <v>0</v>
      </c>
      <c r="BF61" s="18">
        <f t="shared" ca="1" si="43"/>
        <v>0</v>
      </c>
      <c r="BG61" s="18">
        <f t="shared" ca="1" si="43"/>
        <v>0</v>
      </c>
      <c r="BH61" s="18">
        <f t="shared" ca="1" si="43"/>
        <v>0</v>
      </c>
      <c r="BI61" s="18">
        <f t="shared" ca="1" si="43"/>
        <v>0</v>
      </c>
      <c r="BJ61" s="18">
        <f t="shared" ca="1" si="43"/>
        <v>0</v>
      </c>
      <c r="BK61" s="18">
        <f t="shared" ca="1" si="43"/>
        <v>0</v>
      </c>
      <c r="BL61" s="18">
        <f t="shared" ca="1" si="43"/>
        <v>0</v>
      </c>
      <c r="BM61" s="18">
        <f t="shared" ca="1" si="43"/>
        <v>0</v>
      </c>
      <c r="BN61" s="18">
        <f t="shared" ca="1" si="43"/>
        <v>0</v>
      </c>
      <c r="BO61" s="18">
        <f t="shared" ca="1" si="43"/>
        <v>0</v>
      </c>
      <c r="BP61" s="18">
        <f t="shared" ca="1" si="40"/>
        <v>0</v>
      </c>
      <c r="BQ61" s="18">
        <f t="shared" ca="1" si="40"/>
        <v>0</v>
      </c>
      <c r="BR61" s="18">
        <f t="shared" ca="1" si="40"/>
        <v>0</v>
      </c>
      <c r="BS61" s="18">
        <f t="shared" ca="1" si="40"/>
        <v>0</v>
      </c>
      <c r="BT61" s="18">
        <f t="shared" ca="1" si="40"/>
        <v>0</v>
      </c>
      <c r="BU61" s="18">
        <f t="shared" ca="1" si="40"/>
        <v>0</v>
      </c>
      <c r="BV61" s="18">
        <f t="shared" ca="1" si="40"/>
        <v>0</v>
      </c>
      <c r="BW61" s="18">
        <f t="shared" ca="1" si="40"/>
        <v>0</v>
      </c>
      <c r="BX61" s="18">
        <f t="shared" ca="1" si="40"/>
        <v>0</v>
      </c>
      <c r="BY61" s="18">
        <f t="shared" ca="1" si="40"/>
        <v>0</v>
      </c>
      <c r="BZ61" s="18">
        <f t="shared" ca="1" si="40"/>
        <v>0</v>
      </c>
      <c r="CA61" s="18">
        <f t="shared" ca="1" si="40"/>
        <v>0</v>
      </c>
      <c r="CB61" s="18">
        <f t="shared" ca="1" si="40"/>
        <v>0</v>
      </c>
      <c r="CC61" s="18">
        <f t="shared" ca="1" si="44"/>
        <v>0</v>
      </c>
      <c r="CD61" s="18">
        <f t="shared" ca="1" si="44"/>
        <v>0</v>
      </c>
      <c r="CE61" s="18">
        <f t="shared" ca="1" si="44"/>
        <v>0</v>
      </c>
      <c r="CF61" s="18">
        <f t="shared" ca="1" si="44"/>
        <v>0</v>
      </c>
      <c r="CG61" s="18">
        <f t="shared" ca="1" si="44"/>
        <v>0</v>
      </c>
      <c r="CH61" s="18">
        <f t="shared" ca="1" si="44"/>
        <v>0</v>
      </c>
      <c r="CI61" s="19">
        <f t="shared" ca="1" si="25"/>
        <v>0</v>
      </c>
      <c r="CJ61" s="18">
        <f t="shared" ca="1" si="48"/>
        <v>0</v>
      </c>
      <c r="CK61" s="18">
        <f t="shared" ca="1" si="48"/>
        <v>0</v>
      </c>
      <c r="CL61" s="19">
        <f t="shared" ca="1" si="26"/>
        <v>0</v>
      </c>
      <c r="CM61" s="18">
        <f t="shared" ca="1" si="49"/>
        <v>0</v>
      </c>
      <c r="CN61" s="18">
        <f t="shared" ca="1" si="49"/>
        <v>0</v>
      </c>
      <c r="CO61" s="19">
        <f t="shared" ca="1" si="27"/>
        <v>0</v>
      </c>
      <c r="CP61" s="18">
        <f t="shared" ca="1" si="45"/>
        <v>0</v>
      </c>
      <c r="CQ61" s="18">
        <f t="shared" ca="1" si="45"/>
        <v>0</v>
      </c>
      <c r="CR61" s="18">
        <f t="shared" ca="1" si="45"/>
        <v>0</v>
      </c>
      <c r="CS61" s="18">
        <f t="shared" ca="1" si="45"/>
        <v>0</v>
      </c>
      <c r="CT61" s="18">
        <f t="shared" ca="1" si="45"/>
        <v>0</v>
      </c>
      <c r="CU61" s="19">
        <f t="shared" ca="1" si="47"/>
        <v>502566.76000016899</v>
      </c>
    </row>
    <row r="62" spans="1:99" ht="12.75" customHeight="1">
      <c r="A62" s="57" t="s">
        <v>259</v>
      </c>
      <c r="B62" s="17">
        <v>3005</v>
      </c>
      <c r="C62" s="58" t="s">
        <v>251</v>
      </c>
      <c r="D62" s="19">
        <f t="shared" ca="1" si="24"/>
        <v>0</v>
      </c>
      <c r="E62" s="18">
        <f t="shared" ca="1" si="41"/>
        <v>0</v>
      </c>
      <c r="F62" s="18">
        <f t="shared" ca="1" si="41"/>
        <v>0</v>
      </c>
      <c r="G62" s="18">
        <f t="shared" ca="1" si="41"/>
        <v>0</v>
      </c>
      <c r="H62" s="18">
        <f t="shared" ca="1" si="41"/>
        <v>0</v>
      </c>
      <c r="I62" s="18">
        <f t="shared" ca="1" si="41"/>
        <v>0</v>
      </c>
      <c r="J62" s="18">
        <f t="shared" ca="1" si="41"/>
        <v>0</v>
      </c>
      <c r="K62" s="18">
        <f t="shared" ca="1" si="41"/>
        <v>0</v>
      </c>
      <c r="L62" s="18">
        <f t="shared" ca="1" si="41"/>
        <v>0</v>
      </c>
      <c r="M62" s="18">
        <f t="shared" ca="1" si="41"/>
        <v>0</v>
      </c>
      <c r="N62" s="18">
        <f t="shared" ca="1" si="41"/>
        <v>0</v>
      </c>
      <c r="O62" s="18">
        <f t="shared" ca="1" si="41"/>
        <v>0</v>
      </c>
      <c r="P62" s="18">
        <f t="shared" ca="1" si="41"/>
        <v>0</v>
      </c>
      <c r="Q62" s="18">
        <f t="shared" ca="1" si="41"/>
        <v>0</v>
      </c>
      <c r="R62" s="18">
        <f t="shared" ca="1" si="41"/>
        <v>0</v>
      </c>
      <c r="S62" s="18">
        <f t="shared" ca="1" si="41"/>
        <v>0</v>
      </c>
      <c r="T62" s="18">
        <f t="shared" ca="1" si="11"/>
        <v>0</v>
      </c>
      <c r="U62" s="18">
        <f t="shared" ca="1" si="42"/>
        <v>0</v>
      </c>
      <c r="V62" s="18">
        <f t="shared" ca="1" si="42"/>
        <v>0</v>
      </c>
      <c r="W62" s="18">
        <f t="shared" ca="1" si="42"/>
        <v>0</v>
      </c>
      <c r="X62" s="18">
        <f t="shared" ca="1" si="42"/>
        <v>0</v>
      </c>
      <c r="Y62" s="18">
        <f t="shared" ca="1" si="42"/>
        <v>0</v>
      </c>
      <c r="Z62" s="18">
        <f t="shared" ca="1" si="42"/>
        <v>0</v>
      </c>
      <c r="AA62" s="18">
        <f t="shared" ca="1" si="42"/>
        <v>0</v>
      </c>
      <c r="AB62" s="18">
        <f t="shared" ca="1" si="42"/>
        <v>0</v>
      </c>
      <c r="AC62" s="18">
        <f t="shared" ca="1" si="42"/>
        <v>0</v>
      </c>
      <c r="AD62" s="18">
        <f t="shared" ca="1" si="42"/>
        <v>0</v>
      </c>
      <c r="AE62" s="18">
        <f t="shared" ca="1" si="42"/>
        <v>0</v>
      </c>
      <c r="AF62" s="18">
        <f t="shared" ca="1" si="42"/>
        <v>0</v>
      </c>
      <c r="AG62" s="18">
        <f t="shared" ca="1" si="42"/>
        <v>0</v>
      </c>
      <c r="AH62" s="18">
        <f t="shared" ca="1" si="42"/>
        <v>0</v>
      </c>
      <c r="AI62" s="18">
        <f t="shared" ca="1" si="42"/>
        <v>0</v>
      </c>
      <c r="AJ62" s="18">
        <f t="shared" ca="1" si="42"/>
        <v>0</v>
      </c>
      <c r="AK62" s="18">
        <f t="shared" ca="1" si="39"/>
        <v>0</v>
      </c>
      <c r="AL62" s="18">
        <f t="shared" ca="1" si="39"/>
        <v>0</v>
      </c>
      <c r="AM62" s="18">
        <f t="shared" ca="1" si="39"/>
        <v>0</v>
      </c>
      <c r="AN62" s="18">
        <f t="shared" ca="1" si="39"/>
        <v>0</v>
      </c>
      <c r="AO62" s="18">
        <f t="shared" ca="1" si="39"/>
        <v>0</v>
      </c>
      <c r="AP62" s="18">
        <f t="shared" ca="1" si="39"/>
        <v>0</v>
      </c>
      <c r="AQ62" s="18">
        <f t="shared" ca="1" si="39"/>
        <v>0</v>
      </c>
      <c r="AR62" s="18">
        <f t="shared" ca="1" si="39"/>
        <v>0</v>
      </c>
      <c r="AS62" s="18">
        <f t="shared" ca="1" si="39"/>
        <v>0</v>
      </c>
      <c r="AT62" s="18">
        <f t="shared" ca="1" si="39"/>
        <v>0</v>
      </c>
      <c r="AU62" s="18">
        <f t="shared" ca="1" si="39"/>
        <v>0</v>
      </c>
      <c r="AV62" s="18">
        <f t="shared" ca="1" si="39"/>
        <v>0</v>
      </c>
      <c r="AW62" s="18">
        <f t="shared" ca="1" si="39"/>
        <v>0</v>
      </c>
      <c r="AX62" s="18">
        <f t="shared" ca="1" si="39"/>
        <v>0</v>
      </c>
      <c r="AY62" s="18">
        <f t="shared" ca="1" si="39"/>
        <v>0</v>
      </c>
      <c r="AZ62" s="18">
        <f t="shared" ca="1" si="43"/>
        <v>0</v>
      </c>
      <c r="BA62" s="18">
        <f t="shared" ca="1" si="43"/>
        <v>0</v>
      </c>
      <c r="BB62" s="18">
        <f t="shared" ca="1" si="43"/>
        <v>0</v>
      </c>
      <c r="BC62" s="18">
        <f t="shared" ca="1" si="43"/>
        <v>0</v>
      </c>
      <c r="BD62" s="18">
        <f t="shared" ca="1" si="43"/>
        <v>10005926.2200018</v>
      </c>
      <c r="BE62" s="18">
        <f t="shared" ca="1" si="43"/>
        <v>0</v>
      </c>
      <c r="BF62" s="18">
        <f t="shared" ca="1" si="43"/>
        <v>0</v>
      </c>
      <c r="BG62" s="18">
        <f t="shared" ca="1" si="43"/>
        <v>0</v>
      </c>
      <c r="BH62" s="18">
        <f t="shared" ca="1" si="43"/>
        <v>0</v>
      </c>
      <c r="BI62" s="18">
        <f t="shared" ca="1" si="43"/>
        <v>0</v>
      </c>
      <c r="BJ62" s="18">
        <f t="shared" ca="1" si="43"/>
        <v>0</v>
      </c>
      <c r="BK62" s="18">
        <f t="shared" ca="1" si="43"/>
        <v>0</v>
      </c>
      <c r="BL62" s="18">
        <f t="shared" ca="1" si="43"/>
        <v>0</v>
      </c>
      <c r="BM62" s="18">
        <f t="shared" ca="1" si="43"/>
        <v>0</v>
      </c>
      <c r="BN62" s="18">
        <f t="shared" ca="1" si="43"/>
        <v>0</v>
      </c>
      <c r="BO62" s="18">
        <f t="shared" ca="1" si="43"/>
        <v>0</v>
      </c>
      <c r="BP62" s="18">
        <f t="shared" ca="1" si="40"/>
        <v>0</v>
      </c>
      <c r="BQ62" s="18">
        <f t="shared" ca="1" si="40"/>
        <v>0</v>
      </c>
      <c r="BR62" s="18">
        <f t="shared" ca="1" si="40"/>
        <v>0</v>
      </c>
      <c r="BS62" s="18">
        <f t="shared" ca="1" si="40"/>
        <v>0</v>
      </c>
      <c r="BT62" s="18">
        <f t="shared" ca="1" si="40"/>
        <v>0</v>
      </c>
      <c r="BU62" s="18">
        <f t="shared" ca="1" si="40"/>
        <v>0</v>
      </c>
      <c r="BV62" s="18">
        <f t="shared" ca="1" si="40"/>
        <v>0</v>
      </c>
      <c r="BW62" s="18">
        <f t="shared" ca="1" si="40"/>
        <v>0</v>
      </c>
      <c r="BX62" s="18">
        <f t="shared" ca="1" si="40"/>
        <v>0</v>
      </c>
      <c r="BY62" s="18">
        <f t="shared" ca="1" si="40"/>
        <v>0</v>
      </c>
      <c r="BZ62" s="18">
        <f t="shared" ca="1" si="40"/>
        <v>0</v>
      </c>
      <c r="CA62" s="18">
        <f t="shared" ca="1" si="40"/>
        <v>0</v>
      </c>
      <c r="CB62" s="18">
        <f t="shared" ca="1" si="40"/>
        <v>0</v>
      </c>
      <c r="CC62" s="18">
        <f t="shared" ca="1" si="44"/>
        <v>0</v>
      </c>
      <c r="CD62" s="18">
        <f t="shared" ca="1" si="44"/>
        <v>0</v>
      </c>
      <c r="CE62" s="18">
        <f t="shared" ca="1" si="44"/>
        <v>0</v>
      </c>
      <c r="CF62" s="18">
        <f t="shared" ca="1" si="44"/>
        <v>0</v>
      </c>
      <c r="CG62" s="18">
        <f t="shared" ca="1" si="44"/>
        <v>0</v>
      </c>
      <c r="CH62" s="18">
        <f t="shared" ca="1" si="44"/>
        <v>0</v>
      </c>
      <c r="CI62" s="19">
        <f t="shared" ca="1" si="25"/>
        <v>2813329.57</v>
      </c>
      <c r="CJ62" s="18">
        <f t="shared" ca="1" si="48"/>
        <v>0</v>
      </c>
      <c r="CK62" s="18">
        <f t="shared" ca="1" si="48"/>
        <v>0</v>
      </c>
      <c r="CL62" s="19">
        <f t="shared" ca="1" si="26"/>
        <v>2813329.57</v>
      </c>
      <c r="CM62" s="18">
        <f t="shared" ca="1" si="49"/>
        <v>2813329.57</v>
      </c>
      <c r="CN62" s="18">
        <f t="shared" ca="1" si="49"/>
        <v>0</v>
      </c>
      <c r="CO62" s="19">
        <f t="shared" ca="1" si="27"/>
        <v>0</v>
      </c>
      <c r="CP62" s="18">
        <f t="shared" ca="1" si="45"/>
        <v>0</v>
      </c>
      <c r="CQ62" s="18">
        <f t="shared" ca="1" si="45"/>
        <v>0</v>
      </c>
      <c r="CR62" s="18">
        <f t="shared" ca="1" si="45"/>
        <v>0</v>
      </c>
      <c r="CS62" s="18">
        <f t="shared" ca="1" si="45"/>
        <v>0</v>
      </c>
      <c r="CT62" s="18">
        <f t="shared" ca="1" si="45"/>
        <v>0</v>
      </c>
      <c r="CU62" s="19">
        <f t="shared" ca="1" si="47"/>
        <v>12819255.7900018</v>
      </c>
    </row>
    <row r="63" spans="1:99" ht="12.75" customHeight="1">
      <c r="A63" s="57" t="s">
        <v>261</v>
      </c>
      <c r="B63" s="17">
        <v>3006</v>
      </c>
      <c r="C63" s="58" t="s">
        <v>251</v>
      </c>
      <c r="D63" s="19">
        <f t="shared" ca="1" si="24"/>
        <v>0</v>
      </c>
      <c r="E63" s="18">
        <f t="shared" ca="1" si="41"/>
        <v>0</v>
      </c>
      <c r="F63" s="18">
        <f t="shared" ca="1" si="41"/>
        <v>0</v>
      </c>
      <c r="G63" s="18">
        <f t="shared" ca="1" si="41"/>
        <v>0</v>
      </c>
      <c r="H63" s="18">
        <f t="shared" ca="1" si="41"/>
        <v>0</v>
      </c>
      <c r="I63" s="18">
        <f t="shared" ca="1" si="41"/>
        <v>0</v>
      </c>
      <c r="J63" s="18">
        <f t="shared" ca="1" si="41"/>
        <v>0</v>
      </c>
      <c r="K63" s="18">
        <f t="shared" ca="1" si="41"/>
        <v>0</v>
      </c>
      <c r="L63" s="18">
        <f t="shared" ca="1" si="41"/>
        <v>0</v>
      </c>
      <c r="M63" s="18">
        <f t="shared" ca="1" si="41"/>
        <v>0</v>
      </c>
      <c r="N63" s="18">
        <f t="shared" ca="1" si="41"/>
        <v>0</v>
      </c>
      <c r="O63" s="18">
        <f t="shared" ca="1" si="41"/>
        <v>0</v>
      </c>
      <c r="P63" s="18">
        <f t="shared" ca="1" si="41"/>
        <v>0</v>
      </c>
      <c r="Q63" s="18">
        <f t="shared" ca="1" si="41"/>
        <v>0</v>
      </c>
      <c r="R63" s="18">
        <f t="shared" ca="1" si="41"/>
        <v>0</v>
      </c>
      <c r="S63" s="18">
        <f t="shared" ca="1" si="41"/>
        <v>0</v>
      </c>
      <c r="T63" s="18">
        <f t="shared" ca="1" si="11"/>
        <v>0</v>
      </c>
      <c r="U63" s="18">
        <f t="shared" ca="1" si="42"/>
        <v>0</v>
      </c>
      <c r="V63" s="18">
        <f t="shared" ca="1" si="42"/>
        <v>0</v>
      </c>
      <c r="W63" s="18">
        <f t="shared" ca="1" si="42"/>
        <v>0</v>
      </c>
      <c r="X63" s="18">
        <f t="shared" ca="1" si="42"/>
        <v>0</v>
      </c>
      <c r="Y63" s="18">
        <f t="shared" ca="1" si="42"/>
        <v>0</v>
      </c>
      <c r="Z63" s="18">
        <f t="shared" ca="1" si="42"/>
        <v>0</v>
      </c>
      <c r="AA63" s="18">
        <f t="shared" ca="1" si="42"/>
        <v>0</v>
      </c>
      <c r="AB63" s="18">
        <f t="shared" ca="1" si="42"/>
        <v>0</v>
      </c>
      <c r="AC63" s="18">
        <f t="shared" ca="1" si="42"/>
        <v>0</v>
      </c>
      <c r="AD63" s="18">
        <f t="shared" ca="1" si="42"/>
        <v>0</v>
      </c>
      <c r="AE63" s="18">
        <f t="shared" ca="1" si="42"/>
        <v>0</v>
      </c>
      <c r="AF63" s="18">
        <f t="shared" ca="1" si="42"/>
        <v>0</v>
      </c>
      <c r="AG63" s="18">
        <f t="shared" ca="1" si="42"/>
        <v>0</v>
      </c>
      <c r="AH63" s="18">
        <f t="shared" ca="1" si="42"/>
        <v>0</v>
      </c>
      <c r="AI63" s="18">
        <f t="shared" ca="1" si="42"/>
        <v>0</v>
      </c>
      <c r="AJ63" s="18">
        <f t="shared" ca="1" si="42"/>
        <v>0</v>
      </c>
      <c r="AK63" s="18">
        <f t="shared" ca="1" si="39"/>
        <v>0</v>
      </c>
      <c r="AL63" s="18">
        <f t="shared" ca="1" si="39"/>
        <v>0</v>
      </c>
      <c r="AM63" s="18">
        <f t="shared" ca="1" si="39"/>
        <v>0</v>
      </c>
      <c r="AN63" s="18">
        <f t="shared" ca="1" si="39"/>
        <v>0</v>
      </c>
      <c r="AO63" s="18">
        <f t="shared" ca="1" si="39"/>
        <v>0</v>
      </c>
      <c r="AP63" s="18">
        <f t="shared" ca="1" si="39"/>
        <v>0</v>
      </c>
      <c r="AQ63" s="18">
        <f t="shared" ca="1" si="39"/>
        <v>0</v>
      </c>
      <c r="AR63" s="18">
        <f t="shared" ca="1" si="39"/>
        <v>0</v>
      </c>
      <c r="AS63" s="18">
        <f t="shared" ca="1" si="39"/>
        <v>0</v>
      </c>
      <c r="AT63" s="18">
        <f t="shared" ca="1" si="39"/>
        <v>0</v>
      </c>
      <c r="AU63" s="18">
        <f t="shared" ca="1" si="39"/>
        <v>0</v>
      </c>
      <c r="AV63" s="18">
        <f t="shared" ca="1" si="39"/>
        <v>0</v>
      </c>
      <c r="AW63" s="18">
        <f t="shared" ca="1" si="39"/>
        <v>0</v>
      </c>
      <c r="AX63" s="18">
        <f t="shared" ca="1" si="39"/>
        <v>0</v>
      </c>
      <c r="AY63" s="18">
        <f t="shared" ca="1" si="39"/>
        <v>0</v>
      </c>
      <c r="AZ63" s="18">
        <f t="shared" ca="1" si="43"/>
        <v>0</v>
      </c>
      <c r="BA63" s="18">
        <f t="shared" ca="1" si="43"/>
        <v>0</v>
      </c>
      <c r="BB63" s="18">
        <f t="shared" ca="1" si="43"/>
        <v>0</v>
      </c>
      <c r="BC63" s="18">
        <f t="shared" ca="1" si="43"/>
        <v>0</v>
      </c>
      <c r="BD63" s="18">
        <f t="shared" ca="1" si="43"/>
        <v>49935503.130000003</v>
      </c>
      <c r="BE63" s="18">
        <f t="shared" ca="1" si="43"/>
        <v>0</v>
      </c>
      <c r="BF63" s="18">
        <f t="shared" ca="1" si="43"/>
        <v>0</v>
      </c>
      <c r="BG63" s="18">
        <f t="shared" ca="1" si="43"/>
        <v>0</v>
      </c>
      <c r="BH63" s="18">
        <f t="shared" ca="1" si="43"/>
        <v>0</v>
      </c>
      <c r="BI63" s="18">
        <f t="shared" ca="1" si="43"/>
        <v>0</v>
      </c>
      <c r="BJ63" s="18">
        <f t="shared" ca="1" si="43"/>
        <v>0</v>
      </c>
      <c r="BK63" s="18">
        <f t="shared" ca="1" si="43"/>
        <v>0</v>
      </c>
      <c r="BL63" s="18">
        <f t="shared" ca="1" si="43"/>
        <v>0</v>
      </c>
      <c r="BM63" s="18">
        <f t="shared" ca="1" si="43"/>
        <v>0</v>
      </c>
      <c r="BN63" s="18">
        <f t="shared" ca="1" si="43"/>
        <v>0</v>
      </c>
      <c r="BO63" s="18">
        <f t="shared" ca="1" si="43"/>
        <v>0</v>
      </c>
      <c r="BP63" s="18">
        <f t="shared" ca="1" si="40"/>
        <v>0</v>
      </c>
      <c r="BQ63" s="18">
        <f t="shared" ca="1" si="40"/>
        <v>0</v>
      </c>
      <c r="BR63" s="18">
        <f t="shared" ca="1" si="40"/>
        <v>0</v>
      </c>
      <c r="BS63" s="18">
        <f t="shared" ca="1" si="40"/>
        <v>0</v>
      </c>
      <c r="BT63" s="18">
        <f t="shared" ca="1" si="40"/>
        <v>0</v>
      </c>
      <c r="BU63" s="18">
        <f t="shared" ca="1" si="40"/>
        <v>0</v>
      </c>
      <c r="BV63" s="18">
        <f t="shared" ca="1" si="40"/>
        <v>0</v>
      </c>
      <c r="BW63" s="18">
        <f t="shared" ca="1" si="40"/>
        <v>0</v>
      </c>
      <c r="BX63" s="18">
        <f t="shared" ca="1" si="40"/>
        <v>0</v>
      </c>
      <c r="BY63" s="18">
        <f t="shared" ca="1" si="40"/>
        <v>0</v>
      </c>
      <c r="BZ63" s="18">
        <f t="shared" ca="1" si="40"/>
        <v>0</v>
      </c>
      <c r="CA63" s="18">
        <f t="shared" ca="1" si="40"/>
        <v>0</v>
      </c>
      <c r="CB63" s="18">
        <f t="shared" ca="1" si="40"/>
        <v>0</v>
      </c>
      <c r="CC63" s="18">
        <f t="shared" ca="1" si="44"/>
        <v>0</v>
      </c>
      <c r="CD63" s="18">
        <f t="shared" ca="1" si="44"/>
        <v>0</v>
      </c>
      <c r="CE63" s="18">
        <f t="shared" ca="1" si="44"/>
        <v>0</v>
      </c>
      <c r="CF63" s="18">
        <f t="shared" ca="1" si="44"/>
        <v>0</v>
      </c>
      <c r="CG63" s="18">
        <f t="shared" ca="1" si="44"/>
        <v>0</v>
      </c>
      <c r="CH63" s="18">
        <f t="shared" ca="1" si="44"/>
        <v>0</v>
      </c>
      <c r="CI63" s="19">
        <f t="shared" ca="1" si="25"/>
        <v>0</v>
      </c>
      <c r="CJ63" s="18">
        <f t="shared" ca="1" si="48"/>
        <v>0</v>
      </c>
      <c r="CK63" s="18">
        <f t="shared" ca="1" si="48"/>
        <v>0</v>
      </c>
      <c r="CL63" s="19">
        <f t="shared" ca="1" si="26"/>
        <v>0</v>
      </c>
      <c r="CM63" s="18">
        <f t="shared" ca="1" si="49"/>
        <v>0</v>
      </c>
      <c r="CN63" s="18">
        <f t="shared" ca="1" si="49"/>
        <v>0</v>
      </c>
      <c r="CO63" s="19">
        <f t="shared" ca="1" si="27"/>
        <v>0</v>
      </c>
      <c r="CP63" s="18">
        <f t="shared" ca="1" si="45"/>
        <v>0</v>
      </c>
      <c r="CQ63" s="18">
        <f t="shared" ca="1" si="45"/>
        <v>0</v>
      </c>
      <c r="CR63" s="18">
        <f t="shared" ca="1" si="45"/>
        <v>0</v>
      </c>
      <c r="CS63" s="18">
        <f t="shared" ca="1" si="45"/>
        <v>0</v>
      </c>
      <c r="CT63" s="18">
        <f t="shared" ca="1" si="45"/>
        <v>0</v>
      </c>
      <c r="CU63" s="19">
        <f t="shared" ca="1" si="47"/>
        <v>49935503.130000003</v>
      </c>
    </row>
    <row r="64" spans="1:99" ht="12.75" customHeight="1">
      <c r="A64" s="57" t="s">
        <v>263</v>
      </c>
      <c r="B64" s="17">
        <v>3007</v>
      </c>
      <c r="C64" s="58" t="s">
        <v>251</v>
      </c>
      <c r="D64" s="19">
        <f t="shared" ca="1" si="24"/>
        <v>0</v>
      </c>
      <c r="E64" s="18">
        <f t="shared" ca="1" si="41"/>
        <v>0</v>
      </c>
      <c r="F64" s="18">
        <f t="shared" ca="1" si="41"/>
        <v>0</v>
      </c>
      <c r="G64" s="18">
        <f t="shared" ca="1" si="41"/>
        <v>0</v>
      </c>
      <c r="H64" s="18">
        <f t="shared" ca="1" si="41"/>
        <v>0</v>
      </c>
      <c r="I64" s="18">
        <f t="shared" ca="1" si="41"/>
        <v>0</v>
      </c>
      <c r="J64" s="18">
        <f t="shared" ca="1" si="41"/>
        <v>0</v>
      </c>
      <c r="K64" s="18">
        <f t="shared" ca="1" si="41"/>
        <v>0</v>
      </c>
      <c r="L64" s="18">
        <f t="shared" ca="1" si="41"/>
        <v>0</v>
      </c>
      <c r="M64" s="18">
        <f t="shared" ca="1" si="41"/>
        <v>0</v>
      </c>
      <c r="N64" s="18">
        <f t="shared" ca="1" si="41"/>
        <v>0</v>
      </c>
      <c r="O64" s="18">
        <f t="shared" ca="1" si="41"/>
        <v>0</v>
      </c>
      <c r="P64" s="18">
        <f t="shared" ca="1" si="41"/>
        <v>0</v>
      </c>
      <c r="Q64" s="18">
        <f t="shared" ca="1" si="41"/>
        <v>0</v>
      </c>
      <c r="R64" s="18">
        <f t="shared" ca="1" si="41"/>
        <v>0</v>
      </c>
      <c r="S64" s="18">
        <f t="shared" ca="1" si="41"/>
        <v>0</v>
      </c>
      <c r="T64" s="18">
        <f t="shared" ca="1" si="11"/>
        <v>0</v>
      </c>
      <c r="U64" s="18">
        <f t="shared" ca="1" si="42"/>
        <v>0</v>
      </c>
      <c r="V64" s="18">
        <f t="shared" ca="1" si="42"/>
        <v>0</v>
      </c>
      <c r="W64" s="18">
        <f t="shared" ca="1" si="42"/>
        <v>0</v>
      </c>
      <c r="X64" s="18">
        <f t="shared" ca="1" si="42"/>
        <v>0</v>
      </c>
      <c r="Y64" s="18">
        <f t="shared" ca="1" si="42"/>
        <v>0</v>
      </c>
      <c r="Z64" s="18">
        <f t="shared" ca="1" si="42"/>
        <v>0</v>
      </c>
      <c r="AA64" s="18">
        <f t="shared" ca="1" si="42"/>
        <v>0</v>
      </c>
      <c r="AB64" s="18">
        <f t="shared" ca="1" si="42"/>
        <v>0</v>
      </c>
      <c r="AC64" s="18">
        <f t="shared" ca="1" si="42"/>
        <v>0</v>
      </c>
      <c r="AD64" s="18">
        <f t="shared" ca="1" si="42"/>
        <v>0</v>
      </c>
      <c r="AE64" s="18">
        <f t="shared" ca="1" si="42"/>
        <v>0</v>
      </c>
      <c r="AF64" s="18">
        <f t="shared" ca="1" si="42"/>
        <v>0</v>
      </c>
      <c r="AG64" s="18">
        <f t="shared" ca="1" si="42"/>
        <v>0</v>
      </c>
      <c r="AH64" s="18">
        <f t="shared" ca="1" si="42"/>
        <v>0</v>
      </c>
      <c r="AI64" s="18">
        <f t="shared" ca="1" si="42"/>
        <v>0</v>
      </c>
      <c r="AJ64" s="18">
        <f t="shared" ca="1" si="42"/>
        <v>0</v>
      </c>
      <c r="AK64" s="18">
        <f t="shared" ca="1" si="39"/>
        <v>0</v>
      </c>
      <c r="AL64" s="18">
        <f t="shared" ca="1" si="39"/>
        <v>0</v>
      </c>
      <c r="AM64" s="18">
        <f t="shared" ca="1" si="39"/>
        <v>0</v>
      </c>
      <c r="AN64" s="18">
        <f t="shared" ca="1" si="39"/>
        <v>0</v>
      </c>
      <c r="AO64" s="18">
        <f t="shared" ca="1" si="39"/>
        <v>0</v>
      </c>
      <c r="AP64" s="18">
        <f t="shared" ca="1" si="39"/>
        <v>0</v>
      </c>
      <c r="AQ64" s="18">
        <f t="shared" ca="1" si="39"/>
        <v>0</v>
      </c>
      <c r="AR64" s="18">
        <f t="shared" ca="1" si="39"/>
        <v>0</v>
      </c>
      <c r="AS64" s="18">
        <f t="shared" ca="1" si="39"/>
        <v>0</v>
      </c>
      <c r="AT64" s="18">
        <f t="shared" ca="1" si="39"/>
        <v>0</v>
      </c>
      <c r="AU64" s="18">
        <f t="shared" ca="1" si="39"/>
        <v>0</v>
      </c>
      <c r="AV64" s="18">
        <f t="shared" ca="1" si="39"/>
        <v>0</v>
      </c>
      <c r="AW64" s="18">
        <f t="shared" ca="1" si="39"/>
        <v>0</v>
      </c>
      <c r="AX64" s="18">
        <f t="shared" ca="1" si="39"/>
        <v>0</v>
      </c>
      <c r="AY64" s="18">
        <f t="shared" ca="1" si="39"/>
        <v>0</v>
      </c>
      <c r="AZ64" s="18">
        <f t="shared" ca="1" si="43"/>
        <v>0</v>
      </c>
      <c r="BA64" s="18">
        <f t="shared" ca="1" si="43"/>
        <v>0</v>
      </c>
      <c r="BB64" s="18">
        <f t="shared" ca="1" si="43"/>
        <v>0</v>
      </c>
      <c r="BC64" s="18">
        <f t="shared" ca="1" si="43"/>
        <v>0</v>
      </c>
      <c r="BD64" s="18">
        <f t="shared" ca="1" si="43"/>
        <v>25228.959999999999</v>
      </c>
      <c r="BE64" s="18">
        <f t="shared" ca="1" si="43"/>
        <v>0</v>
      </c>
      <c r="BF64" s="18">
        <f t="shared" ca="1" si="43"/>
        <v>0</v>
      </c>
      <c r="BG64" s="18">
        <f t="shared" ca="1" si="43"/>
        <v>0</v>
      </c>
      <c r="BH64" s="18">
        <f t="shared" ca="1" si="43"/>
        <v>0</v>
      </c>
      <c r="BI64" s="18">
        <f t="shared" ca="1" si="43"/>
        <v>0</v>
      </c>
      <c r="BJ64" s="18">
        <f t="shared" ca="1" si="43"/>
        <v>0</v>
      </c>
      <c r="BK64" s="18">
        <f t="shared" ca="1" si="43"/>
        <v>0</v>
      </c>
      <c r="BL64" s="18">
        <f t="shared" ca="1" si="43"/>
        <v>0</v>
      </c>
      <c r="BM64" s="18">
        <f t="shared" ca="1" si="43"/>
        <v>0</v>
      </c>
      <c r="BN64" s="18">
        <f t="shared" ca="1" si="43"/>
        <v>0</v>
      </c>
      <c r="BO64" s="18">
        <f t="shared" ca="1" si="43"/>
        <v>0</v>
      </c>
      <c r="BP64" s="18">
        <f t="shared" ca="1" si="40"/>
        <v>0</v>
      </c>
      <c r="BQ64" s="18">
        <f t="shared" ca="1" si="40"/>
        <v>0</v>
      </c>
      <c r="BR64" s="18">
        <f t="shared" ca="1" si="40"/>
        <v>0</v>
      </c>
      <c r="BS64" s="18">
        <f t="shared" ca="1" si="40"/>
        <v>0</v>
      </c>
      <c r="BT64" s="18">
        <f t="shared" ca="1" si="40"/>
        <v>0</v>
      </c>
      <c r="BU64" s="18">
        <f t="shared" ca="1" si="40"/>
        <v>0</v>
      </c>
      <c r="BV64" s="18">
        <f t="shared" ca="1" si="40"/>
        <v>0</v>
      </c>
      <c r="BW64" s="18">
        <f t="shared" ca="1" si="40"/>
        <v>0</v>
      </c>
      <c r="BX64" s="18">
        <f t="shared" ca="1" si="40"/>
        <v>0</v>
      </c>
      <c r="BY64" s="18">
        <f t="shared" ca="1" si="40"/>
        <v>0</v>
      </c>
      <c r="BZ64" s="18">
        <f t="shared" ca="1" si="40"/>
        <v>0</v>
      </c>
      <c r="CA64" s="18">
        <f t="shared" ca="1" si="40"/>
        <v>0</v>
      </c>
      <c r="CB64" s="18">
        <f t="shared" ca="1" si="40"/>
        <v>0</v>
      </c>
      <c r="CC64" s="18">
        <f t="shared" ca="1" si="44"/>
        <v>0</v>
      </c>
      <c r="CD64" s="18">
        <f t="shared" ca="1" si="44"/>
        <v>0</v>
      </c>
      <c r="CE64" s="18">
        <f t="shared" ca="1" si="44"/>
        <v>0</v>
      </c>
      <c r="CF64" s="18">
        <f t="shared" ca="1" si="44"/>
        <v>0</v>
      </c>
      <c r="CG64" s="18">
        <f t="shared" ca="1" si="44"/>
        <v>0</v>
      </c>
      <c r="CH64" s="18">
        <f t="shared" ca="1" si="44"/>
        <v>0</v>
      </c>
      <c r="CI64" s="19">
        <f t="shared" ca="1" si="25"/>
        <v>0</v>
      </c>
      <c r="CJ64" s="18">
        <f t="shared" ca="1" si="48"/>
        <v>0</v>
      </c>
      <c r="CK64" s="18">
        <f t="shared" ca="1" si="48"/>
        <v>0</v>
      </c>
      <c r="CL64" s="19">
        <f t="shared" ca="1" si="26"/>
        <v>0</v>
      </c>
      <c r="CM64" s="18">
        <f t="shared" ca="1" si="49"/>
        <v>0</v>
      </c>
      <c r="CN64" s="18">
        <f t="shared" ca="1" si="49"/>
        <v>0</v>
      </c>
      <c r="CO64" s="19">
        <f t="shared" ca="1" si="27"/>
        <v>0</v>
      </c>
      <c r="CP64" s="18">
        <f t="shared" ca="1" si="45"/>
        <v>0</v>
      </c>
      <c r="CQ64" s="18">
        <f t="shared" ca="1" si="45"/>
        <v>0</v>
      </c>
      <c r="CR64" s="18">
        <f t="shared" ca="1" si="45"/>
        <v>0</v>
      </c>
      <c r="CS64" s="18">
        <f t="shared" ca="1" si="45"/>
        <v>0</v>
      </c>
      <c r="CT64" s="18">
        <f t="shared" ca="1" si="45"/>
        <v>0</v>
      </c>
      <c r="CU64" s="19">
        <f t="shared" ca="1" si="47"/>
        <v>25228.959999999999</v>
      </c>
    </row>
    <row r="65" spans="1:230" ht="12.75" customHeight="1">
      <c r="A65" s="57" t="s">
        <v>265</v>
      </c>
      <c r="B65" s="17">
        <v>3008</v>
      </c>
      <c r="C65" s="58" t="s">
        <v>251</v>
      </c>
      <c r="D65" s="19">
        <f t="shared" ca="1" si="24"/>
        <v>0</v>
      </c>
      <c r="E65" s="18">
        <f t="shared" ca="1" si="41"/>
        <v>0</v>
      </c>
      <c r="F65" s="18">
        <f t="shared" ca="1" si="41"/>
        <v>0</v>
      </c>
      <c r="G65" s="18">
        <f t="shared" ca="1" si="41"/>
        <v>0</v>
      </c>
      <c r="H65" s="18">
        <f t="shared" ca="1" si="41"/>
        <v>0</v>
      </c>
      <c r="I65" s="18">
        <f t="shared" ca="1" si="41"/>
        <v>0</v>
      </c>
      <c r="J65" s="18">
        <f t="shared" ca="1" si="41"/>
        <v>0</v>
      </c>
      <c r="K65" s="18">
        <f t="shared" ca="1" si="41"/>
        <v>0</v>
      </c>
      <c r="L65" s="18">
        <f t="shared" ca="1" si="41"/>
        <v>0</v>
      </c>
      <c r="M65" s="18">
        <f t="shared" ca="1" si="41"/>
        <v>0</v>
      </c>
      <c r="N65" s="18">
        <f t="shared" ca="1" si="41"/>
        <v>0</v>
      </c>
      <c r="O65" s="18">
        <f t="shared" ca="1" si="41"/>
        <v>0</v>
      </c>
      <c r="P65" s="18">
        <f t="shared" ca="1" si="41"/>
        <v>0</v>
      </c>
      <c r="Q65" s="18">
        <f t="shared" ca="1" si="41"/>
        <v>0</v>
      </c>
      <c r="R65" s="18">
        <f t="shared" ca="1" si="41"/>
        <v>0</v>
      </c>
      <c r="S65" s="18">
        <f t="shared" ca="1" si="41"/>
        <v>0</v>
      </c>
      <c r="T65" s="18">
        <f t="shared" ca="1" si="11"/>
        <v>0</v>
      </c>
      <c r="U65" s="18">
        <f t="shared" ca="1" si="42"/>
        <v>0</v>
      </c>
      <c r="V65" s="18">
        <f t="shared" ca="1" si="42"/>
        <v>0</v>
      </c>
      <c r="W65" s="18">
        <f t="shared" ca="1" si="42"/>
        <v>0</v>
      </c>
      <c r="X65" s="18">
        <f t="shared" ca="1" si="42"/>
        <v>0</v>
      </c>
      <c r="Y65" s="18">
        <f t="shared" ca="1" si="42"/>
        <v>0</v>
      </c>
      <c r="Z65" s="18">
        <f t="shared" ca="1" si="42"/>
        <v>0</v>
      </c>
      <c r="AA65" s="18">
        <f t="shared" ca="1" si="42"/>
        <v>0</v>
      </c>
      <c r="AB65" s="18">
        <f t="shared" ca="1" si="42"/>
        <v>0</v>
      </c>
      <c r="AC65" s="18">
        <f t="shared" ca="1" si="42"/>
        <v>0</v>
      </c>
      <c r="AD65" s="18">
        <f t="shared" ca="1" si="42"/>
        <v>0</v>
      </c>
      <c r="AE65" s="18">
        <f t="shared" ca="1" si="42"/>
        <v>0</v>
      </c>
      <c r="AF65" s="18">
        <f t="shared" ca="1" si="42"/>
        <v>0</v>
      </c>
      <c r="AG65" s="18">
        <f t="shared" ca="1" si="42"/>
        <v>0</v>
      </c>
      <c r="AH65" s="18">
        <f t="shared" ca="1" si="42"/>
        <v>0</v>
      </c>
      <c r="AI65" s="18">
        <f t="shared" ca="1" si="42"/>
        <v>0</v>
      </c>
      <c r="AJ65" s="18">
        <f t="shared" ca="1" si="42"/>
        <v>0</v>
      </c>
      <c r="AK65" s="18">
        <f t="shared" ca="1" si="39"/>
        <v>0</v>
      </c>
      <c r="AL65" s="18">
        <f t="shared" ca="1" si="39"/>
        <v>0</v>
      </c>
      <c r="AM65" s="18">
        <f t="shared" ca="1" si="39"/>
        <v>0</v>
      </c>
      <c r="AN65" s="18">
        <f t="shared" ca="1" si="39"/>
        <v>0</v>
      </c>
      <c r="AO65" s="18">
        <f t="shared" ca="1" si="39"/>
        <v>0</v>
      </c>
      <c r="AP65" s="18">
        <f t="shared" ca="1" si="39"/>
        <v>0</v>
      </c>
      <c r="AQ65" s="18">
        <f t="shared" ca="1" si="39"/>
        <v>0</v>
      </c>
      <c r="AR65" s="18">
        <f t="shared" ca="1" si="39"/>
        <v>0</v>
      </c>
      <c r="AS65" s="18">
        <f t="shared" ca="1" si="39"/>
        <v>0</v>
      </c>
      <c r="AT65" s="18">
        <f t="shared" ca="1" si="39"/>
        <v>0</v>
      </c>
      <c r="AU65" s="18">
        <f t="shared" ca="1" si="39"/>
        <v>0</v>
      </c>
      <c r="AV65" s="18">
        <f t="shared" ca="1" si="39"/>
        <v>0</v>
      </c>
      <c r="AW65" s="18">
        <f t="shared" ca="1" si="39"/>
        <v>0</v>
      </c>
      <c r="AX65" s="18">
        <f t="shared" ca="1" si="39"/>
        <v>0</v>
      </c>
      <c r="AY65" s="18">
        <f t="shared" ca="1" si="39"/>
        <v>0</v>
      </c>
      <c r="AZ65" s="18">
        <f t="shared" ca="1" si="43"/>
        <v>0</v>
      </c>
      <c r="BA65" s="18">
        <f t="shared" ca="1" si="43"/>
        <v>0</v>
      </c>
      <c r="BB65" s="18">
        <f t="shared" ca="1" si="43"/>
        <v>0</v>
      </c>
      <c r="BC65" s="18">
        <f t="shared" ca="1" si="43"/>
        <v>0</v>
      </c>
      <c r="BD65" s="18">
        <f t="shared" ca="1" si="43"/>
        <v>17915790.360000044</v>
      </c>
      <c r="BE65" s="18">
        <f t="shared" ca="1" si="43"/>
        <v>0</v>
      </c>
      <c r="BF65" s="18">
        <f t="shared" ca="1" si="43"/>
        <v>0</v>
      </c>
      <c r="BG65" s="18">
        <f t="shared" ca="1" si="43"/>
        <v>0</v>
      </c>
      <c r="BH65" s="18">
        <f t="shared" ca="1" si="43"/>
        <v>0</v>
      </c>
      <c r="BI65" s="18">
        <f t="shared" ca="1" si="43"/>
        <v>0</v>
      </c>
      <c r="BJ65" s="18">
        <f t="shared" ca="1" si="43"/>
        <v>0</v>
      </c>
      <c r="BK65" s="18">
        <f t="shared" ca="1" si="43"/>
        <v>0</v>
      </c>
      <c r="BL65" s="18">
        <f t="shared" ca="1" si="43"/>
        <v>0</v>
      </c>
      <c r="BM65" s="18">
        <f t="shared" ca="1" si="43"/>
        <v>0</v>
      </c>
      <c r="BN65" s="18">
        <f t="shared" ca="1" si="43"/>
        <v>0</v>
      </c>
      <c r="BO65" s="18">
        <f t="shared" ca="1" si="43"/>
        <v>0</v>
      </c>
      <c r="BP65" s="18">
        <f t="shared" ca="1" si="40"/>
        <v>0</v>
      </c>
      <c r="BQ65" s="18">
        <f t="shared" ca="1" si="40"/>
        <v>0</v>
      </c>
      <c r="BR65" s="18">
        <f t="shared" ca="1" si="40"/>
        <v>0</v>
      </c>
      <c r="BS65" s="18">
        <f t="shared" ca="1" si="40"/>
        <v>0</v>
      </c>
      <c r="BT65" s="18">
        <f t="shared" ca="1" si="40"/>
        <v>0</v>
      </c>
      <c r="BU65" s="18">
        <f t="shared" ca="1" si="40"/>
        <v>0</v>
      </c>
      <c r="BV65" s="18">
        <f t="shared" ca="1" si="40"/>
        <v>0</v>
      </c>
      <c r="BW65" s="18">
        <f t="shared" ca="1" si="40"/>
        <v>0</v>
      </c>
      <c r="BX65" s="18">
        <f t="shared" ca="1" si="40"/>
        <v>0</v>
      </c>
      <c r="BY65" s="18">
        <f t="shared" ca="1" si="40"/>
        <v>0</v>
      </c>
      <c r="BZ65" s="18">
        <f t="shared" ca="1" si="40"/>
        <v>0</v>
      </c>
      <c r="CA65" s="18">
        <f t="shared" ca="1" si="40"/>
        <v>0</v>
      </c>
      <c r="CB65" s="18">
        <f t="shared" ca="1" si="40"/>
        <v>0</v>
      </c>
      <c r="CC65" s="18">
        <f t="shared" ca="1" si="44"/>
        <v>0</v>
      </c>
      <c r="CD65" s="18">
        <f t="shared" ca="1" si="44"/>
        <v>0</v>
      </c>
      <c r="CE65" s="18">
        <f t="shared" ca="1" si="44"/>
        <v>0</v>
      </c>
      <c r="CF65" s="18">
        <f t="shared" ca="1" si="44"/>
        <v>0</v>
      </c>
      <c r="CG65" s="18">
        <f t="shared" ca="1" si="44"/>
        <v>0</v>
      </c>
      <c r="CH65" s="18">
        <f t="shared" ca="1" si="44"/>
        <v>0</v>
      </c>
      <c r="CI65" s="19">
        <f t="shared" ca="1" si="25"/>
        <v>0</v>
      </c>
      <c r="CJ65" s="18">
        <f t="shared" ca="1" si="48"/>
        <v>0</v>
      </c>
      <c r="CK65" s="18">
        <f t="shared" ca="1" si="48"/>
        <v>0</v>
      </c>
      <c r="CL65" s="19">
        <f t="shared" ca="1" si="26"/>
        <v>0</v>
      </c>
      <c r="CM65" s="18">
        <f t="shared" ca="1" si="49"/>
        <v>0</v>
      </c>
      <c r="CN65" s="18">
        <f t="shared" ca="1" si="49"/>
        <v>0</v>
      </c>
      <c r="CO65" s="19">
        <f t="shared" ca="1" si="27"/>
        <v>0</v>
      </c>
      <c r="CP65" s="18">
        <f t="shared" ca="1" si="45"/>
        <v>0</v>
      </c>
      <c r="CQ65" s="18">
        <f t="shared" ca="1" si="45"/>
        <v>0</v>
      </c>
      <c r="CR65" s="18">
        <f t="shared" ca="1" si="45"/>
        <v>0</v>
      </c>
      <c r="CS65" s="18">
        <f t="shared" ca="1" si="45"/>
        <v>0</v>
      </c>
      <c r="CT65" s="18">
        <f t="shared" ca="1" si="45"/>
        <v>0</v>
      </c>
      <c r="CU65" s="19">
        <f t="shared" ca="1" si="47"/>
        <v>17915790.360000044</v>
      </c>
    </row>
    <row r="66" spans="1:230" ht="12.75" customHeight="1">
      <c r="A66" s="57" t="s">
        <v>267</v>
      </c>
      <c r="B66" s="17">
        <v>3009</v>
      </c>
      <c r="C66" s="58" t="s">
        <v>251</v>
      </c>
      <c r="D66" s="19">
        <f t="shared" ca="1" si="24"/>
        <v>0</v>
      </c>
      <c r="E66" s="18">
        <f t="shared" ca="1" si="41"/>
        <v>0</v>
      </c>
      <c r="F66" s="18">
        <f t="shared" ca="1" si="41"/>
        <v>0</v>
      </c>
      <c r="G66" s="18">
        <f t="shared" ca="1" si="41"/>
        <v>0</v>
      </c>
      <c r="H66" s="18">
        <f t="shared" ca="1" si="41"/>
        <v>0</v>
      </c>
      <c r="I66" s="18">
        <f t="shared" ca="1" si="41"/>
        <v>0</v>
      </c>
      <c r="J66" s="18">
        <f t="shared" ca="1" si="41"/>
        <v>0</v>
      </c>
      <c r="K66" s="18">
        <f t="shared" ca="1" si="41"/>
        <v>0</v>
      </c>
      <c r="L66" s="18">
        <f t="shared" ca="1" si="41"/>
        <v>0</v>
      </c>
      <c r="M66" s="18">
        <f t="shared" ca="1" si="41"/>
        <v>0</v>
      </c>
      <c r="N66" s="18">
        <f t="shared" ca="1" si="41"/>
        <v>0</v>
      </c>
      <c r="O66" s="18">
        <f t="shared" ca="1" si="41"/>
        <v>0</v>
      </c>
      <c r="P66" s="18">
        <f t="shared" ca="1" si="41"/>
        <v>0</v>
      </c>
      <c r="Q66" s="18">
        <f t="shared" ca="1" si="41"/>
        <v>0</v>
      </c>
      <c r="R66" s="18">
        <f t="shared" ca="1" si="41"/>
        <v>0</v>
      </c>
      <c r="S66" s="18">
        <f t="shared" ca="1" si="41"/>
        <v>0</v>
      </c>
      <c r="T66" s="18">
        <f t="shared" ca="1" si="11"/>
        <v>0</v>
      </c>
      <c r="U66" s="18">
        <f t="shared" ca="1" si="42"/>
        <v>0</v>
      </c>
      <c r="V66" s="18">
        <f t="shared" ca="1" si="42"/>
        <v>0</v>
      </c>
      <c r="W66" s="18">
        <f t="shared" ca="1" si="42"/>
        <v>0</v>
      </c>
      <c r="X66" s="18">
        <f t="shared" ca="1" si="42"/>
        <v>0</v>
      </c>
      <c r="Y66" s="18">
        <f t="shared" ca="1" si="42"/>
        <v>0</v>
      </c>
      <c r="Z66" s="18">
        <f t="shared" ca="1" si="42"/>
        <v>0</v>
      </c>
      <c r="AA66" s="18">
        <f t="shared" ca="1" si="42"/>
        <v>0</v>
      </c>
      <c r="AB66" s="18">
        <f t="shared" ca="1" si="42"/>
        <v>0</v>
      </c>
      <c r="AC66" s="18">
        <f t="shared" ca="1" si="42"/>
        <v>0</v>
      </c>
      <c r="AD66" s="18">
        <f t="shared" ca="1" si="42"/>
        <v>0</v>
      </c>
      <c r="AE66" s="18">
        <f t="shared" ca="1" si="42"/>
        <v>0</v>
      </c>
      <c r="AF66" s="18">
        <f t="shared" ca="1" si="42"/>
        <v>0</v>
      </c>
      <c r="AG66" s="18">
        <f t="shared" ca="1" si="42"/>
        <v>0</v>
      </c>
      <c r="AH66" s="18">
        <f t="shared" ca="1" si="42"/>
        <v>0</v>
      </c>
      <c r="AI66" s="18">
        <f t="shared" ca="1" si="42"/>
        <v>0</v>
      </c>
      <c r="AJ66" s="18">
        <f t="shared" ca="1" si="42"/>
        <v>0</v>
      </c>
      <c r="AK66" s="18">
        <f t="shared" ca="1" si="39"/>
        <v>0</v>
      </c>
      <c r="AL66" s="18">
        <f t="shared" ca="1" si="39"/>
        <v>0</v>
      </c>
      <c r="AM66" s="18">
        <f t="shared" ca="1" si="39"/>
        <v>0</v>
      </c>
      <c r="AN66" s="18">
        <f t="shared" ca="1" si="39"/>
        <v>0</v>
      </c>
      <c r="AO66" s="18">
        <f t="shared" ca="1" si="39"/>
        <v>0</v>
      </c>
      <c r="AP66" s="18">
        <f t="shared" ca="1" si="39"/>
        <v>0</v>
      </c>
      <c r="AQ66" s="18">
        <f t="shared" ca="1" si="39"/>
        <v>0</v>
      </c>
      <c r="AR66" s="18">
        <f t="shared" ca="1" si="39"/>
        <v>0</v>
      </c>
      <c r="AS66" s="18">
        <f t="shared" ca="1" si="39"/>
        <v>0</v>
      </c>
      <c r="AT66" s="18">
        <f t="shared" ca="1" si="39"/>
        <v>0</v>
      </c>
      <c r="AU66" s="18">
        <f t="shared" ca="1" si="39"/>
        <v>0</v>
      </c>
      <c r="AV66" s="18">
        <f t="shared" ca="1" si="39"/>
        <v>0</v>
      </c>
      <c r="AW66" s="18">
        <f t="shared" ca="1" si="39"/>
        <v>0</v>
      </c>
      <c r="AX66" s="18">
        <f t="shared" ca="1" si="39"/>
        <v>0</v>
      </c>
      <c r="AY66" s="18">
        <f t="shared" ca="1" si="39"/>
        <v>0</v>
      </c>
      <c r="AZ66" s="18">
        <f t="shared" ca="1" si="43"/>
        <v>0</v>
      </c>
      <c r="BA66" s="18">
        <f t="shared" ca="1" si="43"/>
        <v>0</v>
      </c>
      <c r="BB66" s="18">
        <f t="shared" ca="1" si="43"/>
        <v>0</v>
      </c>
      <c r="BC66" s="18">
        <f t="shared" ca="1" si="43"/>
        <v>0</v>
      </c>
      <c r="BD66" s="18">
        <f t="shared" ca="1" si="43"/>
        <v>77696980.060000107</v>
      </c>
      <c r="BE66" s="18">
        <f t="shared" ca="1" si="43"/>
        <v>79388774.829999998</v>
      </c>
      <c r="BF66" s="18">
        <f t="shared" ca="1" si="43"/>
        <v>0</v>
      </c>
      <c r="BG66" s="18">
        <f t="shared" ca="1" si="43"/>
        <v>0</v>
      </c>
      <c r="BH66" s="18">
        <f t="shared" ca="1" si="43"/>
        <v>0</v>
      </c>
      <c r="BI66" s="18">
        <f t="shared" ca="1" si="43"/>
        <v>0</v>
      </c>
      <c r="BJ66" s="18">
        <f t="shared" ca="1" si="43"/>
        <v>0</v>
      </c>
      <c r="BK66" s="18">
        <f t="shared" ca="1" si="43"/>
        <v>0</v>
      </c>
      <c r="BL66" s="18">
        <f t="shared" ca="1" si="43"/>
        <v>0</v>
      </c>
      <c r="BM66" s="18">
        <f t="shared" ca="1" si="43"/>
        <v>0</v>
      </c>
      <c r="BN66" s="18">
        <f t="shared" ca="1" si="43"/>
        <v>0</v>
      </c>
      <c r="BO66" s="18">
        <f t="shared" ca="1" si="43"/>
        <v>0</v>
      </c>
      <c r="BP66" s="18">
        <f t="shared" ca="1" si="40"/>
        <v>0</v>
      </c>
      <c r="BQ66" s="18">
        <f t="shared" ca="1" si="40"/>
        <v>0</v>
      </c>
      <c r="BR66" s="18">
        <f t="shared" ca="1" si="40"/>
        <v>0</v>
      </c>
      <c r="BS66" s="18">
        <f t="shared" ca="1" si="40"/>
        <v>0</v>
      </c>
      <c r="BT66" s="18">
        <f t="shared" ca="1" si="40"/>
        <v>0</v>
      </c>
      <c r="BU66" s="18">
        <f t="shared" ca="1" si="40"/>
        <v>0</v>
      </c>
      <c r="BV66" s="18">
        <f t="shared" ca="1" si="40"/>
        <v>0</v>
      </c>
      <c r="BW66" s="18">
        <f t="shared" ca="1" si="40"/>
        <v>0</v>
      </c>
      <c r="BX66" s="18">
        <f t="shared" ca="1" si="40"/>
        <v>0</v>
      </c>
      <c r="BY66" s="18">
        <f t="shared" ca="1" si="40"/>
        <v>0</v>
      </c>
      <c r="BZ66" s="18">
        <f t="shared" ca="1" si="40"/>
        <v>0</v>
      </c>
      <c r="CA66" s="18">
        <f t="shared" ca="1" si="40"/>
        <v>0</v>
      </c>
      <c r="CB66" s="18">
        <f t="shared" ca="1" si="40"/>
        <v>0</v>
      </c>
      <c r="CC66" s="18">
        <f t="shared" ca="1" si="44"/>
        <v>0</v>
      </c>
      <c r="CD66" s="18">
        <f t="shared" ca="1" si="44"/>
        <v>0</v>
      </c>
      <c r="CE66" s="18">
        <f t="shared" ca="1" si="44"/>
        <v>0</v>
      </c>
      <c r="CF66" s="18">
        <f t="shared" ca="1" si="44"/>
        <v>0</v>
      </c>
      <c r="CG66" s="18">
        <f t="shared" ca="1" si="44"/>
        <v>0</v>
      </c>
      <c r="CH66" s="18">
        <f t="shared" ca="1" si="44"/>
        <v>0</v>
      </c>
      <c r="CI66" s="19">
        <f t="shared" ca="1" si="25"/>
        <v>76358341.390000001</v>
      </c>
      <c r="CJ66" s="18">
        <f t="shared" ca="1" si="48"/>
        <v>0</v>
      </c>
      <c r="CK66" s="18">
        <f t="shared" ca="1" si="48"/>
        <v>0</v>
      </c>
      <c r="CL66" s="19">
        <f t="shared" ca="1" si="26"/>
        <v>76358341.390000001</v>
      </c>
      <c r="CM66" s="18">
        <f t="shared" ca="1" si="49"/>
        <v>8073043.4499999993</v>
      </c>
      <c r="CN66" s="18">
        <f t="shared" ca="1" si="49"/>
        <v>68285297.939999998</v>
      </c>
      <c r="CO66" s="19">
        <f t="shared" ca="1" si="27"/>
        <v>0</v>
      </c>
      <c r="CP66" s="18">
        <f t="shared" ca="1" si="45"/>
        <v>0</v>
      </c>
      <c r="CQ66" s="18">
        <f t="shared" ca="1" si="45"/>
        <v>0</v>
      </c>
      <c r="CR66" s="18">
        <f t="shared" ca="1" si="45"/>
        <v>0</v>
      </c>
      <c r="CS66" s="18">
        <f t="shared" ca="1" si="45"/>
        <v>0</v>
      </c>
      <c r="CT66" s="18">
        <f t="shared" ca="1" si="45"/>
        <v>0</v>
      </c>
      <c r="CU66" s="19">
        <f t="shared" ca="1" si="47"/>
        <v>233444096.28000009</v>
      </c>
    </row>
    <row r="67" spans="1:230" ht="12.75" customHeight="1">
      <c r="A67" s="57" t="s">
        <v>269</v>
      </c>
      <c r="B67" s="17">
        <v>3011</v>
      </c>
      <c r="C67" s="58" t="s">
        <v>251</v>
      </c>
      <c r="D67" s="19">
        <f t="shared" ca="1" si="24"/>
        <v>0</v>
      </c>
      <c r="E67" s="18">
        <f t="shared" ca="1" si="41"/>
        <v>0</v>
      </c>
      <c r="F67" s="18">
        <f t="shared" ca="1" si="41"/>
        <v>0</v>
      </c>
      <c r="G67" s="18">
        <f t="shared" ca="1" si="41"/>
        <v>0</v>
      </c>
      <c r="H67" s="18">
        <f t="shared" ca="1" si="41"/>
        <v>0</v>
      </c>
      <c r="I67" s="18">
        <f t="shared" ca="1" si="41"/>
        <v>0</v>
      </c>
      <c r="J67" s="18">
        <f t="shared" ca="1" si="41"/>
        <v>0</v>
      </c>
      <c r="K67" s="18">
        <f t="shared" ca="1" si="41"/>
        <v>0</v>
      </c>
      <c r="L67" s="18">
        <f t="shared" ca="1" si="41"/>
        <v>0</v>
      </c>
      <c r="M67" s="18">
        <f t="shared" ca="1" si="41"/>
        <v>0</v>
      </c>
      <c r="N67" s="18">
        <f t="shared" ca="1" si="41"/>
        <v>0</v>
      </c>
      <c r="O67" s="18">
        <f t="shared" ca="1" si="41"/>
        <v>0</v>
      </c>
      <c r="P67" s="18">
        <f t="shared" ca="1" si="41"/>
        <v>0</v>
      </c>
      <c r="Q67" s="18">
        <f t="shared" ca="1" si="41"/>
        <v>0</v>
      </c>
      <c r="R67" s="18">
        <f t="shared" ca="1" si="41"/>
        <v>0</v>
      </c>
      <c r="S67" s="18">
        <f t="shared" ca="1" si="41"/>
        <v>0</v>
      </c>
      <c r="T67" s="18">
        <f t="shared" ca="1" si="11"/>
        <v>0</v>
      </c>
      <c r="U67" s="18">
        <f t="shared" ca="1" si="42"/>
        <v>0</v>
      </c>
      <c r="V67" s="18">
        <f t="shared" ca="1" si="42"/>
        <v>0</v>
      </c>
      <c r="W67" s="18">
        <f t="shared" ca="1" si="42"/>
        <v>0</v>
      </c>
      <c r="X67" s="18">
        <f t="shared" ca="1" si="42"/>
        <v>0</v>
      </c>
      <c r="Y67" s="18">
        <f t="shared" ca="1" si="42"/>
        <v>0</v>
      </c>
      <c r="Z67" s="18">
        <f t="shared" ca="1" si="42"/>
        <v>0</v>
      </c>
      <c r="AA67" s="18">
        <f t="shared" ca="1" si="42"/>
        <v>0</v>
      </c>
      <c r="AB67" s="18">
        <f t="shared" ca="1" si="42"/>
        <v>0</v>
      </c>
      <c r="AC67" s="18">
        <f t="shared" ca="1" si="42"/>
        <v>0</v>
      </c>
      <c r="AD67" s="18">
        <f t="shared" ca="1" si="42"/>
        <v>0</v>
      </c>
      <c r="AE67" s="18">
        <f t="shared" ca="1" si="42"/>
        <v>0</v>
      </c>
      <c r="AF67" s="18">
        <f t="shared" ca="1" si="42"/>
        <v>0</v>
      </c>
      <c r="AG67" s="18">
        <f t="shared" ca="1" si="42"/>
        <v>0</v>
      </c>
      <c r="AH67" s="18">
        <f t="shared" ca="1" si="42"/>
        <v>0</v>
      </c>
      <c r="AI67" s="18">
        <f t="shared" ca="1" si="42"/>
        <v>0</v>
      </c>
      <c r="AJ67" s="18">
        <f t="shared" ca="1" si="42"/>
        <v>0</v>
      </c>
      <c r="AK67" s="18">
        <f t="shared" ca="1" si="39"/>
        <v>0</v>
      </c>
      <c r="AL67" s="18">
        <f t="shared" ca="1" si="39"/>
        <v>0</v>
      </c>
      <c r="AM67" s="18">
        <f t="shared" ca="1" si="39"/>
        <v>0</v>
      </c>
      <c r="AN67" s="18">
        <f t="shared" ca="1" si="39"/>
        <v>0</v>
      </c>
      <c r="AO67" s="18">
        <f t="shared" ca="1" si="39"/>
        <v>0</v>
      </c>
      <c r="AP67" s="18">
        <f t="shared" ca="1" si="39"/>
        <v>0</v>
      </c>
      <c r="AQ67" s="18">
        <f t="shared" ca="1" si="39"/>
        <v>0</v>
      </c>
      <c r="AR67" s="18">
        <f t="shared" ca="1" si="39"/>
        <v>0</v>
      </c>
      <c r="AS67" s="18">
        <f t="shared" ca="1" si="39"/>
        <v>0</v>
      </c>
      <c r="AT67" s="18">
        <f t="shared" ca="1" si="39"/>
        <v>0</v>
      </c>
      <c r="AU67" s="18">
        <f t="shared" ca="1" si="39"/>
        <v>0</v>
      </c>
      <c r="AV67" s="18">
        <f t="shared" ca="1" si="39"/>
        <v>0</v>
      </c>
      <c r="AW67" s="18">
        <f t="shared" ca="1" si="39"/>
        <v>0</v>
      </c>
      <c r="AX67" s="18">
        <f t="shared" ca="1" si="39"/>
        <v>0</v>
      </c>
      <c r="AY67" s="18">
        <f t="shared" ca="1" si="39"/>
        <v>0</v>
      </c>
      <c r="AZ67" s="18">
        <f t="shared" ca="1" si="43"/>
        <v>0</v>
      </c>
      <c r="BA67" s="18">
        <f t="shared" ca="1" si="43"/>
        <v>0</v>
      </c>
      <c r="BB67" s="18">
        <f t="shared" ca="1" si="43"/>
        <v>0</v>
      </c>
      <c r="BC67" s="18">
        <f t="shared" ca="1" si="43"/>
        <v>0</v>
      </c>
      <c r="BD67" s="18">
        <f t="shared" ca="1" si="43"/>
        <v>261337354.09751511</v>
      </c>
      <c r="BE67" s="18">
        <f t="shared" ca="1" si="43"/>
        <v>0</v>
      </c>
      <c r="BF67" s="18">
        <f t="shared" ca="1" si="43"/>
        <v>0</v>
      </c>
      <c r="BG67" s="18">
        <f t="shared" ca="1" si="43"/>
        <v>0</v>
      </c>
      <c r="BH67" s="18">
        <f t="shared" ca="1" si="43"/>
        <v>0</v>
      </c>
      <c r="BI67" s="18">
        <f t="shared" ca="1" si="43"/>
        <v>0</v>
      </c>
      <c r="BJ67" s="18">
        <f t="shared" ca="1" si="43"/>
        <v>0</v>
      </c>
      <c r="BK67" s="18">
        <f t="shared" ca="1" si="43"/>
        <v>0</v>
      </c>
      <c r="BL67" s="18">
        <f t="shared" ca="1" si="43"/>
        <v>0</v>
      </c>
      <c r="BM67" s="18">
        <f t="shared" ca="1" si="43"/>
        <v>0</v>
      </c>
      <c r="BN67" s="18">
        <f t="shared" ca="1" si="43"/>
        <v>0</v>
      </c>
      <c r="BO67" s="18">
        <f t="shared" ca="1" si="43"/>
        <v>0</v>
      </c>
      <c r="BP67" s="18">
        <f t="shared" ca="1" si="40"/>
        <v>0</v>
      </c>
      <c r="BQ67" s="18">
        <f t="shared" ca="1" si="40"/>
        <v>0</v>
      </c>
      <c r="BR67" s="18">
        <f t="shared" ca="1" si="40"/>
        <v>0</v>
      </c>
      <c r="BS67" s="18">
        <f t="shared" ca="1" si="40"/>
        <v>0</v>
      </c>
      <c r="BT67" s="18">
        <f t="shared" ca="1" si="40"/>
        <v>0</v>
      </c>
      <c r="BU67" s="18">
        <f t="shared" ca="1" si="40"/>
        <v>0</v>
      </c>
      <c r="BV67" s="18">
        <f t="shared" ca="1" si="40"/>
        <v>0</v>
      </c>
      <c r="BW67" s="18">
        <f t="shared" ca="1" si="40"/>
        <v>0</v>
      </c>
      <c r="BX67" s="18">
        <f t="shared" ca="1" si="40"/>
        <v>0</v>
      </c>
      <c r="BY67" s="18">
        <f t="shared" ca="1" si="40"/>
        <v>0</v>
      </c>
      <c r="BZ67" s="18">
        <f t="shared" ca="1" si="40"/>
        <v>0</v>
      </c>
      <c r="CA67" s="18">
        <f t="shared" ca="1" si="40"/>
        <v>0</v>
      </c>
      <c r="CB67" s="18">
        <f t="shared" ca="1" si="40"/>
        <v>0</v>
      </c>
      <c r="CC67" s="18">
        <f t="shared" ca="1" si="44"/>
        <v>0</v>
      </c>
      <c r="CD67" s="18">
        <f t="shared" ca="1" si="44"/>
        <v>0</v>
      </c>
      <c r="CE67" s="18">
        <f t="shared" ca="1" si="44"/>
        <v>0</v>
      </c>
      <c r="CF67" s="18">
        <f t="shared" ca="1" si="44"/>
        <v>0</v>
      </c>
      <c r="CG67" s="18">
        <f t="shared" ca="1" si="44"/>
        <v>0</v>
      </c>
      <c r="CH67" s="18">
        <f t="shared" ca="1" si="44"/>
        <v>0</v>
      </c>
      <c r="CI67" s="19">
        <f t="shared" ca="1" si="25"/>
        <v>3774691.31</v>
      </c>
      <c r="CJ67" s="18">
        <f t="shared" ca="1" si="48"/>
        <v>0</v>
      </c>
      <c r="CK67" s="18">
        <f t="shared" ca="1" si="48"/>
        <v>0</v>
      </c>
      <c r="CL67" s="19">
        <f t="shared" ca="1" si="26"/>
        <v>3774691.31</v>
      </c>
      <c r="CM67" s="18">
        <f t="shared" ca="1" si="49"/>
        <v>230143.97000000003</v>
      </c>
      <c r="CN67" s="18">
        <f t="shared" ca="1" si="49"/>
        <v>3544547.34</v>
      </c>
      <c r="CO67" s="19">
        <f t="shared" ca="1" si="27"/>
        <v>0</v>
      </c>
      <c r="CP67" s="18">
        <f t="shared" ca="1" si="45"/>
        <v>0</v>
      </c>
      <c r="CQ67" s="18">
        <f t="shared" ca="1" si="45"/>
        <v>0</v>
      </c>
      <c r="CR67" s="18">
        <f t="shared" ca="1" si="45"/>
        <v>0</v>
      </c>
      <c r="CS67" s="18">
        <f t="shared" ca="1" si="45"/>
        <v>0</v>
      </c>
      <c r="CT67" s="18">
        <f t="shared" ca="1" si="45"/>
        <v>0</v>
      </c>
      <c r="CU67" s="19">
        <f t="shared" ca="1" si="47"/>
        <v>265112045.40751511</v>
      </c>
    </row>
    <row r="68" spans="1:230" ht="12.75" customHeight="1">
      <c r="A68" s="57" t="s">
        <v>271</v>
      </c>
      <c r="B68" s="17">
        <v>3012</v>
      </c>
      <c r="C68" s="58" t="s">
        <v>251</v>
      </c>
      <c r="D68" s="19">
        <f t="shared" ca="1" si="24"/>
        <v>0</v>
      </c>
      <c r="E68" s="18">
        <f t="shared" ca="1" si="41"/>
        <v>0</v>
      </c>
      <c r="F68" s="18">
        <f t="shared" ca="1" si="41"/>
        <v>0</v>
      </c>
      <c r="G68" s="18">
        <f t="shared" ca="1" si="41"/>
        <v>0</v>
      </c>
      <c r="H68" s="18">
        <f t="shared" ca="1" si="41"/>
        <v>0</v>
      </c>
      <c r="I68" s="18">
        <f t="shared" ca="1" si="41"/>
        <v>0</v>
      </c>
      <c r="J68" s="18">
        <f t="shared" ca="1" si="41"/>
        <v>0</v>
      </c>
      <c r="K68" s="18">
        <f t="shared" ca="1" si="41"/>
        <v>0</v>
      </c>
      <c r="L68" s="18">
        <f t="shared" ca="1" si="41"/>
        <v>0</v>
      </c>
      <c r="M68" s="18">
        <f t="shared" ca="1" si="41"/>
        <v>0</v>
      </c>
      <c r="N68" s="18">
        <f t="shared" ca="1" si="41"/>
        <v>0</v>
      </c>
      <c r="O68" s="18">
        <f t="shared" ca="1" si="41"/>
        <v>0</v>
      </c>
      <c r="P68" s="18">
        <f t="shared" ca="1" si="41"/>
        <v>0</v>
      </c>
      <c r="Q68" s="18">
        <f t="shared" ca="1" si="41"/>
        <v>0</v>
      </c>
      <c r="R68" s="18">
        <f t="shared" ca="1" si="41"/>
        <v>0</v>
      </c>
      <c r="S68" s="18">
        <f t="shared" ca="1" si="41"/>
        <v>0</v>
      </c>
      <c r="T68" s="18">
        <f t="shared" ca="1" si="11"/>
        <v>0</v>
      </c>
      <c r="U68" s="18">
        <f t="shared" ca="1" si="42"/>
        <v>0</v>
      </c>
      <c r="V68" s="18">
        <f t="shared" ca="1" si="42"/>
        <v>0</v>
      </c>
      <c r="W68" s="18">
        <f t="shared" ca="1" si="42"/>
        <v>0</v>
      </c>
      <c r="X68" s="18">
        <f t="shared" ca="1" si="42"/>
        <v>0</v>
      </c>
      <c r="Y68" s="18">
        <f t="shared" ca="1" si="42"/>
        <v>0</v>
      </c>
      <c r="Z68" s="18">
        <f t="shared" ca="1" si="42"/>
        <v>0</v>
      </c>
      <c r="AA68" s="18">
        <f t="shared" ca="1" si="42"/>
        <v>0</v>
      </c>
      <c r="AB68" s="18">
        <f t="shared" ca="1" si="42"/>
        <v>0</v>
      </c>
      <c r="AC68" s="18">
        <f t="shared" ca="1" si="42"/>
        <v>0</v>
      </c>
      <c r="AD68" s="18">
        <f t="shared" ca="1" si="42"/>
        <v>0</v>
      </c>
      <c r="AE68" s="18">
        <f t="shared" ca="1" si="42"/>
        <v>0</v>
      </c>
      <c r="AF68" s="18">
        <f t="shared" ca="1" si="42"/>
        <v>0</v>
      </c>
      <c r="AG68" s="18">
        <f t="shared" ca="1" si="42"/>
        <v>0</v>
      </c>
      <c r="AH68" s="18">
        <f t="shared" ca="1" si="42"/>
        <v>0</v>
      </c>
      <c r="AI68" s="18">
        <f t="shared" ca="1" si="42"/>
        <v>0</v>
      </c>
      <c r="AJ68" s="18">
        <f t="shared" ca="1" si="42"/>
        <v>0</v>
      </c>
      <c r="AK68" s="18">
        <f t="shared" ca="1" si="39"/>
        <v>0</v>
      </c>
      <c r="AL68" s="18">
        <f t="shared" ca="1" si="39"/>
        <v>0</v>
      </c>
      <c r="AM68" s="18">
        <f t="shared" ca="1" si="39"/>
        <v>0</v>
      </c>
      <c r="AN68" s="18">
        <f t="shared" ca="1" si="39"/>
        <v>0</v>
      </c>
      <c r="AO68" s="18">
        <f t="shared" ca="1" si="39"/>
        <v>0</v>
      </c>
      <c r="AP68" s="18">
        <f t="shared" ca="1" si="39"/>
        <v>0</v>
      </c>
      <c r="AQ68" s="18">
        <f t="shared" ca="1" si="39"/>
        <v>0</v>
      </c>
      <c r="AR68" s="18">
        <f t="shared" ca="1" si="39"/>
        <v>0</v>
      </c>
      <c r="AS68" s="18">
        <f t="shared" ca="1" si="39"/>
        <v>0</v>
      </c>
      <c r="AT68" s="18">
        <f t="shared" ca="1" si="39"/>
        <v>0</v>
      </c>
      <c r="AU68" s="18">
        <f t="shared" ca="1" si="39"/>
        <v>0</v>
      </c>
      <c r="AV68" s="18">
        <f t="shared" ca="1" si="39"/>
        <v>0</v>
      </c>
      <c r="AW68" s="18">
        <f t="shared" ca="1" si="39"/>
        <v>0</v>
      </c>
      <c r="AX68" s="18">
        <f t="shared" ca="1" si="39"/>
        <v>0</v>
      </c>
      <c r="AY68" s="18">
        <f t="shared" ca="1" si="39"/>
        <v>0</v>
      </c>
      <c r="AZ68" s="18">
        <f t="shared" ca="1" si="43"/>
        <v>0</v>
      </c>
      <c r="BA68" s="18">
        <f t="shared" ca="1" si="43"/>
        <v>0</v>
      </c>
      <c r="BB68" s="18">
        <f t="shared" ca="1" si="43"/>
        <v>0</v>
      </c>
      <c r="BC68" s="18">
        <f t="shared" ca="1" si="43"/>
        <v>0</v>
      </c>
      <c r="BD68" s="18">
        <f t="shared" ca="1" si="43"/>
        <v>1529.07</v>
      </c>
      <c r="BE68" s="18">
        <f t="shared" ca="1" si="43"/>
        <v>0</v>
      </c>
      <c r="BF68" s="18">
        <f t="shared" ca="1" si="43"/>
        <v>0</v>
      </c>
      <c r="BG68" s="18">
        <f t="shared" ca="1" si="43"/>
        <v>0</v>
      </c>
      <c r="BH68" s="18">
        <f t="shared" ca="1" si="43"/>
        <v>0</v>
      </c>
      <c r="BI68" s="18">
        <f t="shared" ca="1" si="43"/>
        <v>0</v>
      </c>
      <c r="BJ68" s="18">
        <f t="shared" ca="1" si="43"/>
        <v>0</v>
      </c>
      <c r="BK68" s="18">
        <f t="shared" ca="1" si="43"/>
        <v>0</v>
      </c>
      <c r="BL68" s="18">
        <f t="shared" ca="1" si="43"/>
        <v>0</v>
      </c>
      <c r="BM68" s="18">
        <f t="shared" ca="1" si="43"/>
        <v>0</v>
      </c>
      <c r="BN68" s="18">
        <f t="shared" ca="1" si="43"/>
        <v>0</v>
      </c>
      <c r="BO68" s="18">
        <f t="shared" ca="1" si="43"/>
        <v>0</v>
      </c>
      <c r="BP68" s="18">
        <f t="shared" ca="1" si="40"/>
        <v>0</v>
      </c>
      <c r="BQ68" s="18">
        <f t="shared" ca="1" si="40"/>
        <v>0</v>
      </c>
      <c r="BR68" s="18">
        <f t="shared" ca="1" si="40"/>
        <v>0</v>
      </c>
      <c r="BS68" s="18">
        <f t="shared" ca="1" si="40"/>
        <v>0</v>
      </c>
      <c r="BT68" s="18">
        <f t="shared" ca="1" si="40"/>
        <v>0</v>
      </c>
      <c r="BU68" s="18">
        <f t="shared" ca="1" si="40"/>
        <v>0</v>
      </c>
      <c r="BV68" s="18">
        <f t="shared" ca="1" si="40"/>
        <v>0</v>
      </c>
      <c r="BW68" s="18">
        <f t="shared" ca="1" si="40"/>
        <v>0</v>
      </c>
      <c r="BX68" s="18">
        <f t="shared" ca="1" si="40"/>
        <v>0</v>
      </c>
      <c r="BY68" s="18">
        <f t="shared" ca="1" si="40"/>
        <v>0</v>
      </c>
      <c r="BZ68" s="18">
        <f t="shared" ca="1" si="40"/>
        <v>0</v>
      </c>
      <c r="CA68" s="18">
        <f t="shared" ca="1" si="40"/>
        <v>0</v>
      </c>
      <c r="CB68" s="18">
        <f t="shared" ca="1" si="40"/>
        <v>0</v>
      </c>
      <c r="CC68" s="18">
        <f t="shared" ca="1" si="44"/>
        <v>0</v>
      </c>
      <c r="CD68" s="18">
        <f t="shared" ca="1" si="44"/>
        <v>0</v>
      </c>
      <c r="CE68" s="18">
        <f t="shared" ca="1" si="44"/>
        <v>0</v>
      </c>
      <c r="CF68" s="18">
        <f t="shared" ca="1" si="44"/>
        <v>0</v>
      </c>
      <c r="CG68" s="18">
        <f t="shared" ca="1" si="44"/>
        <v>0</v>
      </c>
      <c r="CH68" s="18">
        <f t="shared" ca="1" si="44"/>
        <v>0</v>
      </c>
      <c r="CI68" s="19">
        <f t="shared" ca="1" si="25"/>
        <v>4434777.4399999995</v>
      </c>
      <c r="CJ68" s="18">
        <f t="shared" ca="1" si="48"/>
        <v>0</v>
      </c>
      <c r="CK68" s="18">
        <f t="shared" ca="1" si="48"/>
        <v>0</v>
      </c>
      <c r="CL68" s="19">
        <f t="shared" ca="1" si="26"/>
        <v>4434777.4399999995</v>
      </c>
      <c r="CM68" s="18">
        <f t="shared" ca="1" si="49"/>
        <v>734567.21999999986</v>
      </c>
      <c r="CN68" s="18">
        <f t="shared" ca="1" si="49"/>
        <v>3700210.2199999997</v>
      </c>
      <c r="CO68" s="19">
        <f t="shared" ca="1" si="27"/>
        <v>0</v>
      </c>
      <c r="CP68" s="18">
        <f t="shared" ca="1" si="45"/>
        <v>0</v>
      </c>
      <c r="CQ68" s="18">
        <f t="shared" ca="1" si="45"/>
        <v>0</v>
      </c>
      <c r="CR68" s="18">
        <f t="shared" ca="1" si="45"/>
        <v>0</v>
      </c>
      <c r="CS68" s="18">
        <f t="shared" ca="1" si="45"/>
        <v>0</v>
      </c>
      <c r="CT68" s="18">
        <f t="shared" ca="1" si="45"/>
        <v>0</v>
      </c>
      <c r="CU68" s="19">
        <f t="shared" ca="1" si="47"/>
        <v>4436306.51</v>
      </c>
    </row>
    <row r="69" spans="1:230" ht="12.75" customHeight="1">
      <c r="A69" s="57" t="s">
        <v>273</v>
      </c>
      <c r="B69" s="17">
        <v>3013</v>
      </c>
      <c r="C69" s="58" t="s">
        <v>242</v>
      </c>
      <c r="D69" s="19">
        <f t="shared" ca="1" si="24"/>
        <v>0</v>
      </c>
      <c r="E69" s="18">
        <f t="shared" ca="1" si="41"/>
        <v>0</v>
      </c>
      <c r="F69" s="18">
        <f t="shared" ca="1" si="41"/>
        <v>0</v>
      </c>
      <c r="G69" s="18">
        <f t="shared" ca="1" si="41"/>
        <v>0</v>
      </c>
      <c r="H69" s="18">
        <f t="shared" ca="1" si="41"/>
        <v>0</v>
      </c>
      <c r="I69" s="18">
        <f t="shared" ca="1" si="41"/>
        <v>0</v>
      </c>
      <c r="J69" s="18">
        <f t="shared" ca="1" si="41"/>
        <v>0</v>
      </c>
      <c r="K69" s="18">
        <f t="shared" ca="1" si="41"/>
        <v>0</v>
      </c>
      <c r="L69" s="18">
        <f t="shared" ca="1" si="41"/>
        <v>0</v>
      </c>
      <c r="M69" s="18">
        <f t="shared" ca="1" si="41"/>
        <v>0</v>
      </c>
      <c r="N69" s="18">
        <f t="shared" ca="1" si="41"/>
        <v>0</v>
      </c>
      <c r="O69" s="18">
        <f t="shared" ca="1" si="41"/>
        <v>0</v>
      </c>
      <c r="P69" s="18">
        <f t="shared" ca="1" si="41"/>
        <v>0</v>
      </c>
      <c r="Q69" s="18">
        <f t="shared" ca="1" si="41"/>
        <v>0</v>
      </c>
      <c r="R69" s="18">
        <f t="shared" ca="1" si="41"/>
        <v>0</v>
      </c>
      <c r="S69" s="18">
        <f t="shared" ca="1" si="41"/>
        <v>0</v>
      </c>
      <c r="T69" s="18">
        <f t="shared" ca="1" si="11"/>
        <v>0</v>
      </c>
      <c r="U69" s="18">
        <f t="shared" ca="1" si="42"/>
        <v>0</v>
      </c>
      <c r="V69" s="18">
        <f t="shared" ca="1" si="42"/>
        <v>0</v>
      </c>
      <c r="W69" s="18">
        <f t="shared" ca="1" si="42"/>
        <v>0</v>
      </c>
      <c r="X69" s="18">
        <f t="shared" ca="1" si="42"/>
        <v>0</v>
      </c>
      <c r="Y69" s="18">
        <f t="shared" ca="1" si="42"/>
        <v>0</v>
      </c>
      <c r="Z69" s="18">
        <f t="shared" ca="1" si="42"/>
        <v>0</v>
      </c>
      <c r="AA69" s="18">
        <f t="shared" ca="1" si="42"/>
        <v>0</v>
      </c>
      <c r="AB69" s="18">
        <f t="shared" ca="1" si="42"/>
        <v>0</v>
      </c>
      <c r="AC69" s="18">
        <f t="shared" ca="1" si="42"/>
        <v>0</v>
      </c>
      <c r="AD69" s="18">
        <f t="shared" ca="1" si="42"/>
        <v>0</v>
      </c>
      <c r="AE69" s="18">
        <f t="shared" ca="1" si="42"/>
        <v>0</v>
      </c>
      <c r="AF69" s="18">
        <f t="shared" ca="1" si="42"/>
        <v>0</v>
      </c>
      <c r="AG69" s="18">
        <f t="shared" ca="1" si="42"/>
        <v>0</v>
      </c>
      <c r="AH69" s="18">
        <f t="shared" ca="1" si="42"/>
        <v>0</v>
      </c>
      <c r="AI69" s="18">
        <f t="shared" ca="1" si="42"/>
        <v>0</v>
      </c>
      <c r="AJ69" s="18">
        <f t="shared" ca="1" si="42"/>
        <v>0</v>
      </c>
      <c r="AK69" s="18">
        <f t="shared" ca="1" si="39"/>
        <v>0</v>
      </c>
      <c r="AL69" s="18">
        <f t="shared" ca="1" si="39"/>
        <v>0</v>
      </c>
      <c r="AM69" s="18">
        <f t="shared" ca="1" si="39"/>
        <v>0</v>
      </c>
      <c r="AN69" s="18">
        <f t="shared" ca="1" si="39"/>
        <v>0</v>
      </c>
      <c r="AO69" s="18">
        <f t="shared" ca="1" si="39"/>
        <v>0</v>
      </c>
      <c r="AP69" s="18">
        <f t="shared" ca="1" si="39"/>
        <v>0</v>
      </c>
      <c r="AQ69" s="18">
        <f t="shared" ca="1" si="39"/>
        <v>0</v>
      </c>
      <c r="AR69" s="18">
        <f t="shared" ca="1" si="39"/>
        <v>0</v>
      </c>
      <c r="AS69" s="18">
        <f t="shared" ca="1" si="39"/>
        <v>0</v>
      </c>
      <c r="AT69" s="18">
        <f t="shared" ca="1" si="39"/>
        <v>0</v>
      </c>
      <c r="AU69" s="18">
        <f t="shared" ca="1" si="39"/>
        <v>0</v>
      </c>
      <c r="AV69" s="18">
        <f t="shared" ca="1" si="39"/>
        <v>0</v>
      </c>
      <c r="AW69" s="18">
        <f t="shared" ca="1" si="39"/>
        <v>0</v>
      </c>
      <c r="AX69" s="18">
        <f t="shared" ca="1" si="39"/>
        <v>0</v>
      </c>
      <c r="AY69" s="18">
        <f t="shared" ca="1" si="39"/>
        <v>0</v>
      </c>
      <c r="AZ69" s="18">
        <f t="shared" ca="1" si="43"/>
        <v>0</v>
      </c>
      <c r="BA69" s="18">
        <f t="shared" ca="1" si="43"/>
        <v>0</v>
      </c>
      <c r="BB69" s="18">
        <f t="shared" ca="1" si="43"/>
        <v>0</v>
      </c>
      <c r="BC69" s="18">
        <f t="shared" ca="1" si="43"/>
        <v>0</v>
      </c>
      <c r="BD69" s="18">
        <f t="shared" ca="1" si="43"/>
        <v>319143.93</v>
      </c>
      <c r="BE69" s="18">
        <f t="shared" ca="1" si="43"/>
        <v>0</v>
      </c>
      <c r="BF69" s="18">
        <f t="shared" ca="1" si="43"/>
        <v>0</v>
      </c>
      <c r="BG69" s="18">
        <f t="shared" ca="1" si="43"/>
        <v>0</v>
      </c>
      <c r="BH69" s="18">
        <f t="shared" ca="1" si="43"/>
        <v>0</v>
      </c>
      <c r="BI69" s="18">
        <f t="shared" ca="1" si="43"/>
        <v>0</v>
      </c>
      <c r="BJ69" s="18">
        <f t="shared" ca="1" si="43"/>
        <v>0</v>
      </c>
      <c r="BK69" s="18">
        <f t="shared" ca="1" si="43"/>
        <v>0</v>
      </c>
      <c r="BL69" s="18">
        <f t="shared" ca="1" si="43"/>
        <v>0</v>
      </c>
      <c r="BM69" s="18">
        <f t="shared" ca="1" si="43"/>
        <v>0</v>
      </c>
      <c r="BN69" s="18">
        <f t="shared" ca="1" si="43"/>
        <v>0</v>
      </c>
      <c r="BO69" s="18">
        <f t="shared" ca="1" si="43"/>
        <v>0</v>
      </c>
      <c r="BP69" s="18">
        <f t="shared" ca="1" si="40"/>
        <v>0</v>
      </c>
      <c r="BQ69" s="18">
        <f t="shared" ca="1" si="40"/>
        <v>0</v>
      </c>
      <c r="BR69" s="18">
        <f t="shared" ca="1" si="40"/>
        <v>0</v>
      </c>
      <c r="BS69" s="18">
        <f t="shared" ca="1" si="40"/>
        <v>0</v>
      </c>
      <c r="BT69" s="18">
        <f t="shared" ca="1" si="40"/>
        <v>0</v>
      </c>
      <c r="BU69" s="18">
        <f t="shared" ca="1" si="40"/>
        <v>0</v>
      </c>
      <c r="BV69" s="18">
        <f t="shared" ca="1" si="40"/>
        <v>0</v>
      </c>
      <c r="BW69" s="18">
        <f t="shared" ca="1" si="40"/>
        <v>0</v>
      </c>
      <c r="BX69" s="18">
        <f t="shared" ca="1" si="40"/>
        <v>0</v>
      </c>
      <c r="BY69" s="18">
        <f t="shared" ca="1" si="40"/>
        <v>0</v>
      </c>
      <c r="BZ69" s="18">
        <f t="shared" ca="1" si="40"/>
        <v>0</v>
      </c>
      <c r="CA69" s="18">
        <f t="shared" ca="1" si="40"/>
        <v>0</v>
      </c>
      <c r="CB69" s="18">
        <f t="shared" ca="1" si="40"/>
        <v>0</v>
      </c>
      <c r="CC69" s="18">
        <f t="shared" ca="1" si="44"/>
        <v>0</v>
      </c>
      <c r="CD69" s="18">
        <f t="shared" ca="1" si="44"/>
        <v>0</v>
      </c>
      <c r="CE69" s="18">
        <f t="shared" ca="1" si="44"/>
        <v>0</v>
      </c>
      <c r="CF69" s="18">
        <f t="shared" ca="1" si="44"/>
        <v>0</v>
      </c>
      <c r="CG69" s="18">
        <f t="shared" ca="1" si="44"/>
        <v>0</v>
      </c>
      <c r="CH69" s="18">
        <f t="shared" ca="1" si="44"/>
        <v>0</v>
      </c>
      <c r="CI69" s="19">
        <f t="shared" ca="1" si="25"/>
        <v>0</v>
      </c>
      <c r="CJ69" s="18">
        <f t="shared" ca="1" si="48"/>
        <v>0</v>
      </c>
      <c r="CK69" s="18">
        <f t="shared" ca="1" si="48"/>
        <v>0</v>
      </c>
      <c r="CL69" s="19">
        <f t="shared" ca="1" si="26"/>
        <v>0</v>
      </c>
      <c r="CM69" s="18">
        <f t="shared" ca="1" si="49"/>
        <v>0</v>
      </c>
      <c r="CN69" s="18">
        <f t="shared" ca="1" si="49"/>
        <v>0</v>
      </c>
      <c r="CO69" s="19">
        <f t="shared" ca="1" si="27"/>
        <v>0</v>
      </c>
      <c r="CP69" s="18">
        <f t="shared" ca="1" si="45"/>
        <v>0</v>
      </c>
      <c r="CQ69" s="18">
        <f t="shared" ca="1" si="45"/>
        <v>0</v>
      </c>
      <c r="CR69" s="18">
        <f t="shared" ca="1" si="45"/>
        <v>0</v>
      </c>
      <c r="CS69" s="18">
        <f t="shared" ca="1" si="45"/>
        <v>0</v>
      </c>
      <c r="CT69" s="18">
        <f t="shared" ca="1" si="45"/>
        <v>0</v>
      </c>
      <c r="CU69" s="19">
        <f t="shared" ca="1" si="47"/>
        <v>319143.93</v>
      </c>
    </row>
    <row r="70" spans="1:230" ht="12.75" customHeight="1">
      <c r="A70" s="57" t="s">
        <v>275</v>
      </c>
      <c r="B70" s="17">
        <v>3015</v>
      </c>
      <c r="C70" s="58" t="s">
        <v>251</v>
      </c>
      <c r="D70" s="19">
        <f t="shared" ca="1" si="24"/>
        <v>0</v>
      </c>
      <c r="E70" s="18">
        <f t="shared" ca="1" si="41"/>
        <v>0</v>
      </c>
      <c r="F70" s="18">
        <f t="shared" ca="1" si="41"/>
        <v>0</v>
      </c>
      <c r="G70" s="18">
        <f t="shared" ca="1" si="41"/>
        <v>0</v>
      </c>
      <c r="H70" s="18">
        <f t="shared" ca="1" si="41"/>
        <v>0</v>
      </c>
      <c r="I70" s="18">
        <f t="shared" ca="1" si="41"/>
        <v>0</v>
      </c>
      <c r="J70" s="18">
        <f t="shared" ca="1" si="41"/>
        <v>0</v>
      </c>
      <c r="K70" s="18">
        <f t="shared" ca="1" si="41"/>
        <v>0</v>
      </c>
      <c r="L70" s="18">
        <f t="shared" ca="1" si="41"/>
        <v>0</v>
      </c>
      <c r="M70" s="18">
        <f t="shared" ca="1" si="41"/>
        <v>0</v>
      </c>
      <c r="N70" s="18">
        <f t="shared" ca="1" si="41"/>
        <v>0</v>
      </c>
      <c r="O70" s="18">
        <f t="shared" ca="1" si="41"/>
        <v>0</v>
      </c>
      <c r="P70" s="18">
        <f t="shared" ca="1" si="41"/>
        <v>0</v>
      </c>
      <c r="Q70" s="18">
        <f t="shared" ca="1" si="41"/>
        <v>0</v>
      </c>
      <c r="R70" s="18">
        <f t="shared" ca="1" si="41"/>
        <v>0</v>
      </c>
      <c r="S70" s="18">
        <f t="shared" ca="1" si="41"/>
        <v>0</v>
      </c>
      <c r="T70" s="18">
        <f t="shared" ca="1" si="11"/>
        <v>0</v>
      </c>
      <c r="U70" s="18">
        <f t="shared" ca="1" si="42"/>
        <v>0</v>
      </c>
      <c r="V70" s="18">
        <f t="shared" ca="1" si="42"/>
        <v>0</v>
      </c>
      <c r="W70" s="18">
        <f t="shared" ca="1" si="42"/>
        <v>0</v>
      </c>
      <c r="X70" s="18">
        <f t="shared" ca="1" si="42"/>
        <v>0</v>
      </c>
      <c r="Y70" s="18">
        <f t="shared" ca="1" si="42"/>
        <v>0</v>
      </c>
      <c r="Z70" s="18">
        <f t="shared" ca="1" si="42"/>
        <v>0</v>
      </c>
      <c r="AA70" s="18">
        <f t="shared" ca="1" si="42"/>
        <v>0</v>
      </c>
      <c r="AB70" s="18">
        <f t="shared" ca="1" si="42"/>
        <v>0</v>
      </c>
      <c r="AC70" s="18">
        <f t="shared" ca="1" si="42"/>
        <v>0</v>
      </c>
      <c r="AD70" s="18">
        <f t="shared" ca="1" si="42"/>
        <v>0</v>
      </c>
      <c r="AE70" s="18">
        <f t="shared" ca="1" si="42"/>
        <v>0</v>
      </c>
      <c r="AF70" s="18">
        <f t="shared" ca="1" si="42"/>
        <v>0</v>
      </c>
      <c r="AG70" s="18">
        <f t="shared" ca="1" si="42"/>
        <v>0</v>
      </c>
      <c r="AH70" s="18">
        <f t="shared" ca="1" si="42"/>
        <v>0</v>
      </c>
      <c r="AI70" s="18">
        <f t="shared" ca="1" si="42"/>
        <v>0</v>
      </c>
      <c r="AJ70" s="18">
        <f t="shared" ref="AJ70:AY73" ca="1" si="50">IFERROR(IF($C$2="Yurtiçi",INDIRECT("'"&amp;$B$2&amp;"'!"&amp;ADDRESS(MATCH($B70,INDIRECT("'"&amp;$B$2&amp;"'!$B$1:$B$1095"),0),MATCH(AJ$5,INDIRECT("'"&amp;$B$2&amp;"'!5:5"),0))),IF($C$2="Yurtdışı",INDIRECT("'"&amp;$B$2&amp;"'!"&amp;ADDRESS(MATCH($B70,INDIRECT("'"&amp;$B$2&amp;"'!$B$1:$B$1095"),0),MATCH(AJ$5,INDIRECT("'"&amp;$B$2&amp;"'!5:5"),0)+1)),INDIRECT("'"&amp;$B$2&amp;"'!"&amp;ADDRESS(MATCH($B70,INDIRECT("'"&amp;$B$2&amp;"'!$B$1:$B$1095"),0),MATCH(AJ$5,INDIRECT("'"&amp;$B$2&amp;"'!5:5"),0)))+INDIRECT("'"&amp;$B$2&amp;"'!"&amp;ADDRESS(MATCH($B70,INDIRECT("'"&amp;$B$2&amp;"'!$B$1:$B$1095"),0),MATCH(AJ$5,INDIRECT("'"&amp;$B$2&amp;"'!5:5"),0)+1)))),0)</f>
        <v>0</v>
      </c>
      <c r="AK70" s="18">
        <f t="shared" ca="1" si="50"/>
        <v>0</v>
      </c>
      <c r="AL70" s="18">
        <f t="shared" ca="1" si="50"/>
        <v>0</v>
      </c>
      <c r="AM70" s="18">
        <f t="shared" ca="1" si="50"/>
        <v>0</v>
      </c>
      <c r="AN70" s="18">
        <f t="shared" ca="1" si="50"/>
        <v>0</v>
      </c>
      <c r="AO70" s="18">
        <f t="shared" ca="1" si="50"/>
        <v>0</v>
      </c>
      <c r="AP70" s="18">
        <f t="shared" ca="1" si="50"/>
        <v>0</v>
      </c>
      <c r="AQ70" s="18">
        <f t="shared" ca="1" si="50"/>
        <v>0</v>
      </c>
      <c r="AR70" s="18">
        <f t="shared" ca="1" si="50"/>
        <v>0</v>
      </c>
      <c r="AS70" s="18">
        <f t="shared" ca="1" si="50"/>
        <v>0</v>
      </c>
      <c r="AT70" s="18">
        <f t="shared" ca="1" si="50"/>
        <v>0</v>
      </c>
      <c r="AU70" s="18">
        <f t="shared" ca="1" si="50"/>
        <v>0</v>
      </c>
      <c r="AV70" s="18">
        <f t="shared" ca="1" si="50"/>
        <v>0</v>
      </c>
      <c r="AW70" s="18">
        <f t="shared" ca="1" si="50"/>
        <v>0</v>
      </c>
      <c r="AX70" s="18">
        <f t="shared" ca="1" si="50"/>
        <v>0</v>
      </c>
      <c r="AY70" s="18">
        <f t="shared" ca="1" si="50"/>
        <v>0</v>
      </c>
      <c r="AZ70" s="18">
        <f t="shared" ca="1" si="43"/>
        <v>0</v>
      </c>
      <c r="BA70" s="18">
        <f t="shared" ca="1" si="43"/>
        <v>0</v>
      </c>
      <c r="BB70" s="18">
        <f t="shared" ca="1" si="43"/>
        <v>0</v>
      </c>
      <c r="BC70" s="18">
        <f t="shared" ca="1" si="43"/>
        <v>0</v>
      </c>
      <c r="BD70" s="18">
        <f t="shared" ca="1" si="43"/>
        <v>1308094.71</v>
      </c>
      <c r="BE70" s="18">
        <f t="shared" ca="1" si="43"/>
        <v>0</v>
      </c>
      <c r="BF70" s="18">
        <f t="shared" ca="1" si="43"/>
        <v>0</v>
      </c>
      <c r="BG70" s="18">
        <f t="shared" ca="1" si="43"/>
        <v>0</v>
      </c>
      <c r="BH70" s="18">
        <f t="shared" ca="1" si="43"/>
        <v>0</v>
      </c>
      <c r="BI70" s="18">
        <f t="shared" ca="1" si="43"/>
        <v>0</v>
      </c>
      <c r="BJ70" s="18">
        <f t="shared" ca="1" si="43"/>
        <v>0</v>
      </c>
      <c r="BK70" s="18">
        <f t="shared" ca="1" si="43"/>
        <v>0</v>
      </c>
      <c r="BL70" s="18">
        <f t="shared" ca="1" si="43"/>
        <v>0</v>
      </c>
      <c r="BM70" s="18">
        <f t="shared" ca="1" si="43"/>
        <v>0</v>
      </c>
      <c r="BN70" s="18">
        <f t="shared" ca="1" si="43"/>
        <v>0</v>
      </c>
      <c r="BO70" s="18">
        <f t="shared" ref="BO70:CD73" ca="1" si="51">IFERROR(IF($C$2="Yurtiçi",INDIRECT("'"&amp;$B$2&amp;"'!"&amp;ADDRESS(MATCH($B70,INDIRECT("'"&amp;$B$2&amp;"'!$B$1:$B$1095"),0),MATCH(BO$5,INDIRECT("'"&amp;$B$2&amp;"'!5:5"),0))),IF($C$2="Yurtdışı",INDIRECT("'"&amp;$B$2&amp;"'!"&amp;ADDRESS(MATCH($B70,INDIRECT("'"&amp;$B$2&amp;"'!$B$1:$B$1095"),0),MATCH(BO$5,INDIRECT("'"&amp;$B$2&amp;"'!5:5"),0)+1)),INDIRECT("'"&amp;$B$2&amp;"'!"&amp;ADDRESS(MATCH($B70,INDIRECT("'"&amp;$B$2&amp;"'!$B$1:$B$1095"),0),MATCH(BO$5,INDIRECT("'"&amp;$B$2&amp;"'!5:5"),0)))+INDIRECT("'"&amp;$B$2&amp;"'!"&amp;ADDRESS(MATCH($B70,INDIRECT("'"&amp;$B$2&amp;"'!$B$1:$B$1095"),0),MATCH(BO$5,INDIRECT("'"&amp;$B$2&amp;"'!5:5"),0)+1)))),0)</f>
        <v>0</v>
      </c>
      <c r="BP70" s="18">
        <f t="shared" ca="1" si="51"/>
        <v>0</v>
      </c>
      <c r="BQ70" s="18">
        <f t="shared" ca="1" si="51"/>
        <v>0</v>
      </c>
      <c r="BR70" s="18">
        <f t="shared" ca="1" si="51"/>
        <v>0</v>
      </c>
      <c r="BS70" s="18">
        <f t="shared" ca="1" si="51"/>
        <v>0</v>
      </c>
      <c r="BT70" s="18">
        <f t="shared" ca="1" si="51"/>
        <v>0</v>
      </c>
      <c r="BU70" s="18">
        <f t="shared" ca="1" si="51"/>
        <v>0</v>
      </c>
      <c r="BV70" s="18">
        <f t="shared" ca="1" si="51"/>
        <v>0</v>
      </c>
      <c r="BW70" s="18">
        <f t="shared" ca="1" si="51"/>
        <v>0</v>
      </c>
      <c r="BX70" s="18">
        <f t="shared" ca="1" si="51"/>
        <v>0</v>
      </c>
      <c r="BY70" s="18">
        <f t="shared" ca="1" si="51"/>
        <v>0</v>
      </c>
      <c r="BZ70" s="18">
        <f t="shared" ca="1" si="51"/>
        <v>0</v>
      </c>
      <c r="CA70" s="18">
        <f t="shared" ca="1" si="51"/>
        <v>0</v>
      </c>
      <c r="CB70" s="18">
        <f t="shared" ca="1" si="51"/>
        <v>0</v>
      </c>
      <c r="CC70" s="18">
        <f t="shared" ca="1" si="44"/>
        <v>0</v>
      </c>
      <c r="CD70" s="18">
        <f t="shared" ca="1" si="44"/>
        <v>0</v>
      </c>
      <c r="CE70" s="18">
        <f t="shared" ca="1" si="44"/>
        <v>0</v>
      </c>
      <c r="CF70" s="18">
        <f t="shared" ca="1" si="44"/>
        <v>0</v>
      </c>
      <c r="CG70" s="18">
        <f t="shared" ca="1" si="44"/>
        <v>0</v>
      </c>
      <c r="CH70" s="18">
        <f t="shared" ca="1" si="44"/>
        <v>0</v>
      </c>
      <c r="CI70" s="19">
        <f t="shared" ca="1" si="25"/>
        <v>27986450.100000009</v>
      </c>
      <c r="CJ70" s="18">
        <f t="shared" ca="1" si="48"/>
        <v>0</v>
      </c>
      <c r="CK70" s="18">
        <f t="shared" ca="1" si="48"/>
        <v>0</v>
      </c>
      <c r="CL70" s="19">
        <f t="shared" ca="1" si="26"/>
        <v>27986450.100000009</v>
      </c>
      <c r="CM70" s="18">
        <f t="shared" ca="1" si="49"/>
        <v>0</v>
      </c>
      <c r="CN70" s="18">
        <f t="shared" ca="1" si="49"/>
        <v>27986450.100000009</v>
      </c>
      <c r="CO70" s="19">
        <f t="shared" ca="1" si="27"/>
        <v>0</v>
      </c>
      <c r="CP70" s="18">
        <f t="shared" ca="1" si="45"/>
        <v>0</v>
      </c>
      <c r="CQ70" s="18">
        <f t="shared" ca="1" si="45"/>
        <v>0</v>
      </c>
      <c r="CR70" s="18">
        <f t="shared" ca="1" si="45"/>
        <v>0</v>
      </c>
      <c r="CS70" s="18">
        <f t="shared" ca="1" si="45"/>
        <v>0</v>
      </c>
      <c r="CT70" s="18">
        <f t="shared" ca="1" si="45"/>
        <v>0</v>
      </c>
      <c r="CU70" s="19">
        <f t="shared" ca="1" si="47"/>
        <v>29294544.81000001</v>
      </c>
    </row>
    <row r="71" spans="1:230" ht="12.75" customHeight="1">
      <c r="A71" s="57" t="s">
        <v>277</v>
      </c>
      <c r="B71" s="17">
        <v>3016</v>
      </c>
      <c r="C71" s="58" t="s">
        <v>251</v>
      </c>
      <c r="D71" s="19">
        <f t="shared" ca="1" si="24"/>
        <v>0</v>
      </c>
      <c r="E71" s="18">
        <f t="shared" ref="E71:S73" ca="1" si="52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52"/>
        <v>0</v>
      </c>
      <c r="G71" s="18">
        <f t="shared" ca="1" si="52"/>
        <v>0</v>
      </c>
      <c r="H71" s="18">
        <f t="shared" ca="1" si="52"/>
        <v>0</v>
      </c>
      <c r="I71" s="18">
        <f t="shared" ca="1" si="52"/>
        <v>0</v>
      </c>
      <c r="J71" s="18">
        <f t="shared" ca="1" si="52"/>
        <v>0</v>
      </c>
      <c r="K71" s="18">
        <f t="shared" ca="1" si="52"/>
        <v>0</v>
      </c>
      <c r="L71" s="18">
        <f t="shared" ca="1" si="52"/>
        <v>0</v>
      </c>
      <c r="M71" s="18">
        <f t="shared" ca="1" si="52"/>
        <v>0</v>
      </c>
      <c r="N71" s="18">
        <f t="shared" ca="1" si="52"/>
        <v>0</v>
      </c>
      <c r="O71" s="18">
        <f t="shared" ca="1" si="52"/>
        <v>0</v>
      </c>
      <c r="P71" s="18">
        <f t="shared" ca="1" si="52"/>
        <v>0</v>
      </c>
      <c r="Q71" s="18">
        <f t="shared" ca="1" si="52"/>
        <v>0</v>
      </c>
      <c r="R71" s="18">
        <f t="shared" ca="1" si="52"/>
        <v>0</v>
      </c>
      <c r="S71" s="18">
        <f t="shared" ca="1" si="52"/>
        <v>0</v>
      </c>
      <c r="T71" s="18">
        <f t="shared" ca="1" si="11"/>
        <v>0</v>
      </c>
      <c r="U71" s="18">
        <f t="shared" ref="U71:AJ73" ca="1" si="53">IFERROR(IF($C$2="Yurtiçi",INDIRECT("'"&amp;$B$2&amp;"'!"&amp;ADDRESS(MATCH($B71,INDIRECT("'"&amp;$B$2&amp;"'!$B$1:$B$1095"),0),MATCH(U$5,INDIRECT("'"&amp;$B$2&amp;"'!5:5"),0))),IF($C$2="Yurtdışı",INDIRECT("'"&amp;$B$2&amp;"'!"&amp;ADDRESS(MATCH($B71,INDIRECT("'"&amp;$B$2&amp;"'!$B$1:$B$1095"),0),MATCH(U$5,INDIRECT("'"&amp;$B$2&amp;"'!5:5"),0)+1)),INDIRECT("'"&amp;$B$2&amp;"'!"&amp;ADDRESS(MATCH($B71,INDIRECT("'"&amp;$B$2&amp;"'!$B$1:$B$1095"),0),MATCH(U$5,INDIRECT("'"&amp;$B$2&amp;"'!5:5"),0)))+INDIRECT("'"&amp;$B$2&amp;"'!"&amp;ADDRESS(MATCH($B71,INDIRECT("'"&amp;$B$2&amp;"'!$B$1:$B$1095"),0),MATCH(U$5,INDIRECT("'"&amp;$B$2&amp;"'!5:5"),0)+1)))),0)</f>
        <v>0</v>
      </c>
      <c r="V71" s="18">
        <f t="shared" ca="1" si="53"/>
        <v>0</v>
      </c>
      <c r="W71" s="18">
        <f t="shared" ca="1" si="53"/>
        <v>0</v>
      </c>
      <c r="X71" s="18">
        <f t="shared" ca="1" si="53"/>
        <v>0</v>
      </c>
      <c r="Y71" s="18">
        <f t="shared" ca="1" si="53"/>
        <v>0</v>
      </c>
      <c r="Z71" s="18">
        <f t="shared" ca="1" si="53"/>
        <v>0</v>
      </c>
      <c r="AA71" s="18">
        <f t="shared" ca="1" si="53"/>
        <v>0</v>
      </c>
      <c r="AB71" s="18">
        <f t="shared" ca="1" si="53"/>
        <v>0</v>
      </c>
      <c r="AC71" s="18">
        <f t="shared" ca="1" si="53"/>
        <v>0</v>
      </c>
      <c r="AD71" s="18">
        <f t="shared" ca="1" si="53"/>
        <v>0</v>
      </c>
      <c r="AE71" s="18">
        <f t="shared" ca="1" si="53"/>
        <v>0</v>
      </c>
      <c r="AF71" s="18">
        <f t="shared" ca="1" si="53"/>
        <v>0</v>
      </c>
      <c r="AG71" s="18">
        <f t="shared" ca="1" si="53"/>
        <v>0</v>
      </c>
      <c r="AH71" s="18">
        <f t="shared" ca="1" si="53"/>
        <v>0</v>
      </c>
      <c r="AI71" s="18">
        <f t="shared" ca="1" si="53"/>
        <v>0</v>
      </c>
      <c r="AJ71" s="18">
        <f t="shared" ca="1" si="53"/>
        <v>0</v>
      </c>
      <c r="AK71" s="18">
        <f t="shared" ca="1" si="50"/>
        <v>0</v>
      </c>
      <c r="AL71" s="18">
        <f t="shared" ca="1" si="50"/>
        <v>0</v>
      </c>
      <c r="AM71" s="18">
        <f t="shared" ca="1" si="50"/>
        <v>0</v>
      </c>
      <c r="AN71" s="18">
        <f t="shared" ca="1" si="50"/>
        <v>0</v>
      </c>
      <c r="AO71" s="18">
        <f t="shared" ca="1" si="50"/>
        <v>0</v>
      </c>
      <c r="AP71" s="18">
        <f t="shared" ca="1" si="50"/>
        <v>0</v>
      </c>
      <c r="AQ71" s="18">
        <f t="shared" ca="1" si="50"/>
        <v>0</v>
      </c>
      <c r="AR71" s="18">
        <f t="shared" ca="1" si="50"/>
        <v>0</v>
      </c>
      <c r="AS71" s="18">
        <f t="shared" ca="1" si="50"/>
        <v>0</v>
      </c>
      <c r="AT71" s="18">
        <f t="shared" ca="1" si="50"/>
        <v>0</v>
      </c>
      <c r="AU71" s="18">
        <f t="shared" ca="1" si="50"/>
        <v>0</v>
      </c>
      <c r="AV71" s="18">
        <f t="shared" ca="1" si="50"/>
        <v>0</v>
      </c>
      <c r="AW71" s="18">
        <f t="shared" ca="1" si="50"/>
        <v>0</v>
      </c>
      <c r="AX71" s="18">
        <f t="shared" ca="1" si="50"/>
        <v>0</v>
      </c>
      <c r="AY71" s="18">
        <f t="shared" ca="1" si="50"/>
        <v>0</v>
      </c>
      <c r="AZ71" s="18">
        <f t="shared" ref="AZ71:BO73" ca="1" si="54">IFERROR(IF($C$2="Yurtiçi",INDIRECT("'"&amp;$B$2&amp;"'!"&amp;ADDRESS(MATCH($B71,INDIRECT("'"&amp;$B$2&amp;"'!$B$1:$B$1095"),0),MATCH(AZ$5,INDIRECT("'"&amp;$B$2&amp;"'!5:5"),0))),IF($C$2="Yurtdışı",INDIRECT("'"&amp;$B$2&amp;"'!"&amp;ADDRESS(MATCH($B71,INDIRECT("'"&amp;$B$2&amp;"'!$B$1:$B$1095"),0),MATCH(AZ$5,INDIRECT("'"&amp;$B$2&amp;"'!5:5"),0)+1)),INDIRECT("'"&amp;$B$2&amp;"'!"&amp;ADDRESS(MATCH($B71,INDIRECT("'"&amp;$B$2&amp;"'!$B$1:$B$1095"),0),MATCH(AZ$5,INDIRECT("'"&amp;$B$2&amp;"'!5:5"),0)))+INDIRECT("'"&amp;$B$2&amp;"'!"&amp;ADDRESS(MATCH($B71,INDIRECT("'"&amp;$B$2&amp;"'!$B$1:$B$1095"),0),MATCH(AZ$5,INDIRECT("'"&amp;$B$2&amp;"'!5:5"),0)+1)))),0)</f>
        <v>0</v>
      </c>
      <c r="BA71" s="18">
        <f t="shared" ca="1" si="54"/>
        <v>0</v>
      </c>
      <c r="BB71" s="18">
        <f t="shared" ca="1" si="54"/>
        <v>0</v>
      </c>
      <c r="BC71" s="18">
        <f t="shared" ca="1" si="54"/>
        <v>0</v>
      </c>
      <c r="BD71" s="18">
        <f t="shared" ca="1" si="54"/>
        <v>6400814</v>
      </c>
      <c r="BE71" s="18">
        <f t="shared" ca="1" si="54"/>
        <v>31556431.489999902</v>
      </c>
      <c r="BF71" s="18">
        <f t="shared" ca="1" si="54"/>
        <v>0</v>
      </c>
      <c r="BG71" s="18">
        <f t="shared" ca="1" si="54"/>
        <v>0</v>
      </c>
      <c r="BH71" s="18">
        <f t="shared" ca="1" si="54"/>
        <v>0</v>
      </c>
      <c r="BI71" s="18">
        <f t="shared" ca="1" si="54"/>
        <v>0</v>
      </c>
      <c r="BJ71" s="18">
        <f t="shared" ca="1" si="54"/>
        <v>0</v>
      </c>
      <c r="BK71" s="18">
        <f t="shared" ca="1" si="54"/>
        <v>0</v>
      </c>
      <c r="BL71" s="18">
        <f t="shared" ca="1" si="54"/>
        <v>0</v>
      </c>
      <c r="BM71" s="18">
        <f t="shared" ca="1" si="54"/>
        <v>0</v>
      </c>
      <c r="BN71" s="18">
        <f t="shared" ca="1" si="54"/>
        <v>0</v>
      </c>
      <c r="BO71" s="18">
        <f t="shared" ca="1" si="54"/>
        <v>0</v>
      </c>
      <c r="BP71" s="18">
        <f t="shared" ca="1" si="51"/>
        <v>0</v>
      </c>
      <c r="BQ71" s="18">
        <f t="shared" ca="1" si="51"/>
        <v>0</v>
      </c>
      <c r="BR71" s="18">
        <f t="shared" ca="1" si="51"/>
        <v>0</v>
      </c>
      <c r="BS71" s="18">
        <f t="shared" ca="1" si="51"/>
        <v>0</v>
      </c>
      <c r="BT71" s="18">
        <f t="shared" ca="1" si="51"/>
        <v>0</v>
      </c>
      <c r="BU71" s="18">
        <f t="shared" ca="1" si="51"/>
        <v>0</v>
      </c>
      <c r="BV71" s="18">
        <f t="shared" ca="1" si="51"/>
        <v>0</v>
      </c>
      <c r="BW71" s="18">
        <f t="shared" ca="1" si="51"/>
        <v>0</v>
      </c>
      <c r="BX71" s="18">
        <f t="shared" ca="1" si="51"/>
        <v>0</v>
      </c>
      <c r="BY71" s="18">
        <f t="shared" ca="1" si="51"/>
        <v>0</v>
      </c>
      <c r="BZ71" s="18">
        <f t="shared" ca="1" si="51"/>
        <v>0</v>
      </c>
      <c r="CA71" s="18">
        <f t="shared" ca="1" si="51"/>
        <v>0</v>
      </c>
      <c r="CB71" s="18">
        <f t="shared" ca="1" si="51"/>
        <v>0</v>
      </c>
      <c r="CC71" s="18">
        <f t="shared" ca="1" si="51"/>
        <v>0</v>
      </c>
      <c r="CD71" s="18">
        <f t="shared" ca="1" si="51"/>
        <v>0</v>
      </c>
      <c r="CE71" s="18">
        <f t="shared" ref="CC71:CH73" ca="1" si="55">IFERROR(IF($C$2="Yurtiçi",INDIRECT("'"&amp;$B$2&amp;"'!"&amp;ADDRESS(MATCH($B71,INDIRECT("'"&amp;$B$2&amp;"'!$B$1:$B$1095"),0),MATCH(CE$5,INDIRECT("'"&amp;$B$2&amp;"'!5:5"),0))),IF($C$2="Yurtdışı",INDIRECT("'"&amp;$B$2&amp;"'!"&amp;ADDRESS(MATCH($B71,INDIRECT("'"&amp;$B$2&amp;"'!$B$1:$B$1095"),0),MATCH(CE$5,INDIRECT("'"&amp;$B$2&amp;"'!5:5"),0)+1)),INDIRECT("'"&amp;$B$2&amp;"'!"&amp;ADDRESS(MATCH($B71,INDIRECT("'"&amp;$B$2&amp;"'!$B$1:$B$1095"),0),MATCH(CE$5,INDIRECT("'"&amp;$B$2&amp;"'!5:5"),0)))+INDIRECT("'"&amp;$B$2&amp;"'!"&amp;ADDRESS(MATCH($B71,INDIRECT("'"&amp;$B$2&amp;"'!$B$1:$B$1095"),0),MATCH(CE$5,INDIRECT("'"&amp;$B$2&amp;"'!5:5"),0)+1)))),0)</f>
        <v>0</v>
      </c>
      <c r="CF71" s="18">
        <f t="shared" ca="1" si="55"/>
        <v>0</v>
      </c>
      <c r="CG71" s="18">
        <f t="shared" ca="1" si="55"/>
        <v>0</v>
      </c>
      <c r="CH71" s="18">
        <f t="shared" ca="1" si="55"/>
        <v>0</v>
      </c>
      <c r="CI71" s="19">
        <f t="shared" ca="1" si="25"/>
        <v>348644930.77000004</v>
      </c>
      <c r="CJ71" s="18">
        <f t="shared" ca="1" si="48"/>
        <v>40328.75</v>
      </c>
      <c r="CK71" s="18">
        <f t="shared" ca="1" si="48"/>
        <v>201148.92</v>
      </c>
      <c r="CL71" s="19">
        <f t="shared" ca="1" si="26"/>
        <v>40105386.660000026</v>
      </c>
      <c r="CM71" s="18">
        <f t="shared" ca="1" si="49"/>
        <v>355148.12999999995</v>
      </c>
      <c r="CN71" s="18">
        <f t="shared" ca="1" si="49"/>
        <v>39750238.530000024</v>
      </c>
      <c r="CO71" s="19">
        <f t="shared" ca="1" si="27"/>
        <v>308298066.44</v>
      </c>
      <c r="CP71" s="18">
        <f t="shared" ref="CP71:CT73" ca="1" si="56">IFERROR(IF($C$2="Yurtiçi",INDIRECT("'"&amp;$B$2&amp;"'!"&amp;ADDRESS(MATCH($B71,INDIRECT("'"&amp;$B$2&amp;"'!$B$1:$B$1095"),0),MATCH(CP$5,INDIRECT("'"&amp;$B$2&amp;"'!5:5"),0))),IF($C$2="Yurtdışı",INDIRECT("'"&amp;$B$2&amp;"'!"&amp;ADDRESS(MATCH($B71,INDIRECT("'"&amp;$B$2&amp;"'!$B$1:$B$1095"),0),MATCH(CP$5,INDIRECT("'"&amp;$B$2&amp;"'!5:5"),0)+1)),INDIRECT("'"&amp;$B$2&amp;"'!"&amp;ADDRESS(MATCH($B71,INDIRECT("'"&amp;$B$2&amp;"'!$B$1:$B$1095"),0),MATCH(CP$5,INDIRECT("'"&amp;$B$2&amp;"'!5:5"),0)))+INDIRECT("'"&amp;$B$2&amp;"'!"&amp;ADDRESS(MATCH($B71,INDIRECT("'"&amp;$B$2&amp;"'!$B$1:$B$1095"),0),MATCH(CP$5,INDIRECT("'"&amp;$B$2&amp;"'!5:5"),0)+1)))),0)</f>
        <v>0</v>
      </c>
      <c r="CQ71" s="18">
        <f t="shared" ca="1" si="56"/>
        <v>308298066.44</v>
      </c>
      <c r="CR71" s="18">
        <f t="shared" ca="1" si="56"/>
        <v>782335.95000005863</v>
      </c>
      <c r="CS71" s="18">
        <f t="shared" ca="1" si="56"/>
        <v>0</v>
      </c>
      <c r="CT71" s="18">
        <f t="shared" ca="1" si="56"/>
        <v>0</v>
      </c>
      <c r="CU71" s="19">
        <f t="shared" ca="1" si="47"/>
        <v>387384512.20999998</v>
      </c>
    </row>
    <row r="72" spans="1:230" ht="12.75" customHeight="1">
      <c r="A72" s="57" t="s">
        <v>279</v>
      </c>
      <c r="B72" s="17">
        <v>3017</v>
      </c>
      <c r="C72" s="58" t="s">
        <v>251</v>
      </c>
      <c r="D72" s="19">
        <f t="shared" ca="1" si="24"/>
        <v>0</v>
      </c>
      <c r="E72" s="18">
        <f t="shared" ca="1" si="52"/>
        <v>0</v>
      </c>
      <c r="F72" s="18">
        <f t="shared" ca="1" si="52"/>
        <v>0</v>
      </c>
      <c r="G72" s="18">
        <f t="shared" ca="1" si="52"/>
        <v>0</v>
      </c>
      <c r="H72" s="18">
        <f t="shared" ca="1" si="52"/>
        <v>0</v>
      </c>
      <c r="I72" s="18">
        <f t="shared" ca="1" si="52"/>
        <v>0</v>
      </c>
      <c r="J72" s="18">
        <f t="shared" ca="1" si="52"/>
        <v>0</v>
      </c>
      <c r="K72" s="18">
        <f t="shared" ca="1" si="52"/>
        <v>0</v>
      </c>
      <c r="L72" s="18">
        <f t="shared" ca="1" si="52"/>
        <v>0</v>
      </c>
      <c r="M72" s="18">
        <f t="shared" ca="1" si="52"/>
        <v>0</v>
      </c>
      <c r="N72" s="18">
        <f t="shared" ca="1" si="52"/>
        <v>0</v>
      </c>
      <c r="O72" s="18">
        <f t="shared" ca="1" si="52"/>
        <v>0</v>
      </c>
      <c r="P72" s="18">
        <f t="shared" ca="1" si="52"/>
        <v>0</v>
      </c>
      <c r="Q72" s="18">
        <f t="shared" ca="1" si="52"/>
        <v>0</v>
      </c>
      <c r="R72" s="18">
        <f t="shared" ca="1" si="52"/>
        <v>0</v>
      </c>
      <c r="S72" s="18">
        <f t="shared" ca="1" si="52"/>
        <v>0</v>
      </c>
      <c r="T72" s="18">
        <f t="shared" ref="T72:T73" ca="1" si="57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U72" s="18">
        <f t="shared" ca="1" si="53"/>
        <v>0</v>
      </c>
      <c r="V72" s="18">
        <f t="shared" ca="1" si="53"/>
        <v>0</v>
      </c>
      <c r="W72" s="18">
        <f t="shared" ca="1" si="53"/>
        <v>0</v>
      </c>
      <c r="X72" s="18">
        <f t="shared" ca="1" si="53"/>
        <v>0</v>
      </c>
      <c r="Y72" s="18">
        <f t="shared" ca="1" si="53"/>
        <v>0</v>
      </c>
      <c r="Z72" s="18">
        <f t="shared" ca="1" si="53"/>
        <v>0</v>
      </c>
      <c r="AA72" s="18">
        <f t="shared" ca="1" si="53"/>
        <v>0</v>
      </c>
      <c r="AB72" s="18">
        <f t="shared" ca="1" si="53"/>
        <v>0</v>
      </c>
      <c r="AC72" s="18">
        <f t="shared" ca="1" si="53"/>
        <v>0</v>
      </c>
      <c r="AD72" s="18">
        <f t="shared" ca="1" si="53"/>
        <v>0</v>
      </c>
      <c r="AE72" s="18">
        <f t="shared" ca="1" si="53"/>
        <v>0</v>
      </c>
      <c r="AF72" s="18">
        <f t="shared" ca="1" si="53"/>
        <v>0</v>
      </c>
      <c r="AG72" s="18">
        <f t="shared" ca="1" si="53"/>
        <v>0</v>
      </c>
      <c r="AH72" s="18">
        <f t="shared" ca="1" si="53"/>
        <v>0</v>
      </c>
      <c r="AI72" s="18">
        <f t="shared" ca="1" si="53"/>
        <v>0</v>
      </c>
      <c r="AJ72" s="18">
        <f t="shared" ca="1" si="53"/>
        <v>0</v>
      </c>
      <c r="AK72" s="18">
        <f t="shared" ca="1" si="50"/>
        <v>0</v>
      </c>
      <c r="AL72" s="18">
        <f t="shared" ca="1" si="50"/>
        <v>0</v>
      </c>
      <c r="AM72" s="18">
        <f t="shared" ca="1" si="50"/>
        <v>0</v>
      </c>
      <c r="AN72" s="18">
        <f t="shared" ca="1" si="50"/>
        <v>0</v>
      </c>
      <c r="AO72" s="18">
        <f t="shared" ca="1" si="50"/>
        <v>0</v>
      </c>
      <c r="AP72" s="18">
        <f t="shared" ca="1" si="50"/>
        <v>0</v>
      </c>
      <c r="AQ72" s="18">
        <f t="shared" ca="1" si="50"/>
        <v>0</v>
      </c>
      <c r="AR72" s="18">
        <f t="shared" ca="1" si="50"/>
        <v>0</v>
      </c>
      <c r="AS72" s="18">
        <f t="shared" ca="1" si="50"/>
        <v>0</v>
      </c>
      <c r="AT72" s="18">
        <f t="shared" ca="1" si="50"/>
        <v>0</v>
      </c>
      <c r="AU72" s="18">
        <f t="shared" ca="1" si="50"/>
        <v>0</v>
      </c>
      <c r="AV72" s="18">
        <f t="shared" ca="1" si="50"/>
        <v>0</v>
      </c>
      <c r="AW72" s="18">
        <f t="shared" ca="1" si="50"/>
        <v>0</v>
      </c>
      <c r="AX72" s="18">
        <f t="shared" ca="1" si="50"/>
        <v>0</v>
      </c>
      <c r="AY72" s="18">
        <f t="shared" ca="1" si="50"/>
        <v>0</v>
      </c>
      <c r="AZ72" s="18">
        <f t="shared" ca="1" si="54"/>
        <v>0</v>
      </c>
      <c r="BA72" s="18">
        <f t="shared" ca="1" si="54"/>
        <v>0</v>
      </c>
      <c r="BB72" s="18">
        <f t="shared" ca="1" si="54"/>
        <v>0</v>
      </c>
      <c r="BC72" s="18">
        <f t="shared" ca="1" si="54"/>
        <v>0</v>
      </c>
      <c r="BD72" s="18">
        <f t="shared" ca="1" si="54"/>
        <v>194759179.88</v>
      </c>
      <c r="BE72" s="18">
        <f t="shared" ca="1" si="54"/>
        <v>27942434.630000032</v>
      </c>
      <c r="BF72" s="18">
        <f t="shared" ca="1" si="54"/>
        <v>0</v>
      </c>
      <c r="BG72" s="18">
        <f t="shared" ca="1" si="54"/>
        <v>0</v>
      </c>
      <c r="BH72" s="18">
        <f t="shared" ca="1" si="54"/>
        <v>0</v>
      </c>
      <c r="BI72" s="18">
        <f t="shared" ca="1" si="54"/>
        <v>0</v>
      </c>
      <c r="BJ72" s="18">
        <f t="shared" ca="1" si="54"/>
        <v>0</v>
      </c>
      <c r="BK72" s="18">
        <f t="shared" ca="1" si="54"/>
        <v>0</v>
      </c>
      <c r="BL72" s="18">
        <f t="shared" ca="1" si="54"/>
        <v>0</v>
      </c>
      <c r="BM72" s="18">
        <f t="shared" ca="1" si="54"/>
        <v>0</v>
      </c>
      <c r="BN72" s="18">
        <f t="shared" ca="1" si="54"/>
        <v>0</v>
      </c>
      <c r="BO72" s="18">
        <f t="shared" ca="1" si="54"/>
        <v>0</v>
      </c>
      <c r="BP72" s="18">
        <f t="shared" ca="1" si="51"/>
        <v>0</v>
      </c>
      <c r="BQ72" s="18">
        <f t="shared" ca="1" si="51"/>
        <v>0</v>
      </c>
      <c r="BR72" s="18">
        <f t="shared" ca="1" si="51"/>
        <v>0</v>
      </c>
      <c r="BS72" s="18">
        <f t="shared" ca="1" si="51"/>
        <v>0</v>
      </c>
      <c r="BT72" s="18">
        <f t="shared" ca="1" si="51"/>
        <v>0</v>
      </c>
      <c r="BU72" s="18">
        <f t="shared" ca="1" si="51"/>
        <v>0</v>
      </c>
      <c r="BV72" s="18">
        <f t="shared" ca="1" si="51"/>
        <v>0</v>
      </c>
      <c r="BW72" s="18">
        <f t="shared" ca="1" si="51"/>
        <v>0</v>
      </c>
      <c r="BX72" s="18">
        <f t="shared" ca="1" si="51"/>
        <v>0</v>
      </c>
      <c r="BY72" s="18">
        <f t="shared" ca="1" si="51"/>
        <v>0</v>
      </c>
      <c r="BZ72" s="18">
        <f t="shared" ca="1" si="51"/>
        <v>0</v>
      </c>
      <c r="CA72" s="18">
        <f t="shared" ca="1" si="51"/>
        <v>0</v>
      </c>
      <c r="CB72" s="18">
        <f t="shared" ca="1" si="51"/>
        <v>0</v>
      </c>
      <c r="CC72" s="18">
        <f t="shared" ca="1" si="55"/>
        <v>0</v>
      </c>
      <c r="CD72" s="18">
        <f t="shared" ca="1" si="55"/>
        <v>0</v>
      </c>
      <c r="CE72" s="18">
        <f t="shared" ca="1" si="55"/>
        <v>0</v>
      </c>
      <c r="CF72" s="18">
        <f t="shared" ca="1" si="55"/>
        <v>0</v>
      </c>
      <c r="CG72" s="18">
        <f t="shared" ca="1" si="55"/>
        <v>0</v>
      </c>
      <c r="CH72" s="18">
        <f t="shared" ca="1" si="55"/>
        <v>0</v>
      </c>
      <c r="CI72" s="19">
        <f t="shared" ca="1" si="25"/>
        <v>761604.37</v>
      </c>
      <c r="CJ72" s="18">
        <f t="shared" ca="1" si="48"/>
        <v>0</v>
      </c>
      <c r="CK72" s="18">
        <f t="shared" ca="1" si="48"/>
        <v>0</v>
      </c>
      <c r="CL72" s="19">
        <f t="shared" ca="1" si="26"/>
        <v>761604.37</v>
      </c>
      <c r="CM72" s="18">
        <f t="shared" ca="1" si="49"/>
        <v>16973.669999999998</v>
      </c>
      <c r="CN72" s="18">
        <f t="shared" ca="1" si="49"/>
        <v>744630.7</v>
      </c>
      <c r="CO72" s="19">
        <f t="shared" ca="1" si="27"/>
        <v>0</v>
      </c>
      <c r="CP72" s="18">
        <f t="shared" ca="1" si="56"/>
        <v>0</v>
      </c>
      <c r="CQ72" s="18">
        <f t="shared" ca="1" si="56"/>
        <v>0</v>
      </c>
      <c r="CR72" s="18">
        <f t="shared" ca="1" si="56"/>
        <v>0</v>
      </c>
      <c r="CS72" s="18">
        <f t="shared" ca="1" si="56"/>
        <v>0</v>
      </c>
      <c r="CT72" s="18">
        <f t="shared" ca="1" si="56"/>
        <v>0</v>
      </c>
      <c r="CU72" s="19">
        <f t="shared" ca="1" si="47"/>
        <v>223463218.88000003</v>
      </c>
    </row>
    <row r="73" spans="1:230" ht="12.75" customHeight="1">
      <c r="A73" s="57" t="s">
        <v>281</v>
      </c>
      <c r="B73" s="17">
        <v>3018</v>
      </c>
      <c r="C73" s="58" t="s">
        <v>251</v>
      </c>
      <c r="D73" s="19">
        <f t="shared" ca="1" si="24"/>
        <v>0</v>
      </c>
      <c r="E73" s="18">
        <f t="shared" ca="1" si="52"/>
        <v>0</v>
      </c>
      <c r="F73" s="18">
        <f t="shared" ca="1" si="52"/>
        <v>0</v>
      </c>
      <c r="G73" s="18">
        <f t="shared" ca="1" si="52"/>
        <v>0</v>
      </c>
      <c r="H73" s="18">
        <f t="shared" ca="1" si="52"/>
        <v>0</v>
      </c>
      <c r="I73" s="18">
        <f t="shared" ca="1" si="52"/>
        <v>0</v>
      </c>
      <c r="J73" s="18">
        <f t="shared" ca="1" si="52"/>
        <v>0</v>
      </c>
      <c r="K73" s="18">
        <f t="shared" ca="1" si="52"/>
        <v>0</v>
      </c>
      <c r="L73" s="18">
        <f t="shared" ca="1" si="52"/>
        <v>0</v>
      </c>
      <c r="M73" s="18">
        <f t="shared" ca="1" si="52"/>
        <v>0</v>
      </c>
      <c r="N73" s="18">
        <f t="shared" ca="1" si="52"/>
        <v>0</v>
      </c>
      <c r="O73" s="18">
        <f t="shared" ca="1" si="52"/>
        <v>0</v>
      </c>
      <c r="P73" s="18">
        <f t="shared" ca="1" si="52"/>
        <v>0</v>
      </c>
      <c r="Q73" s="18">
        <f t="shared" ca="1" si="52"/>
        <v>0</v>
      </c>
      <c r="R73" s="18">
        <f t="shared" ca="1" si="52"/>
        <v>0</v>
      </c>
      <c r="S73" s="18">
        <f t="shared" ca="1" si="52"/>
        <v>0</v>
      </c>
      <c r="T73" s="18">
        <f t="shared" ca="1" si="57"/>
        <v>0</v>
      </c>
      <c r="U73" s="18">
        <f t="shared" ca="1" si="53"/>
        <v>0</v>
      </c>
      <c r="V73" s="18">
        <f t="shared" ca="1" si="53"/>
        <v>0</v>
      </c>
      <c r="W73" s="18">
        <f t="shared" ca="1" si="53"/>
        <v>0</v>
      </c>
      <c r="X73" s="18">
        <f t="shared" ca="1" si="53"/>
        <v>0</v>
      </c>
      <c r="Y73" s="18">
        <f t="shared" ca="1" si="53"/>
        <v>0</v>
      </c>
      <c r="Z73" s="18">
        <f t="shared" ca="1" si="53"/>
        <v>0</v>
      </c>
      <c r="AA73" s="18">
        <f t="shared" ca="1" si="53"/>
        <v>0</v>
      </c>
      <c r="AB73" s="18">
        <f t="shared" ca="1" si="53"/>
        <v>0</v>
      </c>
      <c r="AC73" s="18">
        <f t="shared" ca="1" si="53"/>
        <v>0</v>
      </c>
      <c r="AD73" s="18">
        <f t="shared" ca="1" si="53"/>
        <v>0</v>
      </c>
      <c r="AE73" s="18">
        <f t="shared" ca="1" si="53"/>
        <v>0</v>
      </c>
      <c r="AF73" s="18">
        <f t="shared" ca="1" si="53"/>
        <v>0</v>
      </c>
      <c r="AG73" s="18">
        <f t="shared" ca="1" si="53"/>
        <v>0</v>
      </c>
      <c r="AH73" s="18">
        <f t="shared" ca="1" si="53"/>
        <v>0</v>
      </c>
      <c r="AI73" s="18">
        <f t="shared" ca="1" si="53"/>
        <v>0</v>
      </c>
      <c r="AJ73" s="18">
        <f t="shared" ca="1" si="53"/>
        <v>0</v>
      </c>
      <c r="AK73" s="18">
        <f t="shared" ca="1" si="50"/>
        <v>0</v>
      </c>
      <c r="AL73" s="18">
        <f t="shared" ca="1" si="50"/>
        <v>0</v>
      </c>
      <c r="AM73" s="18">
        <f t="shared" ca="1" si="50"/>
        <v>0</v>
      </c>
      <c r="AN73" s="18">
        <f t="shared" ca="1" si="50"/>
        <v>0</v>
      </c>
      <c r="AO73" s="18">
        <f t="shared" ca="1" si="50"/>
        <v>0</v>
      </c>
      <c r="AP73" s="18">
        <f t="shared" ca="1" si="50"/>
        <v>0</v>
      </c>
      <c r="AQ73" s="18">
        <f t="shared" ca="1" si="50"/>
        <v>0</v>
      </c>
      <c r="AR73" s="18">
        <f t="shared" ca="1" si="50"/>
        <v>0</v>
      </c>
      <c r="AS73" s="18">
        <f t="shared" ca="1" si="50"/>
        <v>0</v>
      </c>
      <c r="AT73" s="18">
        <f t="shared" ca="1" si="50"/>
        <v>0</v>
      </c>
      <c r="AU73" s="18">
        <f t="shared" ca="1" si="50"/>
        <v>0</v>
      </c>
      <c r="AV73" s="18">
        <f t="shared" ca="1" si="50"/>
        <v>0</v>
      </c>
      <c r="AW73" s="18">
        <f t="shared" ca="1" si="50"/>
        <v>0</v>
      </c>
      <c r="AX73" s="18">
        <f t="shared" ca="1" si="50"/>
        <v>0</v>
      </c>
      <c r="AY73" s="18">
        <f t="shared" ca="1" si="50"/>
        <v>0</v>
      </c>
      <c r="AZ73" s="18">
        <f t="shared" ca="1" si="54"/>
        <v>0</v>
      </c>
      <c r="BA73" s="18">
        <f t="shared" ca="1" si="54"/>
        <v>0</v>
      </c>
      <c r="BB73" s="18">
        <f t="shared" ca="1" si="54"/>
        <v>0</v>
      </c>
      <c r="BC73" s="18">
        <f t="shared" ca="1" si="54"/>
        <v>0</v>
      </c>
      <c r="BD73" s="18">
        <f t="shared" ca="1" si="54"/>
        <v>3238419.62</v>
      </c>
      <c r="BE73" s="18">
        <f t="shared" ca="1" si="54"/>
        <v>0</v>
      </c>
      <c r="BF73" s="18">
        <f t="shared" ca="1" si="54"/>
        <v>0</v>
      </c>
      <c r="BG73" s="18">
        <f t="shared" ca="1" si="54"/>
        <v>0</v>
      </c>
      <c r="BH73" s="18">
        <f t="shared" ca="1" si="54"/>
        <v>0</v>
      </c>
      <c r="BI73" s="18">
        <f t="shared" ca="1" si="54"/>
        <v>0</v>
      </c>
      <c r="BJ73" s="18">
        <f t="shared" ca="1" si="54"/>
        <v>0</v>
      </c>
      <c r="BK73" s="18">
        <f t="shared" ca="1" si="54"/>
        <v>0</v>
      </c>
      <c r="BL73" s="18">
        <f t="shared" ca="1" si="54"/>
        <v>0</v>
      </c>
      <c r="BM73" s="18">
        <f t="shared" ca="1" si="54"/>
        <v>0</v>
      </c>
      <c r="BN73" s="18">
        <f t="shared" ca="1" si="54"/>
        <v>0</v>
      </c>
      <c r="BO73" s="18">
        <f t="shared" ca="1" si="54"/>
        <v>0</v>
      </c>
      <c r="BP73" s="18">
        <f t="shared" ca="1" si="51"/>
        <v>0</v>
      </c>
      <c r="BQ73" s="18">
        <f t="shared" ca="1" si="51"/>
        <v>0</v>
      </c>
      <c r="BR73" s="18">
        <f t="shared" ca="1" si="51"/>
        <v>0</v>
      </c>
      <c r="BS73" s="18">
        <f t="shared" ca="1" si="51"/>
        <v>0</v>
      </c>
      <c r="BT73" s="18">
        <f t="shared" ca="1" si="51"/>
        <v>0</v>
      </c>
      <c r="BU73" s="18">
        <f t="shared" ca="1" si="51"/>
        <v>0</v>
      </c>
      <c r="BV73" s="18">
        <f t="shared" ca="1" si="51"/>
        <v>0</v>
      </c>
      <c r="BW73" s="18">
        <f t="shared" ca="1" si="51"/>
        <v>0</v>
      </c>
      <c r="BX73" s="18">
        <f t="shared" ca="1" si="51"/>
        <v>0</v>
      </c>
      <c r="BY73" s="18">
        <f t="shared" ca="1" si="51"/>
        <v>0</v>
      </c>
      <c r="BZ73" s="18">
        <f t="shared" ca="1" si="51"/>
        <v>0</v>
      </c>
      <c r="CA73" s="18">
        <f t="shared" ca="1" si="51"/>
        <v>0</v>
      </c>
      <c r="CB73" s="18">
        <f t="shared" ca="1" si="51"/>
        <v>0</v>
      </c>
      <c r="CC73" s="18">
        <f t="shared" ca="1" si="55"/>
        <v>0</v>
      </c>
      <c r="CD73" s="18">
        <f t="shared" ca="1" si="55"/>
        <v>0</v>
      </c>
      <c r="CE73" s="18">
        <f t="shared" ca="1" si="55"/>
        <v>0</v>
      </c>
      <c r="CF73" s="18">
        <f t="shared" ca="1" si="55"/>
        <v>0</v>
      </c>
      <c r="CG73" s="18">
        <f t="shared" ca="1" si="55"/>
        <v>0</v>
      </c>
      <c r="CH73" s="18">
        <f t="shared" ca="1" si="55"/>
        <v>0</v>
      </c>
      <c r="CI73" s="19">
        <f t="shared" ca="1" si="25"/>
        <v>0</v>
      </c>
      <c r="CJ73" s="18">
        <f t="shared" ca="1" si="48"/>
        <v>0</v>
      </c>
      <c r="CK73" s="18">
        <f t="shared" ca="1" si="48"/>
        <v>0</v>
      </c>
      <c r="CL73" s="19">
        <f t="shared" ca="1" si="26"/>
        <v>0</v>
      </c>
      <c r="CM73" s="18">
        <f t="shared" ca="1" si="49"/>
        <v>0</v>
      </c>
      <c r="CN73" s="18">
        <f t="shared" ca="1" si="49"/>
        <v>0</v>
      </c>
      <c r="CO73" s="19">
        <f t="shared" ca="1" si="27"/>
        <v>0</v>
      </c>
      <c r="CP73" s="18">
        <f t="shared" ca="1" si="56"/>
        <v>0</v>
      </c>
      <c r="CQ73" s="18">
        <f t="shared" ca="1" si="56"/>
        <v>0</v>
      </c>
      <c r="CR73" s="18">
        <f t="shared" ca="1" si="56"/>
        <v>0</v>
      </c>
      <c r="CS73" s="18">
        <f t="shared" ca="1" si="56"/>
        <v>0</v>
      </c>
      <c r="CT73" s="18">
        <f t="shared" ca="1" si="56"/>
        <v>0</v>
      </c>
      <c r="CU73" s="19">
        <f t="shared" ca="1" si="47"/>
        <v>3238419.62</v>
      </c>
    </row>
    <row r="74" spans="1:230" ht="12.75" customHeight="1">
      <c r="A74" s="59" t="s">
        <v>283</v>
      </c>
      <c r="B74" s="48">
        <v>9000</v>
      </c>
      <c r="C74" s="58" t="s">
        <v>284</v>
      </c>
      <c r="D74" s="49">
        <f t="shared" ref="D74:BO74" ca="1" si="58">SUMIF($C$7:$C$73,"HD",D$7:D$73)</f>
        <v>11541793092.000002</v>
      </c>
      <c r="E74" s="49">
        <f t="shared" ca="1" si="58"/>
        <v>2322769451.4353824</v>
      </c>
      <c r="F74" s="49">
        <f t="shared" ca="1" si="58"/>
        <v>4264600119.8706841</v>
      </c>
      <c r="G74" s="49">
        <f t="shared" ca="1" si="58"/>
        <v>4954423520.6939344</v>
      </c>
      <c r="H74" s="49">
        <f t="shared" ca="1" si="58"/>
        <v>736596501.85092211</v>
      </c>
      <c r="I74" s="49">
        <f t="shared" ca="1" si="58"/>
        <v>1709996382.9200199</v>
      </c>
      <c r="J74" s="49">
        <f t="shared" ca="1" si="58"/>
        <v>13115128.339999987</v>
      </c>
      <c r="K74" s="49">
        <f t="shared" ca="1" si="58"/>
        <v>85168502.450000063</v>
      </c>
      <c r="L74" s="49">
        <f t="shared" ca="1" si="58"/>
        <v>53461346.324492268</v>
      </c>
      <c r="M74" s="49">
        <f t="shared" ca="1" si="58"/>
        <v>19018704.57</v>
      </c>
      <c r="N74" s="49">
        <f t="shared" ca="1" si="58"/>
        <v>184843.54</v>
      </c>
      <c r="O74" s="49">
        <f t="shared" ca="1" si="58"/>
        <v>1941911337.0276275</v>
      </c>
      <c r="P74" s="49">
        <f t="shared" ca="1" si="58"/>
        <v>3952683.14</v>
      </c>
      <c r="Q74" s="49">
        <f t="shared" ca="1" si="58"/>
        <v>1139924294.0002761</v>
      </c>
      <c r="R74" s="49">
        <f t="shared" ca="1" si="58"/>
        <v>0</v>
      </c>
      <c r="S74" s="49">
        <f t="shared" ca="1" si="58"/>
        <v>0</v>
      </c>
      <c r="T74" s="49">
        <f t="shared" ca="1" si="58"/>
        <v>27993068518.786072</v>
      </c>
      <c r="U74" s="49">
        <f t="shared" ca="1" si="58"/>
        <v>538009664.32521725</v>
      </c>
      <c r="V74" s="49">
        <f t="shared" ca="1" si="58"/>
        <v>2246970438.151485</v>
      </c>
      <c r="W74" s="49">
        <f t="shared" ca="1" si="58"/>
        <v>22574480495.077713</v>
      </c>
      <c r="X74" s="49">
        <f t="shared" ca="1" si="58"/>
        <v>31344789.419999987</v>
      </c>
      <c r="Y74" s="49">
        <f t="shared" ca="1" si="58"/>
        <v>824825428.02795601</v>
      </c>
      <c r="Z74" s="49">
        <f t="shared" ca="1" si="58"/>
        <v>1076977296.789628</v>
      </c>
      <c r="AA74" s="49">
        <f t="shared" ca="1" si="58"/>
        <v>420655.85999999993</v>
      </c>
      <c r="AB74" s="49">
        <f t="shared" ca="1" si="58"/>
        <v>3940991.93</v>
      </c>
      <c r="AC74" s="49">
        <f t="shared" ca="1" si="58"/>
        <v>76433415.818586692</v>
      </c>
      <c r="AD74" s="49">
        <f t="shared" ca="1" si="58"/>
        <v>453664100.14347041</v>
      </c>
      <c r="AE74" s="49">
        <f t="shared" ca="1" si="58"/>
        <v>10540383.620000001</v>
      </c>
      <c r="AF74" s="49">
        <f t="shared" ca="1" si="58"/>
        <v>88285501.037399903</v>
      </c>
      <c r="AG74" s="49">
        <f t="shared" ca="1" si="58"/>
        <v>302771381.50999993</v>
      </c>
      <c r="AH74" s="49">
        <f t="shared" ca="1" si="58"/>
        <v>177017220.74717599</v>
      </c>
      <c r="AI74" s="49">
        <f t="shared" ca="1" si="58"/>
        <v>35781045.230000004</v>
      </c>
      <c r="AJ74" s="49">
        <f t="shared" ca="1" si="58"/>
        <v>30459195.618658733</v>
      </c>
      <c r="AK74" s="49">
        <f t="shared" ca="1" si="58"/>
        <v>4863640.4700000007</v>
      </c>
      <c r="AL74" s="49">
        <f t="shared" ca="1" si="58"/>
        <v>0</v>
      </c>
      <c r="AM74" s="49">
        <f t="shared" ca="1" si="58"/>
        <v>549391593.22000003</v>
      </c>
      <c r="AN74" s="49">
        <f t="shared" ca="1" si="58"/>
        <v>6070943.3799999999</v>
      </c>
      <c r="AO74" s="49">
        <f t="shared" ca="1" si="58"/>
        <v>174099933.08000001</v>
      </c>
      <c r="AP74" s="49">
        <f t="shared" ca="1" si="58"/>
        <v>68571040.967799962</v>
      </c>
      <c r="AQ74" s="49">
        <f t="shared" ca="1" si="58"/>
        <v>0</v>
      </c>
      <c r="AR74" s="49">
        <f t="shared" ca="1" si="58"/>
        <v>0</v>
      </c>
      <c r="AS74" s="49">
        <f t="shared" ca="1" si="58"/>
        <v>0</v>
      </c>
      <c r="AT74" s="49">
        <f t="shared" ca="1" si="58"/>
        <v>2905019365.6253901</v>
      </c>
      <c r="AU74" s="49">
        <f t="shared" ca="1" si="58"/>
        <v>339742054.75282013</v>
      </c>
      <c r="AV74" s="49">
        <f t="shared" ca="1" si="58"/>
        <v>111145512.52325934</v>
      </c>
      <c r="AW74" s="49">
        <f t="shared" ca="1" si="58"/>
        <v>0</v>
      </c>
      <c r="AX74" s="49">
        <f t="shared" ca="1" si="58"/>
        <v>74681303.864537761</v>
      </c>
      <c r="AY74" s="49">
        <f t="shared" ca="1" si="58"/>
        <v>0</v>
      </c>
      <c r="AZ74" s="49">
        <f t="shared" ca="1" si="58"/>
        <v>0</v>
      </c>
      <c r="BA74" s="49">
        <f t="shared" ca="1" si="58"/>
        <v>0</v>
      </c>
      <c r="BB74" s="49">
        <f t="shared" ca="1" si="58"/>
        <v>23342887.760000002</v>
      </c>
      <c r="BC74" s="49">
        <f t="shared" ca="1" si="58"/>
        <v>1168718.4100000001</v>
      </c>
      <c r="BD74" s="49">
        <f t="shared" ca="1" si="58"/>
        <v>2054335924.6565831</v>
      </c>
      <c r="BE74" s="49">
        <f t="shared" ca="1" si="58"/>
        <v>16080313.09</v>
      </c>
      <c r="BF74" s="49">
        <f t="shared" ca="1" si="58"/>
        <v>0</v>
      </c>
      <c r="BG74" s="49">
        <f t="shared" ca="1" si="58"/>
        <v>0</v>
      </c>
      <c r="BH74" s="49">
        <f t="shared" ca="1" si="58"/>
        <v>376760.51999999996</v>
      </c>
      <c r="BI74" s="49">
        <f t="shared" ca="1" si="58"/>
        <v>309562118.06110215</v>
      </c>
      <c r="BJ74" s="49">
        <f t="shared" ca="1" si="58"/>
        <v>114071267.69187146</v>
      </c>
      <c r="BK74" s="49">
        <f t="shared" ca="1" si="58"/>
        <v>0</v>
      </c>
      <c r="BL74" s="49">
        <f t="shared" ca="1" si="58"/>
        <v>11220297.6317</v>
      </c>
      <c r="BM74" s="49">
        <f t="shared" ca="1" si="58"/>
        <v>528181166.66888827</v>
      </c>
      <c r="BN74" s="49">
        <f t="shared" ca="1" si="58"/>
        <v>610818232.86901748</v>
      </c>
      <c r="BO74" s="49">
        <f t="shared" ca="1" si="58"/>
        <v>0</v>
      </c>
      <c r="BP74" s="49">
        <f t="shared" ref="BP74:CU74" ca="1" si="59">SUMIF($C$7:$C$73,"HD",BP$7:BP$73)</f>
        <v>1949282082.0295219</v>
      </c>
      <c r="BQ74" s="49">
        <f t="shared" ca="1" si="59"/>
        <v>174718595.62014601</v>
      </c>
      <c r="BR74" s="49">
        <f t="shared" ca="1" si="59"/>
        <v>881136872.69178092</v>
      </c>
      <c r="BS74" s="49">
        <f t="shared" ca="1" si="59"/>
        <v>2073998475.2174337</v>
      </c>
      <c r="BT74" s="49">
        <f t="shared" ca="1" si="59"/>
        <v>0</v>
      </c>
      <c r="BU74" s="49">
        <f t="shared" ca="1" si="59"/>
        <v>19047.599999999999</v>
      </c>
      <c r="BV74" s="49">
        <f t="shared" ca="1" si="59"/>
        <v>452475359.27999997</v>
      </c>
      <c r="BW74" s="49">
        <f t="shared" ca="1" si="59"/>
        <v>15636780.369999997</v>
      </c>
      <c r="BX74" s="49">
        <f t="shared" ca="1" si="59"/>
        <v>0</v>
      </c>
      <c r="BY74" s="49">
        <f t="shared" ca="1" si="59"/>
        <v>106972894.55</v>
      </c>
      <c r="BZ74" s="49">
        <f t="shared" ca="1" si="59"/>
        <v>192767159.39000002</v>
      </c>
      <c r="CA74" s="49">
        <f t="shared" ca="1" si="59"/>
        <v>7482169419.3199806</v>
      </c>
      <c r="CB74" s="49">
        <f t="shared" ca="1" si="59"/>
        <v>37558075.440000005</v>
      </c>
      <c r="CC74" s="49">
        <f t="shared" ca="1" si="59"/>
        <v>1392033428.21</v>
      </c>
      <c r="CD74" s="49">
        <f t="shared" ca="1" si="59"/>
        <v>1777261.37</v>
      </c>
      <c r="CE74" s="49">
        <f t="shared" ca="1" si="59"/>
        <v>336690.84</v>
      </c>
      <c r="CF74" s="49">
        <f t="shared" ca="1" si="59"/>
        <v>51419490.789999999</v>
      </c>
      <c r="CG74" s="49">
        <f t="shared" ca="1" si="59"/>
        <v>210540378.91999999</v>
      </c>
      <c r="CH74" s="49">
        <f t="shared" ca="1" si="59"/>
        <v>65554316.890476331</v>
      </c>
      <c r="CI74" s="49">
        <f t="shared" ca="1" si="59"/>
        <v>21828796573.737461</v>
      </c>
      <c r="CJ74" s="49">
        <f t="shared" ca="1" si="59"/>
        <v>134868879.42800018</v>
      </c>
      <c r="CK74" s="49">
        <f t="shared" ca="1" si="59"/>
        <v>302658818.18090618</v>
      </c>
      <c r="CL74" s="49">
        <f t="shared" ca="1" si="59"/>
        <v>5661274089.7821865</v>
      </c>
      <c r="CM74" s="49">
        <f t="shared" ca="1" si="59"/>
        <v>387178847.81753337</v>
      </c>
      <c r="CN74" s="49">
        <f t="shared" ca="1" si="59"/>
        <v>5274095241.964653</v>
      </c>
      <c r="CO74" s="49">
        <f t="shared" ca="1" si="59"/>
        <v>15729994786.346367</v>
      </c>
      <c r="CP74" s="49">
        <f t="shared" ca="1" si="59"/>
        <v>2820236045.6956215</v>
      </c>
      <c r="CQ74" s="49">
        <f t="shared" ca="1" si="59"/>
        <v>12909758740.650745</v>
      </c>
      <c r="CR74" s="49">
        <f t="shared" ca="1" si="59"/>
        <v>415042453.48669314</v>
      </c>
      <c r="CS74" s="49">
        <f t="shared" ca="1" si="59"/>
        <v>125501616.82880899</v>
      </c>
      <c r="CT74" s="49">
        <f t="shared" ca="1" si="59"/>
        <v>356026.08999999997</v>
      </c>
      <c r="CU74" s="49">
        <f t="shared" ca="1" si="59"/>
        <v>119070949412.17195</v>
      </c>
    </row>
    <row r="75" spans="1:230">
      <c r="A75" s="59" t="s">
        <v>286</v>
      </c>
      <c r="B75" s="48">
        <v>9001</v>
      </c>
      <c r="C75" s="58" t="s">
        <v>287</v>
      </c>
      <c r="D75" s="49">
        <f t="shared" ref="D75:BO75" ca="1" si="60">SUMIF($C$7:$C$73,"H",D$7:D$73)+SUMIF($C$7:$C$73,"E",D$7:D$73)</f>
        <v>0</v>
      </c>
      <c r="E75" s="49">
        <f t="shared" ca="1" si="60"/>
        <v>0</v>
      </c>
      <c r="F75" s="49">
        <f t="shared" ca="1" si="60"/>
        <v>0</v>
      </c>
      <c r="G75" s="49">
        <f t="shared" ca="1" si="60"/>
        <v>0</v>
      </c>
      <c r="H75" s="49">
        <f t="shared" ca="1" si="60"/>
        <v>0</v>
      </c>
      <c r="I75" s="49">
        <f t="shared" ca="1" si="60"/>
        <v>0</v>
      </c>
      <c r="J75" s="49">
        <f t="shared" ca="1" si="60"/>
        <v>0</v>
      </c>
      <c r="K75" s="49">
        <f t="shared" ca="1" si="60"/>
        <v>0</v>
      </c>
      <c r="L75" s="49">
        <f t="shared" ca="1" si="60"/>
        <v>0</v>
      </c>
      <c r="M75" s="49">
        <f t="shared" ca="1" si="60"/>
        <v>0</v>
      </c>
      <c r="N75" s="49">
        <f t="shared" ca="1" si="60"/>
        <v>0</v>
      </c>
      <c r="O75" s="49">
        <f t="shared" ca="1" si="60"/>
        <v>0</v>
      </c>
      <c r="P75" s="49">
        <f t="shared" ca="1" si="60"/>
        <v>0</v>
      </c>
      <c r="Q75" s="49">
        <f t="shared" ca="1" si="60"/>
        <v>0</v>
      </c>
      <c r="R75" s="49">
        <f t="shared" ca="1" si="60"/>
        <v>0</v>
      </c>
      <c r="S75" s="49">
        <f t="shared" ca="1" si="60"/>
        <v>0</v>
      </c>
      <c r="T75" s="49">
        <f t="shared" ca="1" si="60"/>
        <v>0</v>
      </c>
      <c r="U75" s="49">
        <f t="shared" ca="1" si="60"/>
        <v>0</v>
      </c>
      <c r="V75" s="49">
        <f t="shared" ca="1" si="60"/>
        <v>0</v>
      </c>
      <c r="W75" s="49">
        <f t="shared" ca="1" si="60"/>
        <v>0</v>
      </c>
      <c r="X75" s="49">
        <f t="shared" ca="1" si="60"/>
        <v>0</v>
      </c>
      <c r="Y75" s="49">
        <f t="shared" ca="1" si="60"/>
        <v>0</v>
      </c>
      <c r="Z75" s="49">
        <f t="shared" ca="1" si="60"/>
        <v>0</v>
      </c>
      <c r="AA75" s="49">
        <f t="shared" ca="1" si="60"/>
        <v>0</v>
      </c>
      <c r="AB75" s="49">
        <f t="shared" ca="1" si="60"/>
        <v>0</v>
      </c>
      <c r="AC75" s="49">
        <f t="shared" ca="1" si="60"/>
        <v>0</v>
      </c>
      <c r="AD75" s="49">
        <f t="shared" ca="1" si="60"/>
        <v>0</v>
      </c>
      <c r="AE75" s="49">
        <f t="shared" ca="1" si="60"/>
        <v>0</v>
      </c>
      <c r="AF75" s="49">
        <f t="shared" ca="1" si="60"/>
        <v>0</v>
      </c>
      <c r="AG75" s="49">
        <f t="shared" ca="1" si="60"/>
        <v>0</v>
      </c>
      <c r="AH75" s="49">
        <f t="shared" ca="1" si="60"/>
        <v>0</v>
      </c>
      <c r="AI75" s="49">
        <f t="shared" ca="1" si="60"/>
        <v>0</v>
      </c>
      <c r="AJ75" s="49">
        <f t="shared" ca="1" si="60"/>
        <v>0</v>
      </c>
      <c r="AK75" s="49">
        <f t="shared" ca="1" si="60"/>
        <v>0</v>
      </c>
      <c r="AL75" s="49">
        <f t="shared" ca="1" si="60"/>
        <v>0</v>
      </c>
      <c r="AM75" s="49">
        <f t="shared" ca="1" si="60"/>
        <v>0</v>
      </c>
      <c r="AN75" s="49">
        <f t="shared" ca="1" si="60"/>
        <v>0</v>
      </c>
      <c r="AO75" s="49">
        <f t="shared" ca="1" si="60"/>
        <v>0</v>
      </c>
      <c r="AP75" s="49">
        <f t="shared" ca="1" si="60"/>
        <v>0</v>
      </c>
      <c r="AQ75" s="49">
        <f t="shared" ca="1" si="60"/>
        <v>0</v>
      </c>
      <c r="AR75" s="49">
        <f t="shared" ca="1" si="60"/>
        <v>0</v>
      </c>
      <c r="AS75" s="49">
        <f t="shared" ca="1" si="60"/>
        <v>0</v>
      </c>
      <c r="AT75" s="49">
        <f t="shared" ca="1" si="60"/>
        <v>0</v>
      </c>
      <c r="AU75" s="49">
        <f t="shared" ca="1" si="60"/>
        <v>0</v>
      </c>
      <c r="AV75" s="49">
        <f t="shared" ca="1" si="60"/>
        <v>0</v>
      </c>
      <c r="AW75" s="49">
        <f t="shared" ca="1" si="60"/>
        <v>0</v>
      </c>
      <c r="AX75" s="49">
        <f t="shared" ca="1" si="60"/>
        <v>0</v>
      </c>
      <c r="AY75" s="49">
        <f t="shared" ca="1" si="60"/>
        <v>0</v>
      </c>
      <c r="AZ75" s="49">
        <f t="shared" ca="1" si="60"/>
        <v>0</v>
      </c>
      <c r="BA75" s="49">
        <f t="shared" ca="1" si="60"/>
        <v>0</v>
      </c>
      <c r="BB75" s="49">
        <f t="shared" ca="1" si="60"/>
        <v>0</v>
      </c>
      <c r="BC75" s="49">
        <f t="shared" ca="1" si="60"/>
        <v>0</v>
      </c>
      <c r="BD75" s="49">
        <f t="shared" ca="1" si="60"/>
        <v>627208658.30751717</v>
      </c>
      <c r="BE75" s="49">
        <f t="shared" ca="1" si="60"/>
        <v>139887750.44999993</v>
      </c>
      <c r="BF75" s="49">
        <f t="shared" ca="1" si="60"/>
        <v>0</v>
      </c>
      <c r="BG75" s="49">
        <f t="shared" ca="1" si="60"/>
        <v>0</v>
      </c>
      <c r="BH75" s="49">
        <f t="shared" ca="1" si="60"/>
        <v>0</v>
      </c>
      <c r="BI75" s="49">
        <f t="shared" ca="1" si="60"/>
        <v>0</v>
      </c>
      <c r="BJ75" s="49">
        <f t="shared" ca="1" si="60"/>
        <v>0</v>
      </c>
      <c r="BK75" s="49">
        <f t="shared" ca="1" si="60"/>
        <v>0</v>
      </c>
      <c r="BL75" s="49">
        <f t="shared" ca="1" si="60"/>
        <v>0</v>
      </c>
      <c r="BM75" s="49">
        <f t="shared" ca="1" si="60"/>
        <v>0</v>
      </c>
      <c r="BN75" s="49">
        <f t="shared" ca="1" si="60"/>
        <v>0</v>
      </c>
      <c r="BO75" s="49">
        <f t="shared" ca="1" si="60"/>
        <v>0</v>
      </c>
      <c r="BP75" s="49">
        <f t="shared" ref="BP75:CU75" ca="1" si="61">SUMIF($C$7:$C$73,"H",BP$7:BP$73)+SUMIF($C$7:$C$73,"E",BP$7:BP$73)</f>
        <v>0</v>
      </c>
      <c r="BQ75" s="49">
        <f t="shared" ca="1" si="61"/>
        <v>0</v>
      </c>
      <c r="BR75" s="49">
        <f t="shared" ca="1" si="61"/>
        <v>0</v>
      </c>
      <c r="BS75" s="49">
        <f t="shared" ca="1" si="61"/>
        <v>0</v>
      </c>
      <c r="BT75" s="49">
        <f t="shared" ca="1" si="61"/>
        <v>0</v>
      </c>
      <c r="BU75" s="49">
        <f t="shared" ca="1" si="61"/>
        <v>0</v>
      </c>
      <c r="BV75" s="49">
        <f t="shared" ca="1" si="61"/>
        <v>0</v>
      </c>
      <c r="BW75" s="49">
        <f t="shared" ca="1" si="61"/>
        <v>0</v>
      </c>
      <c r="BX75" s="49">
        <f t="shared" ca="1" si="61"/>
        <v>0</v>
      </c>
      <c r="BY75" s="49">
        <f t="shared" ca="1" si="61"/>
        <v>0</v>
      </c>
      <c r="BZ75" s="49">
        <f t="shared" ca="1" si="61"/>
        <v>0</v>
      </c>
      <c r="CA75" s="49">
        <f t="shared" ca="1" si="61"/>
        <v>0</v>
      </c>
      <c r="CB75" s="49">
        <f t="shared" ca="1" si="61"/>
        <v>0</v>
      </c>
      <c r="CC75" s="49">
        <f t="shared" ca="1" si="61"/>
        <v>0</v>
      </c>
      <c r="CD75" s="49">
        <f t="shared" ca="1" si="61"/>
        <v>0</v>
      </c>
      <c r="CE75" s="49">
        <f t="shared" ca="1" si="61"/>
        <v>0</v>
      </c>
      <c r="CF75" s="49">
        <f t="shared" ca="1" si="61"/>
        <v>0</v>
      </c>
      <c r="CG75" s="49">
        <f t="shared" ca="1" si="61"/>
        <v>0</v>
      </c>
      <c r="CH75" s="49">
        <f t="shared" ca="1" si="61"/>
        <v>363.48571428571427</v>
      </c>
      <c r="CI75" s="49">
        <f t="shared" ca="1" si="61"/>
        <v>621004793.64299965</v>
      </c>
      <c r="CJ75" s="49">
        <f t="shared" ca="1" si="61"/>
        <v>51628.15</v>
      </c>
      <c r="CK75" s="49">
        <f t="shared" ca="1" si="61"/>
        <v>40649331.330000773</v>
      </c>
      <c r="CL75" s="49">
        <f t="shared" ca="1" si="61"/>
        <v>211394617.00999886</v>
      </c>
      <c r="CM75" s="49">
        <f t="shared" ca="1" si="61"/>
        <v>12474634.560000002</v>
      </c>
      <c r="CN75" s="49">
        <f t="shared" ca="1" si="61"/>
        <v>198919982.44999886</v>
      </c>
      <c r="CO75" s="49">
        <f t="shared" ca="1" si="61"/>
        <v>368909217.153</v>
      </c>
      <c r="CP75" s="49">
        <f t="shared" ca="1" si="61"/>
        <v>6815540.5900000064</v>
      </c>
      <c r="CQ75" s="49">
        <f t="shared" ca="1" si="61"/>
        <v>362093676.56300002</v>
      </c>
      <c r="CR75" s="49">
        <f t="shared" ca="1" si="61"/>
        <v>34355811.169993639</v>
      </c>
      <c r="CS75" s="49">
        <f t="shared" ca="1" si="61"/>
        <v>0</v>
      </c>
      <c r="CT75" s="49">
        <f t="shared" ca="1" si="61"/>
        <v>0</v>
      </c>
      <c r="CU75" s="49">
        <f t="shared" ca="1" si="61"/>
        <v>1422457377.0562248</v>
      </c>
    </row>
    <row r="76" spans="1:230" s="35" customFormat="1">
      <c r="A76" s="59" t="s">
        <v>289</v>
      </c>
      <c r="B76" s="48">
        <v>9003</v>
      </c>
      <c r="C76" s="58" t="s">
        <v>290</v>
      </c>
      <c r="D76" s="49">
        <f t="shared" ref="D76:I76" ca="1" si="62">D74+D75</f>
        <v>11541793092.000002</v>
      </c>
      <c r="E76" s="49">
        <f t="shared" ca="1" si="62"/>
        <v>2322769451.4353824</v>
      </c>
      <c r="F76" s="49">
        <f t="shared" ca="1" si="62"/>
        <v>4264600119.8706841</v>
      </c>
      <c r="G76" s="49">
        <f t="shared" ca="1" si="62"/>
        <v>4954423520.6939344</v>
      </c>
      <c r="H76" s="49">
        <f t="shared" ca="1" si="62"/>
        <v>736596501.85092211</v>
      </c>
      <c r="I76" s="49">
        <f t="shared" ca="1" si="62"/>
        <v>1709996382.9200199</v>
      </c>
      <c r="J76" s="49">
        <f ca="1">J74+J75</f>
        <v>13115128.339999987</v>
      </c>
      <c r="K76" s="49">
        <f ca="1">K74+K75</f>
        <v>85168502.450000063</v>
      </c>
      <c r="L76" s="49">
        <f t="shared" ref="L76:BU76" ca="1" si="63">L74+L75</f>
        <v>53461346.324492268</v>
      </c>
      <c r="M76" s="49">
        <f t="shared" ca="1" si="63"/>
        <v>19018704.57</v>
      </c>
      <c r="N76" s="49">
        <f t="shared" ca="1" si="63"/>
        <v>184843.54</v>
      </c>
      <c r="O76" s="49">
        <f t="shared" ca="1" si="63"/>
        <v>1941911337.0276275</v>
      </c>
      <c r="P76" s="49">
        <f t="shared" ca="1" si="63"/>
        <v>3952683.14</v>
      </c>
      <c r="Q76" s="49">
        <f t="shared" ca="1" si="63"/>
        <v>1139924294.0002761</v>
      </c>
      <c r="R76" s="49">
        <f t="shared" ca="1" si="63"/>
        <v>0</v>
      </c>
      <c r="S76" s="49">
        <f t="shared" ca="1" si="63"/>
        <v>0</v>
      </c>
      <c r="T76" s="49">
        <f t="shared" ca="1" si="63"/>
        <v>27993068518.786072</v>
      </c>
      <c r="U76" s="49">
        <f t="shared" ca="1" si="63"/>
        <v>538009664.32521725</v>
      </c>
      <c r="V76" s="49">
        <f t="shared" ca="1" si="63"/>
        <v>2246970438.151485</v>
      </c>
      <c r="W76" s="49">
        <f t="shared" ca="1" si="63"/>
        <v>22574480495.077713</v>
      </c>
      <c r="X76" s="49">
        <f t="shared" ca="1" si="63"/>
        <v>31344789.419999987</v>
      </c>
      <c r="Y76" s="49">
        <f t="shared" ca="1" si="63"/>
        <v>824825428.02795601</v>
      </c>
      <c r="Z76" s="49">
        <f t="shared" ca="1" si="63"/>
        <v>1076977296.789628</v>
      </c>
      <c r="AA76" s="49">
        <f t="shared" ca="1" si="63"/>
        <v>420655.85999999993</v>
      </c>
      <c r="AB76" s="49">
        <f t="shared" ca="1" si="63"/>
        <v>3940991.93</v>
      </c>
      <c r="AC76" s="49">
        <f t="shared" ca="1" si="63"/>
        <v>76433415.818586692</v>
      </c>
      <c r="AD76" s="49">
        <f t="shared" ca="1" si="63"/>
        <v>453664100.14347041</v>
      </c>
      <c r="AE76" s="49">
        <f t="shared" ca="1" si="63"/>
        <v>10540383.620000001</v>
      </c>
      <c r="AF76" s="49">
        <f t="shared" ca="1" si="63"/>
        <v>88285501.037399903</v>
      </c>
      <c r="AG76" s="49">
        <f t="shared" ca="1" si="63"/>
        <v>302771381.50999993</v>
      </c>
      <c r="AH76" s="49">
        <f t="shared" ca="1" si="63"/>
        <v>177017220.74717599</v>
      </c>
      <c r="AI76" s="49">
        <f t="shared" ca="1" si="63"/>
        <v>35781045.230000004</v>
      </c>
      <c r="AJ76" s="49">
        <f t="shared" ca="1" si="63"/>
        <v>30459195.618658733</v>
      </c>
      <c r="AK76" s="49">
        <f t="shared" ca="1" si="63"/>
        <v>4863640.4700000007</v>
      </c>
      <c r="AL76" s="49">
        <f t="shared" ca="1" si="63"/>
        <v>0</v>
      </c>
      <c r="AM76" s="49">
        <f t="shared" ca="1" si="63"/>
        <v>549391593.22000003</v>
      </c>
      <c r="AN76" s="49">
        <f t="shared" ca="1" si="63"/>
        <v>6070943.3799999999</v>
      </c>
      <c r="AO76" s="49">
        <f t="shared" ca="1" si="63"/>
        <v>174099933.08000001</v>
      </c>
      <c r="AP76" s="49">
        <f t="shared" ca="1" si="63"/>
        <v>68571040.967799962</v>
      </c>
      <c r="AQ76" s="49">
        <f t="shared" ca="1" si="63"/>
        <v>0</v>
      </c>
      <c r="AR76" s="49">
        <f t="shared" ca="1" si="63"/>
        <v>0</v>
      </c>
      <c r="AS76" s="49">
        <f t="shared" ca="1" si="63"/>
        <v>0</v>
      </c>
      <c r="AT76" s="49">
        <f t="shared" ca="1" si="63"/>
        <v>2905019365.6253901</v>
      </c>
      <c r="AU76" s="49">
        <f t="shared" ca="1" si="63"/>
        <v>339742054.75282013</v>
      </c>
      <c r="AV76" s="49">
        <f t="shared" ca="1" si="63"/>
        <v>111145512.52325934</v>
      </c>
      <c r="AW76" s="49">
        <f t="shared" ca="1" si="63"/>
        <v>0</v>
      </c>
      <c r="AX76" s="49">
        <f t="shared" ca="1" si="63"/>
        <v>74681303.864537761</v>
      </c>
      <c r="AY76" s="49">
        <f t="shared" ca="1" si="63"/>
        <v>0</v>
      </c>
      <c r="AZ76" s="49">
        <f t="shared" ca="1" si="63"/>
        <v>0</v>
      </c>
      <c r="BA76" s="49">
        <f t="shared" ca="1" si="63"/>
        <v>0</v>
      </c>
      <c r="BB76" s="49">
        <f t="shared" ca="1" si="63"/>
        <v>23342887.760000002</v>
      </c>
      <c r="BC76" s="49">
        <f t="shared" ca="1" si="63"/>
        <v>1168718.4100000001</v>
      </c>
      <c r="BD76" s="49">
        <f t="shared" ca="1" si="63"/>
        <v>2681544582.9641004</v>
      </c>
      <c r="BE76" s="49">
        <f t="shared" ca="1" si="63"/>
        <v>155968063.53999993</v>
      </c>
      <c r="BF76" s="49">
        <f t="shared" ca="1" si="63"/>
        <v>0</v>
      </c>
      <c r="BG76" s="49">
        <f t="shared" ca="1" si="63"/>
        <v>0</v>
      </c>
      <c r="BH76" s="49">
        <f t="shared" ca="1" si="63"/>
        <v>376760.51999999996</v>
      </c>
      <c r="BI76" s="49">
        <f t="shared" ca="1" si="63"/>
        <v>309562118.06110215</v>
      </c>
      <c r="BJ76" s="49">
        <f t="shared" ca="1" si="63"/>
        <v>114071267.69187146</v>
      </c>
      <c r="BK76" s="49">
        <f t="shared" ca="1" si="63"/>
        <v>0</v>
      </c>
      <c r="BL76" s="49">
        <f t="shared" ca="1" si="63"/>
        <v>11220297.6317</v>
      </c>
      <c r="BM76" s="49">
        <f t="shared" ca="1" si="63"/>
        <v>528181166.66888827</v>
      </c>
      <c r="BN76" s="49">
        <f t="shared" ca="1" si="63"/>
        <v>610818232.86901748</v>
      </c>
      <c r="BO76" s="49">
        <f t="shared" ca="1" si="63"/>
        <v>0</v>
      </c>
      <c r="BP76" s="49">
        <f t="shared" ca="1" si="63"/>
        <v>1949282082.0295219</v>
      </c>
      <c r="BQ76" s="49">
        <f t="shared" ca="1" si="63"/>
        <v>174718595.62014601</v>
      </c>
      <c r="BR76" s="49">
        <f t="shared" ca="1" si="63"/>
        <v>881136872.69178092</v>
      </c>
      <c r="BS76" s="49">
        <f t="shared" ca="1" si="63"/>
        <v>2073998475.2174337</v>
      </c>
      <c r="BT76" s="49">
        <f t="shared" ca="1" si="63"/>
        <v>0</v>
      </c>
      <c r="BU76" s="49">
        <f t="shared" ca="1" si="63"/>
        <v>19047.599999999999</v>
      </c>
      <c r="BV76" s="49">
        <f ca="1">BV74+BV75</f>
        <v>452475359.27999997</v>
      </c>
      <c r="BW76" s="49">
        <f ca="1">BW74+BW75</f>
        <v>15636780.369999997</v>
      </c>
      <c r="BX76" s="49">
        <f ca="1">BX74+BX75</f>
        <v>0</v>
      </c>
      <c r="BY76" s="49">
        <f ca="1">BY74+BY75</f>
        <v>106972894.55</v>
      </c>
      <c r="BZ76" s="49">
        <f t="shared" ref="BZ76:CP76" ca="1" si="64">BZ74+BZ75</f>
        <v>192767159.39000002</v>
      </c>
      <c r="CA76" s="49">
        <f t="shared" ca="1" si="64"/>
        <v>7482169419.3199806</v>
      </c>
      <c r="CB76" s="49">
        <f t="shared" ca="1" si="64"/>
        <v>37558075.440000005</v>
      </c>
      <c r="CC76" s="49">
        <f t="shared" ca="1" si="64"/>
        <v>1392033428.21</v>
      </c>
      <c r="CD76" s="49">
        <f t="shared" ca="1" si="64"/>
        <v>1777261.37</v>
      </c>
      <c r="CE76" s="49">
        <f t="shared" ca="1" si="64"/>
        <v>336690.84</v>
      </c>
      <c r="CF76" s="49">
        <f t="shared" ca="1" si="64"/>
        <v>51419490.789999999</v>
      </c>
      <c r="CG76" s="49">
        <f t="shared" ca="1" si="64"/>
        <v>210540378.91999999</v>
      </c>
      <c r="CH76" s="49">
        <f t="shared" ca="1" si="64"/>
        <v>65554680.376190618</v>
      </c>
      <c r="CI76" s="49">
        <f t="shared" ca="1" si="64"/>
        <v>22449801367.380463</v>
      </c>
      <c r="CJ76" s="49">
        <f t="shared" ca="1" si="64"/>
        <v>134920507.57800019</v>
      </c>
      <c r="CK76" s="49">
        <f t="shared" ca="1" si="64"/>
        <v>343308149.51090693</v>
      </c>
      <c r="CL76" s="49">
        <f t="shared" ca="1" si="64"/>
        <v>5872668706.7921858</v>
      </c>
      <c r="CM76" s="49">
        <f t="shared" ca="1" si="64"/>
        <v>399653482.37753338</v>
      </c>
      <c r="CN76" s="49">
        <f t="shared" ca="1" si="64"/>
        <v>5473015224.4146519</v>
      </c>
      <c r="CO76" s="49">
        <f t="shared" ca="1" si="64"/>
        <v>16098904003.499367</v>
      </c>
      <c r="CP76" s="49">
        <f t="shared" ca="1" si="64"/>
        <v>2827051586.2856216</v>
      </c>
      <c r="CQ76" s="49">
        <f ca="1">CQ74+CQ75</f>
        <v>13271852417.213745</v>
      </c>
      <c r="CR76" s="49">
        <f ca="1">CR74+CR75</f>
        <v>449398264.65668678</v>
      </c>
      <c r="CS76" s="49">
        <f ca="1">CS74+CS75</f>
        <v>125501616.82880899</v>
      </c>
      <c r="CT76" s="49">
        <f ca="1">CT74+CT75</f>
        <v>356026.08999999997</v>
      </c>
      <c r="CU76" s="49">
        <f ca="1">CU74+CU75</f>
        <v>120493406789.22818</v>
      </c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</row>
    <row r="77" spans="1:230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0" s="35" customFormat="1">
      <c r="A78" s="53"/>
      <c r="B78" s="53"/>
      <c r="C78" s="53"/>
    </row>
    <row r="79" spans="1:230" s="35" customFormat="1">
      <c r="A79" s="53"/>
      <c r="B79" s="53"/>
      <c r="C79" s="53"/>
    </row>
    <row r="80" spans="1:230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"/>
  <dimension ref="A1:IA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  <c r="E3" s="7"/>
    </row>
    <row r="4" spans="1:159" ht="22.5" customHeight="1"/>
    <row r="5" spans="1:159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796</v>
      </c>
      <c r="K5" s="78">
        <v>797</v>
      </c>
      <c r="L5" s="78">
        <v>908</v>
      </c>
      <c r="M5" s="78">
        <v>909</v>
      </c>
      <c r="N5" s="78">
        <v>910</v>
      </c>
      <c r="O5" s="78">
        <v>91001</v>
      </c>
      <c r="P5" s="78">
        <v>91002</v>
      </c>
      <c r="Q5" s="78">
        <v>911</v>
      </c>
      <c r="R5" s="78">
        <v>91101</v>
      </c>
      <c r="S5" s="78">
        <v>91102</v>
      </c>
      <c r="T5" s="78">
        <v>799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17</v>
      </c>
      <c r="K6" s="56" t="s">
        <v>18</v>
      </c>
      <c r="L6" s="56" t="s">
        <v>19</v>
      </c>
      <c r="M6" s="56" t="s">
        <v>20</v>
      </c>
      <c r="N6" s="56" t="s">
        <v>21</v>
      </c>
      <c r="O6" s="56" t="s">
        <v>22</v>
      </c>
      <c r="P6" s="56" t="s">
        <v>23</v>
      </c>
      <c r="Q6" s="56" t="s">
        <v>24</v>
      </c>
      <c r="R6" s="56" t="s">
        <v>22</v>
      </c>
      <c r="S6" s="56" t="s">
        <v>23</v>
      </c>
      <c r="T6" s="56" t="s">
        <v>128</v>
      </c>
      <c r="U6" s="79" t="s">
        <v>322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ca="1">L7+M7+N7+Q7</f>
        <v>0</v>
      </c>
      <c r="L7" s="18">
        <f t="shared" ref="L7:T22" ca="1" si="1">IFERROR(IF($C$2="Yurtiçi",INDIRECT("'"&amp;$B$2&amp;"'!"&amp;ADDRESS(MATCH($B7,INDIRECT("'"&amp;$B$2&amp;"'!$B$1:$B$1095"),0),MATCH(L$5,INDIRECT("'"&amp;$B$2&amp;"'!5:5"),0))),IF($C$2="Yurtdışı",INDIRECT("'"&amp;$B$2&amp;"'!"&amp;ADDRESS(MATCH($B7,INDIRECT("'"&amp;$B$2&amp;"'!$B$1:$B$1095"),0),MATCH(L$5,INDIRECT("'"&amp;$B$2&amp;"'!5:5"),0)+1)),INDIRECT("'"&amp;$B$2&amp;"'!"&amp;ADDRESS(MATCH($B7,INDIRECT("'"&amp;$B$2&amp;"'!$B$1:$B$1095"),0),MATCH(L$5,INDIRECT("'"&amp;$B$2&amp;"'!5:5"),0)))+INDIRECT("'"&amp;$B$2&amp;"'!"&amp;ADDRESS(MATCH($B7,INDIRECT("'"&amp;$B$2&amp;"'!$B$1:$B$1095"),0),MATCH(L$5,INDIRECT("'"&amp;$B$2&amp;"'!5:5"),0)+1)))),0)</f>
        <v>0</v>
      </c>
      <c r="M7" s="18">
        <f t="shared" ca="1" si="1"/>
        <v>0</v>
      </c>
      <c r="N7" s="19">
        <f ca="1">+O7+P7</f>
        <v>0</v>
      </c>
      <c r="O7" s="18">
        <f t="shared" ca="1" si="1"/>
        <v>0</v>
      </c>
      <c r="P7" s="18">
        <f t="shared" ca="1" si="1"/>
        <v>0</v>
      </c>
      <c r="Q7" s="19">
        <f ca="1">+R7+S7</f>
        <v>0</v>
      </c>
      <c r="R7" s="18">
        <f t="shared" ca="1" si="1"/>
        <v>0</v>
      </c>
      <c r="S7" s="18">
        <f t="shared" ca="1" si="1"/>
        <v>0</v>
      </c>
      <c r="T7" s="18">
        <f t="shared" ca="1" si="1"/>
        <v>0</v>
      </c>
      <c r="U7" s="19">
        <f ca="1">SUM(D7:K7)+T7</f>
        <v>0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2">L8+M8+N8+Q8</f>
        <v>0</v>
      </c>
      <c r="L8" s="18">
        <f t="shared" ca="1" si="1"/>
        <v>0</v>
      </c>
      <c r="M8" s="18">
        <f t="shared" ca="1" si="1"/>
        <v>0</v>
      </c>
      <c r="N8" s="19">
        <f t="shared" ref="N8:N23" ca="1" si="3">+O8+P8</f>
        <v>0</v>
      </c>
      <c r="O8" s="18">
        <f t="shared" ca="1" si="1"/>
        <v>0</v>
      </c>
      <c r="P8" s="18">
        <f t="shared" ca="1" si="1"/>
        <v>0</v>
      </c>
      <c r="Q8" s="19">
        <f t="shared" ref="Q8:Q23" ca="1" si="4">+R8+S8</f>
        <v>0</v>
      </c>
      <c r="R8" s="18">
        <f t="shared" ca="1" si="1"/>
        <v>0</v>
      </c>
      <c r="S8" s="18">
        <f t="shared" ca="1" si="1"/>
        <v>0</v>
      </c>
      <c r="T8" s="18">
        <f t="shared" ca="1" si="1"/>
        <v>0</v>
      </c>
      <c r="U8" s="19">
        <f t="shared" ref="U8:U18" ca="1" si="5">SUM(D8:K8)+T8</f>
        <v>0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2"/>
        <v>0</v>
      </c>
      <c r="L9" s="18">
        <f t="shared" ca="1" si="1"/>
        <v>0</v>
      </c>
      <c r="M9" s="18">
        <f t="shared" ca="1" si="1"/>
        <v>0</v>
      </c>
      <c r="N9" s="19">
        <f t="shared" ca="1" si="3"/>
        <v>0</v>
      </c>
      <c r="O9" s="18">
        <f t="shared" ca="1" si="1"/>
        <v>0</v>
      </c>
      <c r="P9" s="18">
        <f t="shared" ca="1" si="1"/>
        <v>0</v>
      </c>
      <c r="Q9" s="19">
        <f t="shared" ca="1" si="4"/>
        <v>0</v>
      </c>
      <c r="R9" s="18">
        <f t="shared" ca="1" si="1"/>
        <v>0</v>
      </c>
      <c r="S9" s="18">
        <f t="shared" ca="1" si="1"/>
        <v>0</v>
      </c>
      <c r="T9" s="18">
        <f t="shared" ca="1" si="1"/>
        <v>0</v>
      </c>
      <c r="U9" s="19">
        <f t="shared" ca="1" si="5"/>
        <v>0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2"/>
        <v>0</v>
      </c>
      <c r="L10" s="18">
        <f t="shared" ca="1" si="1"/>
        <v>0</v>
      </c>
      <c r="M10" s="18">
        <f t="shared" ca="1" si="1"/>
        <v>0</v>
      </c>
      <c r="N10" s="19">
        <f t="shared" ca="1" si="3"/>
        <v>0</v>
      </c>
      <c r="O10" s="18">
        <f t="shared" ca="1" si="1"/>
        <v>0</v>
      </c>
      <c r="P10" s="18">
        <f t="shared" ca="1" si="1"/>
        <v>0</v>
      </c>
      <c r="Q10" s="19">
        <f t="shared" ca="1" si="4"/>
        <v>0</v>
      </c>
      <c r="R10" s="18">
        <f t="shared" ca="1" si="1"/>
        <v>0</v>
      </c>
      <c r="S10" s="18">
        <f t="shared" ca="1" si="1"/>
        <v>0</v>
      </c>
      <c r="T10" s="18">
        <f t="shared" ca="1" si="1"/>
        <v>0</v>
      </c>
      <c r="U10" s="19">
        <f t="shared" ca="1" si="5"/>
        <v>0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2"/>
        <v>0</v>
      </c>
      <c r="L11" s="18">
        <f t="shared" ca="1" si="1"/>
        <v>0</v>
      </c>
      <c r="M11" s="18">
        <f t="shared" ca="1" si="1"/>
        <v>0</v>
      </c>
      <c r="N11" s="19">
        <f t="shared" ca="1" si="3"/>
        <v>0</v>
      </c>
      <c r="O11" s="18">
        <f t="shared" ca="1" si="1"/>
        <v>0</v>
      </c>
      <c r="P11" s="18">
        <f t="shared" ca="1" si="1"/>
        <v>0</v>
      </c>
      <c r="Q11" s="19">
        <f t="shared" ca="1" si="4"/>
        <v>0</v>
      </c>
      <c r="R11" s="18">
        <f t="shared" ca="1" si="1"/>
        <v>0</v>
      </c>
      <c r="S11" s="18">
        <f t="shared" ca="1" si="1"/>
        <v>0</v>
      </c>
      <c r="T11" s="18">
        <f t="shared" ca="1" si="1"/>
        <v>0</v>
      </c>
      <c r="U11" s="19">
        <f t="shared" ca="1" si="5"/>
        <v>0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2"/>
        <v>0</v>
      </c>
      <c r="L12" s="18">
        <f t="shared" ca="1" si="1"/>
        <v>0</v>
      </c>
      <c r="M12" s="18">
        <f t="shared" ca="1" si="1"/>
        <v>0</v>
      </c>
      <c r="N12" s="19">
        <f t="shared" ca="1" si="3"/>
        <v>0</v>
      </c>
      <c r="O12" s="18">
        <f t="shared" ca="1" si="1"/>
        <v>0</v>
      </c>
      <c r="P12" s="18">
        <f t="shared" ca="1" si="1"/>
        <v>0</v>
      </c>
      <c r="Q12" s="19">
        <f t="shared" ca="1" si="4"/>
        <v>0</v>
      </c>
      <c r="R12" s="18">
        <f t="shared" ca="1" si="1"/>
        <v>0</v>
      </c>
      <c r="S12" s="18">
        <f t="shared" ca="1" si="1"/>
        <v>0</v>
      </c>
      <c r="T12" s="18">
        <f t="shared" ca="1" si="1"/>
        <v>0</v>
      </c>
      <c r="U12" s="19">
        <f t="shared" ca="1" si="5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2"/>
        <v>0</v>
      </c>
      <c r="L13" s="18">
        <f t="shared" ca="1" si="1"/>
        <v>0</v>
      </c>
      <c r="M13" s="18">
        <f t="shared" ca="1" si="1"/>
        <v>0</v>
      </c>
      <c r="N13" s="19">
        <f t="shared" ca="1" si="3"/>
        <v>0</v>
      </c>
      <c r="O13" s="18">
        <f t="shared" ca="1" si="1"/>
        <v>0</v>
      </c>
      <c r="P13" s="18">
        <f t="shared" ca="1" si="1"/>
        <v>0</v>
      </c>
      <c r="Q13" s="19">
        <f t="shared" ca="1" si="4"/>
        <v>0</v>
      </c>
      <c r="R13" s="18">
        <f t="shared" ca="1" si="1"/>
        <v>0</v>
      </c>
      <c r="S13" s="18">
        <f t="shared" ca="1" si="1"/>
        <v>0</v>
      </c>
      <c r="T13" s="18">
        <f t="shared" ca="1" si="1"/>
        <v>0</v>
      </c>
      <c r="U13" s="19">
        <f t="shared" ca="1" si="5"/>
        <v>0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2"/>
        <v>0</v>
      </c>
      <c r="L14" s="18">
        <f t="shared" ca="1" si="1"/>
        <v>0</v>
      </c>
      <c r="M14" s="18">
        <f t="shared" ca="1" si="1"/>
        <v>0</v>
      </c>
      <c r="N14" s="19">
        <f t="shared" ca="1" si="3"/>
        <v>0</v>
      </c>
      <c r="O14" s="18">
        <f t="shared" ca="1" si="1"/>
        <v>0</v>
      </c>
      <c r="P14" s="18">
        <f t="shared" ca="1" si="1"/>
        <v>0</v>
      </c>
      <c r="Q14" s="19">
        <f t="shared" ca="1" si="4"/>
        <v>0</v>
      </c>
      <c r="R14" s="18">
        <f t="shared" ca="1" si="1"/>
        <v>0</v>
      </c>
      <c r="S14" s="18">
        <f t="shared" ca="1" si="1"/>
        <v>0</v>
      </c>
      <c r="T14" s="18">
        <f t="shared" ca="1" si="1"/>
        <v>0</v>
      </c>
      <c r="U14" s="19">
        <f t="shared" ca="1" si="5"/>
        <v>0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2"/>
        <v>0</v>
      </c>
      <c r="L15" s="18">
        <f t="shared" ca="1" si="1"/>
        <v>0</v>
      </c>
      <c r="M15" s="18">
        <f t="shared" ca="1" si="1"/>
        <v>0</v>
      </c>
      <c r="N15" s="19">
        <f t="shared" ca="1" si="3"/>
        <v>0</v>
      </c>
      <c r="O15" s="18">
        <f t="shared" ca="1" si="1"/>
        <v>0</v>
      </c>
      <c r="P15" s="18">
        <f t="shared" ca="1" si="1"/>
        <v>0</v>
      </c>
      <c r="Q15" s="19">
        <f t="shared" ca="1" si="4"/>
        <v>0</v>
      </c>
      <c r="R15" s="18">
        <f t="shared" ca="1" si="1"/>
        <v>0</v>
      </c>
      <c r="S15" s="18">
        <f t="shared" ca="1" si="1"/>
        <v>0</v>
      </c>
      <c r="T15" s="18">
        <f t="shared" ca="1" si="1"/>
        <v>0</v>
      </c>
      <c r="U15" s="19">
        <f t="shared" ca="1" si="5"/>
        <v>0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2"/>
        <v>0</v>
      </c>
      <c r="L16" s="18">
        <f t="shared" ca="1" si="1"/>
        <v>0</v>
      </c>
      <c r="M16" s="18">
        <f t="shared" ca="1" si="1"/>
        <v>0</v>
      </c>
      <c r="N16" s="19">
        <f t="shared" ca="1" si="3"/>
        <v>0</v>
      </c>
      <c r="O16" s="18">
        <f t="shared" ca="1" si="1"/>
        <v>0</v>
      </c>
      <c r="P16" s="18">
        <f t="shared" ca="1" si="1"/>
        <v>0</v>
      </c>
      <c r="Q16" s="19">
        <f t="shared" ca="1" si="4"/>
        <v>0</v>
      </c>
      <c r="R16" s="18">
        <f t="shared" ca="1" si="1"/>
        <v>0</v>
      </c>
      <c r="S16" s="18">
        <f t="shared" ca="1" si="1"/>
        <v>0</v>
      </c>
      <c r="T16" s="18">
        <f t="shared" ca="1" si="1"/>
        <v>0</v>
      </c>
      <c r="U16" s="19">
        <f t="shared" ca="1" si="5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2"/>
        <v>0</v>
      </c>
      <c r="L17" s="18">
        <f t="shared" ca="1" si="1"/>
        <v>0</v>
      </c>
      <c r="M17" s="18">
        <f t="shared" ca="1" si="1"/>
        <v>0</v>
      </c>
      <c r="N17" s="19">
        <f t="shared" ca="1" si="3"/>
        <v>0</v>
      </c>
      <c r="O17" s="18">
        <f t="shared" ca="1" si="1"/>
        <v>0</v>
      </c>
      <c r="P17" s="18">
        <f t="shared" ca="1" si="1"/>
        <v>0</v>
      </c>
      <c r="Q17" s="19">
        <f t="shared" ca="1" si="4"/>
        <v>0</v>
      </c>
      <c r="R17" s="18">
        <f t="shared" ca="1" si="1"/>
        <v>0</v>
      </c>
      <c r="S17" s="18">
        <f t="shared" ca="1" si="1"/>
        <v>0</v>
      </c>
      <c r="T17" s="18">
        <f t="shared" ca="1" si="1"/>
        <v>0</v>
      </c>
      <c r="U17" s="19">
        <f t="shared" ca="1" si="5"/>
        <v>0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2"/>
        <v>0</v>
      </c>
      <c r="L18" s="18">
        <f t="shared" ca="1" si="1"/>
        <v>0</v>
      </c>
      <c r="M18" s="18">
        <f t="shared" ca="1" si="1"/>
        <v>0</v>
      </c>
      <c r="N18" s="19">
        <f t="shared" ca="1" si="3"/>
        <v>0</v>
      </c>
      <c r="O18" s="18">
        <f t="shared" ca="1" si="1"/>
        <v>0</v>
      </c>
      <c r="P18" s="18">
        <f t="shared" ca="1" si="1"/>
        <v>0</v>
      </c>
      <c r="Q18" s="19">
        <f t="shared" ca="1" si="4"/>
        <v>0</v>
      </c>
      <c r="R18" s="18">
        <f t="shared" ca="1" si="1"/>
        <v>0</v>
      </c>
      <c r="S18" s="18">
        <f t="shared" ca="1" si="1"/>
        <v>0</v>
      </c>
      <c r="T18" s="18">
        <f t="shared" ca="1" si="1"/>
        <v>0</v>
      </c>
      <c r="U18" s="19">
        <f t="shared" ca="1" si="5"/>
        <v>0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2"/>
        <v>0</v>
      </c>
      <c r="L19" s="18">
        <f t="shared" ca="1" si="1"/>
        <v>0</v>
      </c>
      <c r="M19" s="18">
        <f t="shared" ca="1" si="1"/>
        <v>0</v>
      </c>
      <c r="N19" s="19">
        <f t="shared" ca="1" si="3"/>
        <v>0</v>
      </c>
      <c r="O19" s="18">
        <f t="shared" ca="1" si="1"/>
        <v>0</v>
      </c>
      <c r="P19" s="18">
        <f t="shared" ca="1" si="1"/>
        <v>0</v>
      </c>
      <c r="Q19" s="19">
        <f t="shared" ca="1" si="4"/>
        <v>0</v>
      </c>
      <c r="R19" s="18">
        <f t="shared" ca="1" si="1"/>
        <v>0</v>
      </c>
      <c r="S19" s="18">
        <f t="shared" ca="1" si="1"/>
        <v>0</v>
      </c>
      <c r="T19" s="18">
        <f t="shared" ca="1" si="1"/>
        <v>0</v>
      </c>
      <c r="U19" s="19">
        <f t="shared" ref="U19:U25" ca="1" si="6">SUM(D19:K19)+T19</f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2"/>
        <v>0</v>
      </c>
      <c r="L20" s="18">
        <f t="shared" ca="1" si="1"/>
        <v>0</v>
      </c>
      <c r="M20" s="18">
        <f t="shared" ca="1" si="1"/>
        <v>0</v>
      </c>
      <c r="N20" s="19">
        <f t="shared" ca="1" si="3"/>
        <v>0</v>
      </c>
      <c r="O20" s="18">
        <f t="shared" ca="1" si="1"/>
        <v>0</v>
      </c>
      <c r="P20" s="18">
        <f t="shared" ca="1" si="1"/>
        <v>0</v>
      </c>
      <c r="Q20" s="19">
        <f t="shared" ca="1" si="4"/>
        <v>0</v>
      </c>
      <c r="R20" s="18">
        <f t="shared" ca="1" si="1"/>
        <v>0</v>
      </c>
      <c r="S20" s="18">
        <f t="shared" ca="1" si="1"/>
        <v>0</v>
      </c>
      <c r="T20" s="18">
        <f t="shared" ca="1" si="1"/>
        <v>0</v>
      </c>
      <c r="U20" s="19">
        <f t="shared" ca="1" si="6"/>
        <v>0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2"/>
        <v>0</v>
      </c>
      <c r="L21" s="18">
        <f t="shared" ca="1" si="1"/>
        <v>0</v>
      </c>
      <c r="M21" s="18">
        <f t="shared" ca="1" si="1"/>
        <v>0</v>
      </c>
      <c r="N21" s="19">
        <f t="shared" ca="1" si="3"/>
        <v>0</v>
      </c>
      <c r="O21" s="18">
        <f t="shared" ca="1" si="1"/>
        <v>0</v>
      </c>
      <c r="P21" s="18">
        <f t="shared" ca="1" si="1"/>
        <v>0</v>
      </c>
      <c r="Q21" s="19">
        <f t="shared" ca="1" si="4"/>
        <v>0</v>
      </c>
      <c r="R21" s="18">
        <f t="shared" ca="1" si="1"/>
        <v>0</v>
      </c>
      <c r="S21" s="18">
        <f t="shared" ca="1" si="1"/>
        <v>0</v>
      </c>
      <c r="T21" s="18">
        <f t="shared" ca="1" si="1"/>
        <v>0</v>
      </c>
      <c r="U21" s="19">
        <f t="shared" ca="1" si="6"/>
        <v>0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2"/>
        <v>0</v>
      </c>
      <c r="L22" s="18">
        <f t="shared" ca="1" si="1"/>
        <v>0</v>
      </c>
      <c r="M22" s="18">
        <f t="shared" ca="1" si="1"/>
        <v>0</v>
      </c>
      <c r="N22" s="19">
        <f t="shared" ca="1" si="3"/>
        <v>0</v>
      </c>
      <c r="O22" s="18">
        <f t="shared" ca="1" si="1"/>
        <v>0</v>
      </c>
      <c r="P22" s="18">
        <f t="shared" ca="1" si="1"/>
        <v>0</v>
      </c>
      <c r="Q22" s="19">
        <f t="shared" ca="1" si="4"/>
        <v>0</v>
      </c>
      <c r="R22" s="18">
        <f t="shared" ca="1" si="1"/>
        <v>0</v>
      </c>
      <c r="S22" s="18">
        <f t="shared" ca="1" si="1"/>
        <v>0</v>
      </c>
      <c r="T22" s="18">
        <f t="shared" ca="1" si="1"/>
        <v>0</v>
      </c>
      <c r="U22" s="19">
        <f t="shared" ca="1" si="6"/>
        <v>0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7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7"/>
        <v>0</v>
      </c>
      <c r="F23" s="18">
        <f t="shared" ca="1" si="7"/>
        <v>0</v>
      </c>
      <c r="G23" s="18">
        <f t="shared" ca="1" si="7"/>
        <v>0</v>
      </c>
      <c r="H23" s="18">
        <f t="shared" ca="1" si="7"/>
        <v>0</v>
      </c>
      <c r="I23" s="18">
        <f t="shared" ca="1" si="7"/>
        <v>0</v>
      </c>
      <c r="J23" s="18">
        <f t="shared" ca="1" si="7"/>
        <v>0</v>
      </c>
      <c r="K23" s="19">
        <f t="shared" ca="1" si="2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3"/>
        <v>0</v>
      </c>
      <c r="O23" s="18">
        <f t="shared" ref="O23:P38" ca="1" si="9">IFERROR(IF($C$2="Yurtiçi",INDIRECT("'"&amp;$B$2&amp;"'!"&amp;ADDRESS(MATCH($B23,INDIRECT("'"&amp;$B$2&amp;"'!$B$1:$B$1095"),0),MATCH(O$5,INDIRECT("'"&amp;$B$2&amp;"'!5:5"),0))),IF($C$2="Yurtdışı",INDIRECT("'"&amp;$B$2&amp;"'!"&amp;ADDRESS(MATCH($B23,INDIRECT("'"&amp;$B$2&amp;"'!$B$1:$B$1095"),0),MATCH(O$5,INDIRECT("'"&amp;$B$2&amp;"'!5:5"),0)+1)),INDIRECT("'"&amp;$B$2&amp;"'!"&amp;ADDRESS(MATCH($B23,INDIRECT("'"&amp;$B$2&amp;"'!$B$1:$B$1095"),0),MATCH(O$5,INDIRECT("'"&amp;$B$2&amp;"'!5:5"),0)))+INDIRECT("'"&amp;$B$2&amp;"'!"&amp;ADDRESS(MATCH($B23,INDIRECT("'"&amp;$B$2&amp;"'!$B$1:$B$1095"),0),MATCH(O$5,INDIRECT("'"&amp;$B$2&amp;"'!5:5"),0)+1)))),0)</f>
        <v>0</v>
      </c>
      <c r="P23" s="18">
        <f t="shared" ca="1" si="9"/>
        <v>0</v>
      </c>
      <c r="Q23" s="19">
        <f t="shared" ca="1" si="4"/>
        <v>0</v>
      </c>
      <c r="R23" s="18">
        <f t="shared" ref="R23:T38" ca="1" si="10">IFERROR(IF($C$2="Yurtiçi",INDIRECT("'"&amp;$B$2&amp;"'!"&amp;ADDRESS(MATCH($B23,INDIRECT("'"&amp;$B$2&amp;"'!$B$1:$B$1095"),0),MATCH(R$5,INDIRECT("'"&amp;$B$2&amp;"'!5:5"),0))),IF($C$2="Yurtdışı",INDIRECT("'"&amp;$B$2&amp;"'!"&amp;ADDRESS(MATCH($B23,INDIRECT("'"&amp;$B$2&amp;"'!$B$1:$B$1095"),0),MATCH(R$5,INDIRECT("'"&amp;$B$2&amp;"'!5:5"),0)+1)),INDIRECT("'"&amp;$B$2&amp;"'!"&amp;ADDRESS(MATCH($B23,INDIRECT("'"&amp;$B$2&amp;"'!$B$1:$B$1095"),0),MATCH(R$5,INDIRECT("'"&amp;$B$2&amp;"'!5:5"),0)))+INDIRECT("'"&amp;$B$2&amp;"'!"&amp;ADDRESS(MATCH($B23,INDIRECT("'"&amp;$B$2&amp;"'!$B$1:$B$1095"),0),MATCH(R$5,INDIRECT("'"&amp;$B$2&amp;"'!5:5"),0)+1)))),0)</f>
        <v>0</v>
      </c>
      <c r="S23" s="18">
        <f t="shared" ca="1" si="10"/>
        <v>0</v>
      </c>
      <c r="T23" s="18">
        <f t="shared" ca="1" si="10"/>
        <v>0</v>
      </c>
      <c r="U23" s="19">
        <f t="shared" ca="1" si="6"/>
        <v>0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7"/>
        <v>0</v>
      </c>
      <c r="E24" s="18">
        <f t="shared" ca="1" si="7"/>
        <v>0</v>
      </c>
      <c r="F24" s="18">
        <f t="shared" ca="1" si="7"/>
        <v>0</v>
      </c>
      <c r="G24" s="18">
        <f t="shared" ca="1" si="7"/>
        <v>0</v>
      </c>
      <c r="H24" s="18">
        <f t="shared" ca="1" si="7"/>
        <v>0</v>
      </c>
      <c r="I24" s="18">
        <f t="shared" ca="1" si="7"/>
        <v>0</v>
      </c>
      <c r="J24" s="18">
        <f t="shared" ca="1" si="7"/>
        <v>0</v>
      </c>
      <c r="K24" s="19">
        <f ca="1">L24+M24+N24+Q24</f>
        <v>0</v>
      </c>
      <c r="L24" s="18">
        <f t="shared" ca="1" si="8"/>
        <v>0</v>
      </c>
      <c r="M24" s="18">
        <f t="shared" ca="1" si="8"/>
        <v>0</v>
      </c>
      <c r="N24" s="19">
        <f ca="1">+O24+P24</f>
        <v>0</v>
      </c>
      <c r="O24" s="18">
        <f t="shared" ca="1" si="9"/>
        <v>0</v>
      </c>
      <c r="P24" s="18">
        <f t="shared" ca="1" si="9"/>
        <v>0</v>
      </c>
      <c r="Q24" s="19">
        <f ca="1">+R24+S24</f>
        <v>0</v>
      </c>
      <c r="R24" s="18">
        <f t="shared" ca="1" si="10"/>
        <v>0</v>
      </c>
      <c r="S24" s="18">
        <f t="shared" ca="1" si="10"/>
        <v>0</v>
      </c>
      <c r="T24" s="18">
        <f t="shared" ca="1" si="10"/>
        <v>0</v>
      </c>
      <c r="U24" s="19">
        <f t="shared" ca="1" si="6"/>
        <v>0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7"/>
        <v>0</v>
      </c>
      <c r="E25" s="18">
        <f t="shared" ca="1" si="7"/>
        <v>0</v>
      </c>
      <c r="F25" s="18">
        <f t="shared" ca="1" si="7"/>
        <v>0</v>
      </c>
      <c r="G25" s="18">
        <f t="shared" ca="1" si="7"/>
        <v>0</v>
      </c>
      <c r="H25" s="18">
        <f t="shared" ca="1" si="7"/>
        <v>0</v>
      </c>
      <c r="I25" s="18">
        <f t="shared" ca="1" si="7"/>
        <v>0</v>
      </c>
      <c r="J25" s="18">
        <f t="shared" ca="1" si="7"/>
        <v>0</v>
      </c>
      <c r="K25" s="19">
        <f ca="1">L25+M25+N25+Q25</f>
        <v>0</v>
      </c>
      <c r="L25" s="18">
        <f t="shared" ca="1" si="8"/>
        <v>0</v>
      </c>
      <c r="M25" s="18">
        <f t="shared" ca="1" si="8"/>
        <v>0</v>
      </c>
      <c r="N25" s="19">
        <f ca="1">+O25+P25</f>
        <v>0</v>
      </c>
      <c r="O25" s="18">
        <f t="shared" ca="1" si="9"/>
        <v>0</v>
      </c>
      <c r="P25" s="18">
        <f t="shared" ca="1" si="9"/>
        <v>0</v>
      </c>
      <c r="Q25" s="19">
        <f ca="1">+R25+S25</f>
        <v>0</v>
      </c>
      <c r="R25" s="18">
        <f t="shared" ca="1" si="10"/>
        <v>0</v>
      </c>
      <c r="S25" s="18">
        <f t="shared" ca="1" si="10"/>
        <v>0</v>
      </c>
      <c r="T25" s="18">
        <f t="shared" ca="1" si="10"/>
        <v>0</v>
      </c>
      <c r="U25" s="19">
        <f t="shared" ca="1" si="6"/>
        <v>0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7"/>
        <v>0</v>
      </c>
      <c r="E26" s="18">
        <f t="shared" ca="1" si="7"/>
        <v>0</v>
      </c>
      <c r="F26" s="18">
        <f t="shared" ca="1" si="7"/>
        <v>0</v>
      </c>
      <c r="G26" s="18">
        <f t="shared" ca="1" si="7"/>
        <v>0</v>
      </c>
      <c r="H26" s="18">
        <f t="shared" ca="1" si="7"/>
        <v>0</v>
      </c>
      <c r="I26" s="18">
        <f t="shared" ca="1" si="7"/>
        <v>0</v>
      </c>
      <c r="J26" s="18">
        <f t="shared" ca="1" si="7"/>
        <v>0</v>
      </c>
      <c r="K26" s="19">
        <f t="shared" ref="K26:K73" ca="1" si="11">L26+M26+N26+Q26</f>
        <v>0</v>
      </c>
      <c r="L26" s="18">
        <f t="shared" ca="1" si="8"/>
        <v>0</v>
      </c>
      <c r="M26" s="18">
        <f t="shared" ca="1" si="8"/>
        <v>0</v>
      </c>
      <c r="N26" s="19">
        <f t="shared" ref="N26:N73" ca="1" si="12">+O26+P26</f>
        <v>0</v>
      </c>
      <c r="O26" s="18">
        <f t="shared" ca="1" si="9"/>
        <v>0</v>
      </c>
      <c r="P26" s="18">
        <f t="shared" ca="1" si="9"/>
        <v>0</v>
      </c>
      <c r="Q26" s="19">
        <f t="shared" ref="Q26:Q73" ca="1" si="13">+R26+S26</f>
        <v>0</v>
      </c>
      <c r="R26" s="18">
        <f t="shared" ca="1" si="10"/>
        <v>0</v>
      </c>
      <c r="S26" s="18">
        <f t="shared" ca="1" si="10"/>
        <v>0</v>
      </c>
      <c r="T26" s="18">
        <f t="shared" ca="1" si="10"/>
        <v>0</v>
      </c>
      <c r="U26" s="19">
        <f t="shared" ref="U26:U73" ca="1" si="14">SUM(D26:K26)+T26</f>
        <v>0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7"/>
        <v>0</v>
      </c>
      <c r="E27" s="18">
        <f t="shared" ca="1" si="7"/>
        <v>0</v>
      </c>
      <c r="F27" s="18">
        <f t="shared" ca="1" si="7"/>
        <v>0</v>
      </c>
      <c r="G27" s="18">
        <f t="shared" ca="1" si="7"/>
        <v>0</v>
      </c>
      <c r="H27" s="18">
        <f t="shared" ca="1" si="7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18">
        <f t="shared" ca="1" si="9"/>
        <v>0</v>
      </c>
      <c r="P27" s="18">
        <f t="shared" ca="1" si="9"/>
        <v>0</v>
      </c>
      <c r="Q27" s="19">
        <f t="shared" ca="1" si="13"/>
        <v>0</v>
      </c>
      <c r="R27" s="18">
        <f t="shared" ca="1" si="10"/>
        <v>0</v>
      </c>
      <c r="S27" s="18">
        <f t="shared" ca="1" si="10"/>
        <v>0</v>
      </c>
      <c r="T27" s="18">
        <f t="shared" ca="1" si="10"/>
        <v>0</v>
      </c>
      <c r="U27" s="19">
        <f t="shared" ca="1" si="14"/>
        <v>0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7"/>
        <v>0</v>
      </c>
      <c r="E28" s="18">
        <f t="shared" ca="1" si="7"/>
        <v>0</v>
      </c>
      <c r="F28" s="18">
        <f t="shared" ca="1" si="7"/>
        <v>0</v>
      </c>
      <c r="G28" s="18">
        <f t="shared" ca="1" si="7"/>
        <v>0</v>
      </c>
      <c r="H28" s="18">
        <f t="shared" ca="1" si="7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18">
        <f t="shared" ca="1" si="9"/>
        <v>0</v>
      </c>
      <c r="P28" s="18">
        <f t="shared" ca="1" si="9"/>
        <v>0</v>
      </c>
      <c r="Q28" s="19">
        <f t="shared" ca="1" si="13"/>
        <v>0</v>
      </c>
      <c r="R28" s="18">
        <f t="shared" ca="1" si="10"/>
        <v>0</v>
      </c>
      <c r="S28" s="18">
        <f t="shared" ca="1" si="10"/>
        <v>0</v>
      </c>
      <c r="T28" s="18">
        <f t="shared" ca="1" si="10"/>
        <v>0</v>
      </c>
      <c r="U28" s="19">
        <f t="shared" ca="1" si="14"/>
        <v>0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7"/>
        <v>0</v>
      </c>
      <c r="E29" s="18">
        <f t="shared" ca="1" si="7"/>
        <v>0</v>
      </c>
      <c r="F29" s="18">
        <f t="shared" ca="1" si="7"/>
        <v>0</v>
      </c>
      <c r="G29" s="18">
        <f t="shared" ca="1" si="7"/>
        <v>0</v>
      </c>
      <c r="H29" s="18">
        <f t="shared" ca="1" si="7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18">
        <f t="shared" ca="1" si="9"/>
        <v>0</v>
      </c>
      <c r="P29" s="18">
        <f t="shared" ca="1" si="9"/>
        <v>0</v>
      </c>
      <c r="Q29" s="19">
        <f t="shared" ca="1" si="13"/>
        <v>0</v>
      </c>
      <c r="R29" s="18">
        <f t="shared" ca="1" si="10"/>
        <v>0</v>
      </c>
      <c r="S29" s="18">
        <f t="shared" ca="1" si="10"/>
        <v>0</v>
      </c>
      <c r="T29" s="18">
        <f t="shared" ca="1" si="10"/>
        <v>0</v>
      </c>
      <c r="U29" s="19">
        <f t="shared" ca="1" si="14"/>
        <v>0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7"/>
        <v>0</v>
      </c>
      <c r="E30" s="18">
        <f t="shared" ca="1" si="7"/>
        <v>0</v>
      </c>
      <c r="F30" s="18">
        <f t="shared" ca="1" si="7"/>
        <v>0</v>
      </c>
      <c r="G30" s="18">
        <f t="shared" ca="1" si="7"/>
        <v>0</v>
      </c>
      <c r="H30" s="18">
        <f t="shared" ca="1" si="7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18">
        <f t="shared" ca="1" si="9"/>
        <v>0</v>
      </c>
      <c r="P30" s="18">
        <f t="shared" ca="1" si="9"/>
        <v>0</v>
      </c>
      <c r="Q30" s="19">
        <f t="shared" ca="1" si="13"/>
        <v>0</v>
      </c>
      <c r="R30" s="18">
        <f t="shared" ca="1" si="10"/>
        <v>0</v>
      </c>
      <c r="S30" s="18">
        <f t="shared" ca="1" si="10"/>
        <v>0</v>
      </c>
      <c r="T30" s="18">
        <f t="shared" ca="1" si="10"/>
        <v>0</v>
      </c>
      <c r="U30" s="19">
        <f t="shared" ca="1" si="14"/>
        <v>0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7"/>
        <v>0</v>
      </c>
      <c r="E31" s="18">
        <f t="shared" ca="1" si="7"/>
        <v>0</v>
      </c>
      <c r="F31" s="18">
        <f t="shared" ca="1" si="7"/>
        <v>0</v>
      </c>
      <c r="G31" s="18">
        <f t="shared" ca="1" si="7"/>
        <v>0</v>
      </c>
      <c r="H31" s="18">
        <f t="shared" ca="1" si="7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18">
        <f t="shared" ca="1" si="9"/>
        <v>0</v>
      </c>
      <c r="P31" s="18">
        <f t="shared" ca="1" si="9"/>
        <v>0</v>
      </c>
      <c r="Q31" s="19">
        <f t="shared" ca="1" si="13"/>
        <v>0</v>
      </c>
      <c r="R31" s="18">
        <f t="shared" ca="1" si="10"/>
        <v>0</v>
      </c>
      <c r="S31" s="18">
        <f t="shared" ca="1" si="10"/>
        <v>0</v>
      </c>
      <c r="T31" s="18">
        <f t="shared" ca="1" si="10"/>
        <v>0</v>
      </c>
      <c r="U31" s="19">
        <f t="shared" ca="1" si="14"/>
        <v>0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7"/>
        <v>0</v>
      </c>
      <c r="E32" s="18">
        <f t="shared" ca="1" si="7"/>
        <v>0</v>
      </c>
      <c r="F32" s="18">
        <f t="shared" ca="1" si="7"/>
        <v>0</v>
      </c>
      <c r="G32" s="18">
        <f t="shared" ca="1" si="7"/>
        <v>0</v>
      </c>
      <c r="H32" s="18">
        <f t="shared" ca="1" si="7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18">
        <f t="shared" ca="1" si="9"/>
        <v>0</v>
      </c>
      <c r="P32" s="18">
        <f t="shared" ca="1" si="9"/>
        <v>0</v>
      </c>
      <c r="Q32" s="19">
        <f t="shared" ca="1" si="13"/>
        <v>0</v>
      </c>
      <c r="R32" s="18">
        <f t="shared" ca="1" si="10"/>
        <v>0</v>
      </c>
      <c r="S32" s="18">
        <f t="shared" ca="1" si="10"/>
        <v>0</v>
      </c>
      <c r="T32" s="18">
        <f t="shared" ca="1" si="10"/>
        <v>0</v>
      </c>
      <c r="U32" s="19">
        <f t="shared" ca="1" si="14"/>
        <v>0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7"/>
        <v>0</v>
      </c>
      <c r="E33" s="18">
        <f t="shared" ca="1" si="7"/>
        <v>0</v>
      </c>
      <c r="F33" s="18">
        <f t="shared" ca="1" si="7"/>
        <v>0</v>
      </c>
      <c r="G33" s="18">
        <f t="shared" ca="1" si="7"/>
        <v>0</v>
      </c>
      <c r="H33" s="18">
        <f t="shared" ca="1" si="7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18">
        <f t="shared" ca="1" si="9"/>
        <v>0</v>
      </c>
      <c r="P33" s="18">
        <f t="shared" ca="1" si="9"/>
        <v>0</v>
      </c>
      <c r="Q33" s="19">
        <f t="shared" ca="1" si="13"/>
        <v>0</v>
      </c>
      <c r="R33" s="18">
        <f t="shared" ca="1" si="10"/>
        <v>0</v>
      </c>
      <c r="S33" s="18">
        <f t="shared" ca="1" si="10"/>
        <v>0</v>
      </c>
      <c r="T33" s="18">
        <f t="shared" ca="1" si="10"/>
        <v>0</v>
      </c>
      <c r="U33" s="19">
        <f t="shared" ca="1" si="14"/>
        <v>0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7"/>
        <v>0</v>
      </c>
      <c r="E34" s="18">
        <f t="shared" ca="1" si="7"/>
        <v>0</v>
      </c>
      <c r="F34" s="18">
        <f t="shared" ca="1" si="7"/>
        <v>0</v>
      </c>
      <c r="G34" s="18">
        <f t="shared" ca="1" si="7"/>
        <v>0</v>
      </c>
      <c r="H34" s="18">
        <f t="shared" ca="1" si="7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18">
        <f t="shared" ca="1" si="9"/>
        <v>0</v>
      </c>
      <c r="P34" s="18">
        <f t="shared" ca="1" si="9"/>
        <v>0</v>
      </c>
      <c r="Q34" s="19">
        <f t="shared" ca="1" si="13"/>
        <v>0</v>
      </c>
      <c r="R34" s="18">
        <f t="shared" ca="1" si="10"/>
        <v>0</v>
      </c>
      <c r="S34" s="18">
        <f t="shared" ca="1" si="10"/>
        <v>0</v>
      </c>
      <c r="T34" s="18">
        <f t="shared" ca="1" si="10"/>
        <v>0</v>
      </c>
      <c r="U34" s="19">
        <f t="shared" ca="1" si="14"/>
        <v>0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7"/>
        <v>0</v>
      </c>
      <c r="E35" s="18">
        <f t="shared" ca="1" si="7"/>
        <v>0</v>
      </c>
      <c r="F35" s="18">
        <f t="shared" ca="1" si="7"/>
        <v>0</v>
      </c>
      <c r="G35" s="18">
        <f t="shared" ca="1" si="7"/>
        <v>0</v>
      </c>
      <c r="H35" s="18">
        <f t="shared" ca="1" si="7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18">
        <f t="shared" ca="1" si="9"/>
        <v>0</v>
      </c>
      <c r="P35" s="18">
        <f t="shared" ca="1" si="9"/>
        <v>0</v>
      </c>
      <c r="Q35" s="19">
        <f t="shared" ca="1" si="13"/>
        <v>0</v>
      </c>
      <c r="R35" s="18">
        <f t="shared" ca="1" si="10"/>
        <v>0</v>
      </c>
      <c r="S35" s="18">
        <f t="shared" ca="1" si="10"/>
        <v>0</v>
      </c>
      <c r="T35" s="18">
        <f t="shared" ca="1" si="10"/>
        <v>0</v>
      </c>
      <c r="U35" s="19">
        <f t="shared" ca="1" si="14"/>
        <v>0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7"/>
        <v>0</v>
      </c>
      <c r="E36" s="18">
        <f t="shared" ca="1" si="7"/>
        <v>0</v>
      </c>
      <c r="F36" s="18">
        <f t="shared" ca="1" si="7"/>
        <v>0</v>
      </c>
      <c r="G36" s="18">
        <f t="shared" ca="1" si="7"/>
        <v>0</v>
      </c>
      <c r="H36" s="18">
        <f t="shared" ca="1" si="7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18">
        <f t="shared" ca="1" si="9"/>
        <v>0</v>
      </c>
      <c r="P36" s="18">
        <f t="shared" ca="1" si="9"/>
        <v>0</v>
      </c>
      <c r="Q36" s="19">
        <f t="shared" ca="1" si="13"/>
        <v>0</v>
      </c>
      <c r="R36" s="18">
        <f t="shared" ca="1" si="10"/>
        <v>0</v>
      </c>
      <c r="S36" s="18">
        <f t="shared" ca="1" si="10"/>
        <v>0</v>
      </c>
      <c r="T36" s="18">
        <f t="shared" ca="1" si="10"/>
        <v>0</v>
      </c>
      <c r="U36" s="19">
        <f t="shared" ca="1" si="14"/>
        <v>0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7"/>
        <v>0</v>
      </c>
      <c r="E37" s="18">
        <f t="shared" ca="1" si="7"/>
        <v>0</v>
      </c>
      <c r="F37" s="18">
        <f t="shared" ca="1" si="7"/>
        <v>0</v>
      </c>
      <c r="G37" s="18">
        <f t="shared" ca="1" si="7"/>
        <v>0</v>
      </c>
      <c r="H37" s="18">
        <f t="shared" ca="1" si="7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18">
        <f t="shared" ca="1" si="9"/>
        <v>0</v>
      </c>
      <c r="P37" s="18">
        <f t="shared" ca="1" si="9"/>
        <v>0</v>
      </c>
      <c r="Q37" s="19">
        <f t="shared" ca="1" si="13"/>
        <v>0</v>
      </c>
      <c r="R37" s="18">
        <f t="shared" ca="1" si="10"/>
        <v>0</v>
      </c>
      <c r="S37" s="18">
        <f t="shared" ca="1" si="10"/>
        <v>0</v>
      </c>
      <c r="T37" s="18">
        <f t="shared" ca="1" si="10"/>
        <v>0</v>
      </c>
      <c r="U37" s="19">
        <f t="shared" ca="1" si="14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7"/>
        <v>0</v>
      </c>
      <c r="E38" s="18">
        <f t="shared" ca="1" si="7"/>
        <v>0</v>
      </c>
      <c r="F38" s="18">
        <f t="shared" ca="1" si="7"/>
        <v>0</v>
      </c>
      <c r="G38" s="18">
        <f t="shared" ca="1" si="7"/>
        <v>0</v>
      </c>
      <c r="H38" s="18">
        <f t="shared" ca="1" si="7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18">
        <f t="shared" ca="1" si="9"/>
        <v>0</v>
      </c>
      <c r="P38" s="18">
        <f t="shared" ca="1" si="9"/>
        <v>0</v>
      </c>
      <c r="Q38" s="19">
        <f t="shared" ca="1" si="13"/>
        <v>0</v>
      </c>
      <c r="R38" s="18">
        <f t="shared" ca="1" si="10"/>
        <v>0</v>
      </c>
      <c r="S38" s="18">
        <f t="shared" ca="1" si="10"/>
        <v>0</v>
      </c>
      <c r="T38" s="18">
        <f t="shared" ca="1" si="10"/>
        <v>0</v>
      </c>
      <c r="U38" s="19">
        <f t="shared" ca="1" si="14"/>
        <v>0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15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15"/>
        <v>0</v>
      </c>
      <c r="F39" s="18">
        <f t="shared" ca="1" si="15"/>
        <v>0</v>
      </c>
      <c r="G39" s="18">
        <f t="shared" ca="1" si="15"/>
        <v>0</v>
      </c>
      <c r="H39" s="18">
        <f t="shared" ca="1" si="15"/>
        <v>0</v>
      </c>
      <c r="I39" s="18">
        <f t="shared" ca="1" si="15"/>
        <v>0</v>
      </c>
      <c r="J39" s="18">
        <f t="shared" ca="1" si="15"/>
        <v>0</v>
      </c>
      <c r="K39" s="19">
        <f t="shared" ca="1" si="11"/>
        <v>0</v>
      </c>
      <c r="L39" s="18">
        <f t="shared" ref="L39:M54" ca="1" si="16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6"/>
        <v>0</v>
      </c>
      <c r="N39" s="19">
        <f t="shared" ca="1" si="12"/>
        <v>0</v>
      </c>
      <c r="O39" s="18">
        <f t="shared" ref="O39:P54" ca="1" si="17">IFERROR(IF($C$2="Yurtiçi",INDIRECT("'"&amp;$B$2&amp;"'!"&amp;ADDRESS(MATCH($B39,INDIRECT("'"&amp;$B$2&amp;"'!$B$1:$B$1095"),0),MATCH(O$5,INDIRECT("'"&amp;$B$2&amp;"'!5:5"),0))),IF($C$2="Yurtdışı",INDIRECT("'"&amp;$B$2&amp;"'!"&amp;ADDRESS(MATCH($B39,INDIRECT("'"&amp;$B$2&amp;"'!$B$1:$B$1095"),0),MATCH(O$5,INDIRECT("'"&amp;$B$2&amp;"'!5:5"),0)+1)),INDIRECT("'"&amp;$B$2&amp;"'!"&amp;ADDRESS(MATCH($B39,INDIRECT("'"&amp;$B$2&amp;"'!$B$1:$B$1095"),0),MATCH(O$5,INDIRECT("'"&amp;$B$2&amp;"'!5:5"),0)))+INDIRECT("'"&amp;$B$2&amp;"'!"&amp;ADDRESS(MATCH($B39,INDIRECT("'"&amp;$B$2&amp;"'!$B$1:$B$1095"),0),MATCH(O$5,INDIRECT("'"&amp;$B$2&amp;"'!5:5"),0)+1)))),0)</f>
        <v>0</v>
      </c>
      <c r="P39" s="18">
        <f t="shared" ca="1" si="17"/>
        <v>0</v>
      </c>
      <c r="Q39" s="19">
        <f t="shared" ca="1" si="13"/>
        <v>0</v>
      </c>
      <c r="R39" s="18">
        <f t="shared" ref="R39:T54" ca="1" si="18">IFERROR(IF($C$2="Yurtiçi",INDIRECT("'"&amp;$B$2&amp;"'!"&amp;ADDRESS(MATCH($B39,INDIRECT("'"&amp;$B$2&amp;"'!$B$1:$B$1095"),0),MATCH(R$5,INDIRECT("'"&amp;$B$2&amp;"'!5:5"),0))),IF($C$2="Yurtdışı",INDIRECT("'"&amp;$B$2&amp;"'!"&amp;ADDRESS(MATCH($B39,INDIRECT("'"&amp;$B$2&amp;"'!$B$1:$B$1095"),0),MATCH(R$5,INDIRECT("'"&amp;$B$2&amp;"'!5:5"),0)+1)),INDIRECT("'"&amp;$B$2&amp;"'!"&amp;ADDRESS(MATCH($B39,INDIRECT("'"&amp;$B$2&amp;"'!$B$1:$B$1095"),0),MATCH(R$5,INDIRECT("'"&amp;$B$2&amp;"'!5:5"),0)))+INDIRECT("'"&amp;$B$2&amp;"'!"&amp;ADDRESS(MATCH($B39,INDIRECT("'"&amp;$B$2&amp;"'!$B$1:$B$1095"),0),MATCH(R$5,INDIRECT("'"&amp;$B$2&amp;"'!5:5"),0)+1)))),0)</f>
        <v>0</v>
      </c>
      <c r="S39" s="18">
        <f t="shared" ca="1" si="18"/>
        <v>0</v>
      </c>
      <c r="T39" s="18">
        <f t="shared" ca="1" si="18"/>
        <v>0</v>
      </c>
      <c r="U39" s="19">
        <f t="shared" ca="1" si="14"/>
        <v>0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15"/>
        <v>0</v>
      </c>
      <c r="E40" s="18">
        <f t="shared" ca="1" si="15"/>
        <v>0</v>
      </c>
      <c r="F40" s="18">
        <f t="shared" ca="1" si="15"/>
        <v>0</v>
      </c>
      <c r="G40" s="18">
        <f t="shared" ca="1" si="15"/>
        <v>0</v>
      </c>
      <c r="H40" s="18">
        <f t="shared" ca="1" si="15"/>
        <v>0</v>
      </c>
      <c r="I40" s="18">
        <f t="shared" ca="1" si="15"/>
        <v>0</v>
      </c>
      <c r="J40" s="18">
        <f t="shared" ca="1" si="15"/>
        <v>0</v>
      </c>
      <c r="K40" s="19">
        <f t="shared" ca="1" si="11"/>
        <v>0</v>
      </c>
      <c r="L40" s="18">
        <f t="shared" ca="1" si="16"/>
        <v>0</v>
      </c>
      <c r="M40" s="18">
        <f t="shared" ca="1" si="16"/>
        <v>0</v>
      </c>
      <c r="N40" s="19">
        <f t="shared" ca="1" si="12"/>
        <v>0</v>
      </c>
      <c r="O40" s="18">
        <f t="shared" ca="1" si="17"/>
        <v>0</v>
      </c>
      <c r="P40" s="18">
        <f t="shared" ca="1" si="17"/>
        <v>0</v>
      </c>
      <c r="Q40" s="19">
        <f t="shared" ca="1" si="13"/>
        <v>0</v>
      </c>
      <c r="R40" s="18">
        <f t="shared" ca="1" si="18"/>
        <v>0</v>
      </c>
      <c r="S40" s="18">
        <f t="shared" ca="1" si="18"/>
        <v>0</v>
      </c>
      <c r="T40" s="18">
        <f t="shared" ca="1" si="18"/>
        <v>0</v>
      </c>
      <c r="U40" s="19">
        <f t="shared" ca="1" si="14"/>
        <v>0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15"/>
        <v>0</v>
      </c>
      <c r="E41" s="18">
        <f t="shared" ca="1" si="15"/>
        <v>0</v>
      </c>
      <c r="F41" s="18">
        <f t="shared" ca="1" si="15"/>
        <v>0</v>
      </c>
      <c r="G41" s="18">
        <f t="shared" ca="1" si="15"/>
        <v>0</v>
      </c>
      <c r="H41" s="18">
        <f t="shared" ca="1" si="15"/>
        <v>0</v>
      </c>
      <c r="I41" s="18">
        <f t="shared" ca="1" si="15"/>
        <v>0</v>
      </c>
      <c r="J41" s="18">
        <f t="shared" ca="1" si="15"/>
        <v>0</v>
      </c>
      <c r="K41" s="19">
        <f t="shared" ca="1" si="11"/>
        <v>0</v>
      </c>
      <c r="L41" s="18">
        <f t="shared" ca="1" si="16"/>
        <v>0</v>
      </c>
      <c r="M41" s="18">
        <f t="shared" ca="1" si="16"/>
        <v>0</v>
      </c>
      <c r="N41" s="19">
        <f t="shared" ca="1" si="12"/>
        <v>0</v>
      </c>
      <c r="O41" s="18">
        <f t="shared" ca="1" si="17"/>
        <v>0</v>
      </c>
      <c r="P41" s="18">
        <f t="shared" ca="1" si="17"/>
        <v>0</v>
      </c>
      <c r="Q41" s="19">
        <f t="shared" ca="1" si="13"/>
        <v>0</v>
      </c>
      <c r="R41" s="18">
        <f t="shared" ca="1" si="18"/>
        <v>0</v>
      </c>
      <c r="S41" s="18">
        <f t="shared" ca="1" si="18"/>
        <v>0</v>
      </c>
      <c r="T41" s="18">
        <f t="shared" ca="1" si="18"/>
        <v>0</v>
      </c>
      <c r="U41" s="19">
        <f t="shared" ca="1" si="14"/>
        <v>0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95" customHeight="1">
      <c r="A42" s="57" t="s">
        <v>217</v>
      </c>
      <c r="B42" s="17">
        <v>1047</v>
      </c>
      <c r="C42" s="58" t="s">
        <v>146</v>
      </c>
      <c r="D42" s="18">
        <f t="shared" ca="1" si="15"/>
        <v>0</v>
      </c>
      <c r="E42" s="18">
        <f t="shared" ca="1" si="15"/>
        <v>0</v>
      </c>
      <c r="F42" s="18">
        <f t="shared" ca="1" si="15"/>
        <v>0</v>
      </c>
      <c r="G42" s="18">
        <f t="shared" ca="1" si="15"/>
        <v>0</v>
      </c>
      <c r="H42" s="18">
        <f t="shared" ca="1" si="15"/>
        <v>0</v>
      </c>
      <c r="I42" s="18">
        <f t="shared" ca="1" si="15"/>
        <v>0</v>
      </c>
      <c r="J42" s="18">
        <f t="shared" ca="1" si="15"/>
        <v>0</v>
      </c>
      <c r="K42" s="19">
        <f t="shared" ca="1" si="11"/>
        <v>0</v>
      </c>
      <c r="L42" s="18">
        <f t="shared" ca="1" si="16"/>
        <v>0</v>
      </c>
      <c r="M42" s="18">
        <f t="shared" ca="1" si="16"/>
        <v>0</v>
      </c>
      <c r="N42" s="19">
        <f t="shared" ca="1" si="12"/>
        <v>0</v>
      </c>
      <c r="O42" s="18">
        <f t="shared" ca="1" si="17"/>
        <v>0</v>
      </c>
      <c r="P42" s="18">
        <f t="shared" ca="1" si="17"/>
        <v>0</v>
      </c>
      <c r="Q42" s="19">
        <f t="shared" ca="1" si="13"/>
        <v>0</v>
      </c>
      <c r="R42" s="18">
        <f t="shared" ca="1" si="18"/>
        <v>0</v>
      </c>
      <c r="S42" s="18">
        <f t="shared" ca="1" si="18"/>
        <v>0</v>
      </c>
      <c r="T42" s="18">
        <f t="shared" ca="1" si="18"/>
        <v>0</v>
      </c>
      <c r="U42" s="19">
        <f t="shared" ca="1" si="14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95" customHeight="1">
      <c r="A43" s="57" t="s">
        <v>219</v>
      </c>
      <c r="B43" s="17">
        <v>1048</v>
      </c>
      <c r="C43" s="58" t="s">
        <v>146</v>
      </c>
      <c r="D43" s="18">
        <f t="shared" ca="1" si="15"/>
        <v>0</v>
      </c>
      <c r="E43" s="18">
        <f t="shared" ca="1" si="15"/>
        <v>0</v>
      </c>
      <c r="F43" s="18">
        <f t="shared" ca="1" si="15"/>
        <v>0</v>
      </c>
      <c r="G43" s="18">
        <f t="shared" ca="1" si="15"/>
        <v>0</v>
      </c>
      <c r="H43" s="18">
        <f t="shared" ca="1" si="15"/>
        <v>0</v>
      </c>
      <c r="I43" s="18">
        <f t="shared" ca="1" si="15"/>
        <v>0</v>
      </c>
      <c r="J43" s="18">
        <f t="shared" ca="1" si="15"/>
        <v>0</v>
      </c>
      <c r="K43" s="19">
        <f t="shared" ca="1" si="11"/>
        <v>0</v>
      </c>
      <c r="L43" s="18">
        <f t="shared" ca="1" si="16"/>
        <v>0</v>
      </c>
      <c r="M43" s="18">
        <f t="shared" ca="1" si="16"/>
        <v>0</v>
      </c>
      <c r="N43" s="19">
        <f t="shared" ca="1" si="12"/>
        <v>0</v>
      </c>
      <c r="O43" s="18">
        <f t="shared" ca="1" si="17"/>
        <v>0</v>
      </c>
      <c r="P43" s="18">
        <f t="shared" ca="1" si="17"/>
        <v>0</v>
      </c>
      <c r="Q43" s="19">
        <f t="shared" ca="1" si="13"/>
        <v>0</v>
      </c>
      <c r="R43" s="18">
        <f t="shared" ca="1" si="18"/>
        <v>0</v>
      </c>
      <c r="S43" s="18">
        <f t="shared" ca="1" si="18"/>
        <v>0</v>
      </c>
      <c r="T43" s="18">
        <f t="shared" ca="1" si="18"/>
        <v>0</v>
      </c>
      <c r="U43" s="19">
        <f t="shared" ca="1" si="14"/>
        <v>0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15"/>
        <v>0</v>
      </c>
      <c r="E44" s="18">
        <f t="shared" ca="1" si="15"/>
        <v>0</v>
      </c>
      <c r="F44" s="18">
        <f t="shared" ca="1" si="15"/>
        <v>0</v>
      </c>
      <c r="G44" s="18">
        <f t="shared" ca="1" si="15"/>
        <v>0</v>
      </c>
      <c r="H44" s="18">
        <f t="shared" ca="1" si="15"/>
        <v>0</v>
      </c>
      <c r="I44" s="18">
        <f t="shared" ca="1" si="15"/>
        <v>0</v>
      </c>
      <c r="J44" s="18">
        <f t="shared" ca="1" si="15"/>
        <v>0</v>
      </c>
      <c r="K44" s="19">
        <f t="shared" ca="1" si="11"/>
        <v>0</v>
      </c>
      <c r="L44" s="18">
        <f t="shared" ca="1" si="16"/>
        <v>0</v>
      </c>
      <c r="M44" s="18">
        <f t="shared" ca="1" si="16"/>
        <v>0</v>
      </c>
      <c r="N44" s="19">
        <f t="shared" ca="1" si="12"/>
        <v>0</v>
      </c>
      <c r="O44" s="18">
        <f t="shared" ca="1" si="17"/>
        <v>0</v>
      </c>
      <c r="P44" s="18">
        <f t="shared" ca="1" si="17"/>
        <v>0</v>
      </c>
      <c r="Q44" s="19">
        <f t="shared" ca="1" si="13"/>
        <v>0</v>
      </c>
      <c r="R44" s="18">
        <f t="shared" ca="1" si="18"/>
        <v>0</v>
      </c>
      <c r="S44" s="18">
        <f t="shared" ca="1" si="18"/>
        <v>0</v>
      </c>
      <c r="T44" s="18">
        <f t="shared" ca="1" si="18"/>
        <v>0</v>
      </c>
      <c r="U44" s="19">
        <f t="shared" ca="1" si="14"/>
        <v>0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15"/>
        <v>0</v>
      </c>
      <c r="E45" s="18">
        <f t="shared" ca="1" si="15"/>
        <v>0</v>
      </c>
      <c r="F45" s="18">
        <f t="shared" ca="1" si="15"/>
        <v>0</v>
      </c>
      <c r="G45" s="18">
        <f t="shared" ca="1" si="15"/>
        <v>0</v>
      </c>
      <c r="H45" s="18">
        <f t="shared" ca="1" si="15"/>
        <v>0</v>
      </c>
      <c r="I45" s="18">
        <f t="shared" ca="1" si="15"/>
        <v>0</v>
      </c>
      <c r="J45" s="18">
        <f t="shared" ca="1" si="15"/>
        <v>0</v>
      </c>
      <c r="K45" s="19">
        <f t="shared" ca="1" si="11"/>
        <v>0</v>
      </c>
      <c r="L45" s="18">
        <f t="shared" ca="1" si="16"/>
        <v>0</v>
      </c>
      <c r="M45" s="18">
        <f t="shared" ca="1" si="16"/>
        <v>0</v>
      </c>
      <c r="N45" s="19">
        <f t="shared" ca="1" si="12"/>
        <v>0</v>
      </c>
      <c r="O45" s="18">
        <f t="shared" ca="1" si="17"/>
        <v>0</v>
      </c>
      <c r="P45" s="18">
        <f t="shared" ca="1" si="17"/>
        <v>0</v>
      </c>
      <c r="Q45" s="19">
        <f t="shared" ca="1" si="13"/>
        <v>0</v>
      </c>
      <c r="R45" s="18">
        <f t="shared" ca="1" si="18"/>
        <v>0</v>
      </c>
      <c r="S45" s="18">
        <f t="shared" ca="1" si="18"/>
        <v>0</v>
      </c>
      <c r="T45" s="18">
        <f t="shared" ca="1" si="18"/>
        <v>0</v>
      </c>
      <c r="U45" s="19">
        <f t="shared" ca="1" si="14"/>
        <v>0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15"/>
        <v>0</v>
      </c>
      <c r="E46" s="18">
        <f t="shared" ca="1" si="15"/>
        <v>0</v>
      </c>
      <c r="F46" s="18">
        <f t="shared" ca="1" si="15"/>
        <v>0</v>
      </c>
      <c r="G46" s="18">
        <f t="shared" ca="1" si="15"/>
        <v>0</v>
      </c>
      <c r="H46" s="18">
        <f t="shared" ca="1" si="15"/>
        <v>0</v>
      </c>
      <c r="I46" s="18">
        <f t="shared" ca="1" si="15"/>
        <v>0</v>
      </c>
      <c r="J46" s="18">
        <f t="shared" ca="1" si="15"/>
        <v>0</v>
      </c>
      <c r="K46" s="19">
        <f t="shared" ca="1" si="11"/>
        <v>0</v>
      </c>
      <c r="L46" s="18">
        <f t="shared" ca="1" si="16"/>
        <v>0</v>
      </c>
      <c r="M46" s="18">
        <f t="shared" ca="1" si="16"/>
        <v>0</v>
      </c>
      <c r="N46" s="19">
        <f t="shared" ca="1" si="12"/>
        <v>0</v>
      </c>
      <c r="O46" s="18">
        <f t="shared" ca="1" si="17"/>
        <v>0</v>
      </c>
      <c r="P46" s="18">
        <f t="shared" ca="1" si="17"/>
        <v>0</v>
      </c>
      <c r="Q46" s="19">
        <f t="shared" ca="1" si="13"/>
        <v>0</v>
      </c>
      <c r="R46" s="18">
        <f t="shared" ca="1" si="18"/>
        <v>0</v>
      </c>
      <c r="S46" s="18">
        <f t="shared" ca="1" si="18"/>
        <v>0</v>
      </c>
      <c r="T46" s="18">
        <f t="shared" ca="1" si="18"/>
        <v>0</v>
      </c>
      <c r="U46" s="19">
        <f t="shared" ca="1" si="14"/>
        <v>0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15"/>
        <v>0</v>
      </c>
      <c r="E47" s="18">
        <f t="shared" ca="1" si="15"/>
        <v>0</v>
      </c>
      <c r="F47" s="18">
        <f t="shared" ca="1" si="15"/>
        <v>0</v>
      </c>
      <c r="G47" s="18">
        <f t="shared" ca="1" si="15"/>
        <v>0</v>
      </c>
      <c r="H47" s="18">
        <f t="shared" ca="1" si="15"/>
        <v>0</v>
      </c>
      <c r="I47" s="18">
        <f t="shared" ca="1" si="15"/>
        <v>0</v>
      </c>
      <c r="J47" s="18">
        <f t="shared" ca="1" si="15"/>
        <v>0</v>
      </c>
      <c r="K47" s="19">
        <f t="shared" ca="1" si="11"/>
        <v>0</v>
      </c>
      <c r="L47" s="18">
        <f t="shared" ca="1" si="16"/>
        <v>0</v>
      </c>
      <c r="M47" s="18">
        <f t="shared" ca="1" si="16"/>
        <v>0</v>
      </c>
      <c r="N47" s="19">
        <f t="shared" ca="1" si="12"/>
        <v>0</v>
      </c>
      <c r="O47" s="18">
        <f t="shared" ca="1" si="17"/>
        <v>0</v>
      </c>
      <c r="P47" s="18">
        <f t="shared" ca="1" si="17"/>
        <v>0</v>
      </c>
      <c r="Q47" s="19">
        <f t="shared" ca="1" si="13"/>
        <v>0</v>
      </c>
      <c r="R47" s="18">
        <f t="shared" ca="1" si="18"/>
        <v>0</v>
      </c>
      <c r="S47" s="18">
        <f t="shared" ca="1" si="18"/>
        <v>0</v>
      </c>
      <c r="T47" s="18">
        <f t="shared" ca="1" si="18"/>
        <v>0</v>
      </c>
      <c r="U47" s="19">
        <f t="shared" ca="1" si="14"/>
        <v>0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15"/>
        <v>0</v>
      </c>
      <c r="E48" s="18">
        <f t="shared" ca="1" si="15"/>
        <v>0</v>
      </c>
      <c r="F48" s="18">
        <f t="shared" ca="1" si="15"/>
        <v>0</v>
      </c>
      <c r="G48" s="18">
        <f t="shared" ca="1" si="15"/>
        <v>0</v>
      </c>
      <c r="H48" s="18">
        <f t="shared" ca="1" si="15"/>
        <v>0</v>
      </c>
      <c r="I48" s="18">
        <f t="shared" ca="1" si="15"/>
        <v>0</v>
      </c>
      <c r="J48" s="18">
        <f t="shared" ca="1" si="15"/>
        <v>0</v>
      </c>
      <c r="K48" s="19">
        <f t="shared" ca="1" si="11"/>
        <v>0</v>
      </c>
      <c r="L48" s="18">
        <f t="shared" ca="1" si="16"/>
        <v>0</v>
      </c>
      <c r="M48" s="18">
        <f t="shared" ca="1" si="16"/>
        <v>0</v>
      </c>
      <c r="N48" s="19">
        <f t="shared" ca="1" si="12"/>
        <v>0</v>
      </c>
      <c r="O48" s="18">
        <f t="shared" ca="1" si="17"/>
        <v>0</v>
      </c>
      <c r="P48" s="18">
        <f t="shared" ca="1" si="17"/>
        <v>0</v>
      </c>
      <c r="Q48" s="19">
        <f t="shared" ca="1" si="13"/>
        <v>0</v>
      </c>
      <c r="R48" s="18">
        <f t="shared" ca="1" si="18"/>
        <v>0</v>
      </c>
      <c r="S48" s="18">
        <f t="shared" ca="1" si="18"/>
        <v>0</v>
      </c>
      <c r="T48" s="18">
        <f t="shared" ca="1" si="18"/>
        <v>0</v>
      </c>
      <c r="U48" s="19">
        <f t="shared" ca="1" si="14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15"/>
        <v>0</v>
      </c>
      <c r="E49" s="18">
        <f t="shared" ca="1" si="15"/>
        <v>0</v>
      </c>
      <c r="F49" s="18">
        <f t="shared" ca="1" si="15"/>
        <v>0</v>
      </c>
      <c r="G49" s="18">
        <f t="shared" ca="1" si="15"/>
        <v>0</v>
      </c>
      <c r="H49" s="18">
        <f t="shared" ca="1" si="15"/>
        <v>0</v>
      </c>
      <c r="I49" s="18">
        <f t="shared" ca="1" si="15"/>
        <v>0</v>
      </c>
      <c r="J49" s="18">
        <f t="shared" ca="1" si="15"/>
        <v>0</v>
      </c>
      <c r="K49" s="19">
        <f t="shared" ca="1" si="11"/>
        <v>0</v>
      </c>
      <c r="L49" s="18">
        <f t="shared" ca="1" si="16"/>
        <v>0</v>
      </c>
      <c r="M49" s="18">
        <f t="shared" ca="1" si="16"/>
        <v>0</v>
      </c>
      <c r="N49" s="19">
        <f t="shared" ca="1" si="12"/>
        <v>0</v>
      </c>
      <c r="O49" s="18">
        <f t="shared" ca="1" si="17"/>
        <v>0</v>
      </c>
      <c r="P49" s="18">
        <f t="shared" ca="1" si="17"/>
        <v>0</v>
      </c>
      <c r="Q49" s="19">
        <f t="shared" ca="1" si="13"/>
        <v>0</v>
      </c>
      <c r="R49" s="18">
        <f t="shared" ca="1" si="18"/>
        <v>0</v>
      </c>
      <c r="S49" s="18">
        <f t="shared" ca="1" si="18"/>
        <v>0</v>
      </c>
      <c r="T49" s="18">
        <f t="shared" ca="1" si="18"/>
        <v>0</v>
      </c>
      <c r="U49" s="19">
        <f t="shared" ca="1" si="14"/>
        <v>0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15"/>
        <v>0</v>
      </c>
      <c r="E50" s="18">
        <f t="shared" ca="1" si="15"/>
        <v>0</v>
      </c>
      <c r="F50" s="18">
        <f t="shared" ca="1" si="15"/>
        <v>0</v>
      </c>
      <c r="G50" s="18">
        <f t="shared" ca="1" si="15"/>
        <v>0</v>
      </c>
      <c r="H50" s="18">
        <f t="shared" ca="1" si="15"/>
        <v>0</v>
      </c>
      <c r="I50" s="18">
        <f t="shared" ca="1" si="15"/>
        <v>0</v>
      </c>
      <c r="J50" s="18">
        <f t="shared" ca="1" si="15"/>
        <v>0</v>
      </c>
      <c r="K50" s="19">
        <f t="shared" ca="1" si="11"/>
        <v>0</v>
      </c>
      <c r="L50" s="18">
        <f t="shared" ca="1" si="16"/>
        <v>0</v>
      </c>
      <c r="M50" s="18">
        <f t="shared" ca="1" si="16"/>
        <v>0</v>
      </c>
      <c r="N50" s="19">
        <f t="shared" ca="1" si="12"/>
        <v>0</v>
      </c>
      <c r="O50" s="18">
        <f t="shared" ca="1" si="17"/>
        <v>0</v>
      </c>
      <c r="P50" s="18">
        <f t="shared" ca="1" si="17"/>
        <v>0</v>
      </c>
      <c r="Q50" s="19">
        <f t="shared" ca="1" si="13"/>
        <v>0</v>
      </c>
      <c r="R50" s="18">
        <f t="shared" ca="1" si="18"/>
        <v>0</v>
      </c>
      <c r="S50" s="18">
        <f t="shared" ca="1" si="18"/>
        <v>0</v>
      </c>
      <c r="T50" s="18">
        <f t="shared" ca="1" si="18"/>
        <v>0</v>
      </c>
      <c r="U50" s="19">
        <f t="shared" ca="1" si="14"/>
        <v>0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15"/>
        <v>0</v>
      </c>
      <c r="E51" s="18">
        <f t="shared" ca="1" si="15"/>
        <v>0</v>
      </c>
      <c r="F51" s="18">
        <f t="shared" ca="1" si="15"/>
        <v>0</v>
      </c>
      <c r="G51" s="18">
        <f t="shared" ca="1" si="15"/>
        <v>0</v>
      </c>
      <c r="H51" s="18">
        <f t="shared" ca="1" si="15"/>
        <v>0</v>
      </c>
      <c r="I51" s="18">
        <f t="shared" ca="1" si="15"/>
        <v>0</v>
      </c>
      <c r="J51" s="18">
        <f t="shared" ca="1" si="15"/>
        <v>0</v>
      </c>
      <c r="K51" s="19">
        <f t="shared" ca="1" si="11"/>
        <v>0</v>
      </c>
      <c r="L51" s="18">
        <f t="shared" ca="1" si="16"/>
        <v>0</v>
      </c>
      <c r="M51" s="18">
        <f t="shared" ca="1" si="16"/>
        <v>0</v>
      </c>
      <c r="N51" s="19">
        <f t="shared" ca="1" si="12"/>
        <v>0</v>
      </c>
      <c r="O51" s="18">
        <f t="shared" ca="1" si="17"/>
        <v>0</v>
      </c>
      <c r="P51" s="18">
        <f t="shared" ca="1" si="17"/>
        <v>0</v>
      </c>
      <c r="Q51" s="19">
        <f t="shared" ca="1" si="13"/>
        <v>0</v>
      </c>
      <c r="R51" s="18">
        <f t="shared" ca="1" si="18"/>
        <v>0</v>
      </c>
      <c r="S51" s="18">
        <f t="shared" ca="1" si="18"/>
        <v>0</v>
      </c>
      <c r="T51" s="18">
        <f t="shared" ca="1" si="18"/>
        <v>0</v>
      </c>
      <c r="U51" s="19">
        <f t="shared" ca="1" si="14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15"/>
        <v>0</v>
      </c>
      <c r="E52" s="18">
        <f t="shared" ca="1" si="15"/>
        <v>0</v>
      </c>
      <c r="F52" s="18">
        <f t="shared" ca="1" si="15"/>
        <v>0</v>
      </c>
      <c r="G52" s="18">
        <f t="shared" ca="1" si="15"/>
        <v>0</v>
      </c>
      <c r="H52" s="18">
        <f t="shared" ca="1" si="15"/>
        <v>0</v>
      </c>
      <c r="I52" s="18">
        <f t="shared" ca="1" si="15"/>
        <v>0</v>
      </c>
      <c r="J52" s="18">
        <f t="shared" ca="1" si="15"/>
        <v>0</v>
      </c>
      <c r="K52" s="19">
        <f t="shared" ca="1" si="11"/>
        <v>0</v>
      </c>
      <c r="L52" s="18">
        <f t="shared" ca="1" si="16"/>
        <v>0</v>
      </c>
      <c r="M52" s="18">
        <f t="shared" ca="1" si="16"/>
        <v>0</v>
      </c>
      <c r="N52" s="19">
        <f t="shared" ca="1" si="12"/>
        <v>0</v>
      </c>
      <c r="O52" s="18">
        <f t="shared" ca="1" si="17"/>
        <v>0</v>
      </c>
      <c r="P52" s="18">
        <f t="shared" ca="1" si="17"/>
        <v>0</v>
      </c>
      <c r="Q52" s="19">
        <f t="shared" ca="1" si="13"/>
        <v>0</v>
      </c>
      <c r="R52" s="18">
        <f t="shared" ca="1" si="18"/>
        <v>0</v>
      </c>
      <c r="S52" s="18">
        <f t="shared" ca="1" si="18"/>
        <v>0</v>
      </c>
      <c r="T52" s="18">
        <f t="shared" ca="1" si="18"/>
        <v>0</v>
      </c>
      <c r="U52" s="19">
        <f t="shared" ca="1" si="14"/>
        <v>0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15"/>
        <v>0</v>
      </c>
      <c r="E53" s="18">
        <f t="shared" ca="1" si="15"/>
        <v>0</v>
      </c>
      <c r="F53" s="18">
        <f t="shared" ca="1" si="15"/>
        <v>0</v>
      </c>
      <c r="G53" s="18">
        <f t="shared" ca="1" si="15"/>
        <v>0</v>
      </c>
      <c r="H53" s="18">
        <f t="shared" ca="1" si="15"/>
        <v>0</v>
      </c>
      <c r="I53" s="18">
        <f t="shared" ca="1" si="15"/>
        <v>0</v>
      </c>
      <c r="J53" s="18">
        <f t="shared" ca="1" si="15"/>
        <v>0</v>
      </c>
      <c r="K53" s="19">
        <f t="shared" ca="1" si="11"/>
        <v>0</v>
      </c>
      <c r="L53" s="18">
        <f t="shared" ca="1" si="16"/>
        <v>0</v>
      </c>
      <c r="M53" s="18">
        <f t="shared" ca="1" si="16"/>
        <v>0</v>
      </c>
      <c r="N53" s="19">
        <f t="shared" ca="1" si="12"/>
        <v>0</v>
      </c>
      <c r="O53" s="18">
        <f t="shared" ca="1" si="17"/>
        <v>0</v>
      </c>
      <c r="P53" s="18">
        <f t="shared" ca="1" si="17"/>
        <v>0</v>
      </c>
      <c r="Q53" s="19">
        <f t="shared" ca="1" si="13"/>
        <v>0</v>
      </c>
      <c r="R53" s="18">
        <f t="shared" ca="1" si="18"/>
        <v>0</v>
      </c>
      <c r="S53" s="18">
        <f t="shared" ca="1" si="18"/>
        <v>0</v>
      </c>
      <c r="T53" s="18">
        <f t="shared" ca="1" si="18"/>
        <v>0</v>
      </c>
      <c r="U53" s="19">
        <f t="shared" ca="1" si="14"/>
        <v>0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15"/>
        <v>0</v>
      </c>
      <c r="E54" s="18">
        <f t="shared" ca="1" si="15"/>
        <v>484333088.41320229</v>
      </c>
      <c r="F54" s="18">
        <f t="shared" ca="1" si="15"/>
        <v>0</v>
      </c>
      <c r="G54" s="18">
        <f t="shared" ca="1" si="15"/>
        <v>0</v>
      </c>
      <c r="H54" s="18">
        <f t="shared" ca="1" si="15"/>
        <v>0</v>
      </c>
      <c r="I54" s="18">
        <f t="shared" ca="1" si="15"/>
        <v>0</v>
      </c>
      <c r="J54" s="18">
        <f t="shared" ca="1" si="15"/>
        <v>0</v>
      </c>
      <c r="K54" s="19">
        <f t="shared" ca="1" si="11"/>
        <v>0</v>
      </c>
      <c r="L54" s="18">
        <f t="shared" ca="1" si="16"/>
        <v>0</v>
      </c>
      <c r="M54" s="18">
        <f t="shared" ca="1" si="16"/>
        <v>0</v>
      </c>
      <c r="N54" s="19">
        <f t="shared" ca="1" si="12"/>
        <v>0</v>
      </c>
      <c r="O54" s="18">
        <f t="shared" ca="1" si="17"/>
        <v>0</v>
      </c>
      <c r="P54" s="18">
        <f t="shared" ca="1" si="17"/>
        <v>0</v>
      </c>
      <c r="Q54" s="19">
        <f t="shared" ca="1" si="13"/>
        <v>0</v>
      </c>
      <c r="R54" s="18">
        <f t="shared" ca="1" si="18"/>
        <v>0</v>
      </c>
      <c r="S54" s="18">
        <f t="shared" ca="1" si="18"/>
        <v>0</v>
      </c>
      <c r="T54" s="18">
        <f t="shared" ca="1" si="18"/>
        <v>0</v>
      </c>
      <c r="U54" s="19">
        <f t="shared" ca="1" si="14"/>
        <v>484333088.41320229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J70" ca="1" si="1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19"/>
        <v>126658.67000000001</v>
      </c>
      <c r="F55" s="18">
        <f t="shared" ca="1" si="19"/>
        <v>0</v>
      </c>
      <c r="G55" s="18">
        <f t="shared" ca="1" si="19"/>
        <v>0</v>
      </c>
      <c r="H55" s="18">
        <f t="shared" ca="1" si="19"/>
        <v>0</v>
      </c>
      <c r="I55" s="18">
        <f t="shared" ca="1" si="19"/>
        <v>0</v>
      </c>
      <c r="J55" s="18">
        <f t="shared" ca="1" si="19"/>
        <v>0</v>
      </c>
      <c r="K55" s="19">
        <f t="shared" ca="1" si="11"/>
        <v>0</v>
      </c>
      <c r="L55" s="18">
        <f t="shared" ref="L55:M73" ca="1" si="20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20"/>
        <v>0</v>
      </c>
      <c r="N55" s="19">
        <f t="shared" ca="1" si="12"/>
        <v>0</v>
      </c>
      <c r="O55" s="18">
        <f t="shared" ref="O55:P73" ca="1" si="21">IFERROR(IF($C$2="Yurtiçi",INDIRECT("'"&amp;$B$2&amp;"'!"&amp;ADDRESS(MATCH($B55,INDIRECT("'"&amp;$B$2&amp;"'!$B$1:$B$1095"),0),MATCH(O$5,INDIRECT("'"&amp;$B$2&amp;"'!5:5"),0))),IF($C$2="Yurtdışı",INDIRECT("'"&amp;$B$2&amp;"'!"&amp;ADDRESS(MATCH($B55,INDIRECT("'"&amp;$B$2&amp;"'!$B$1:$B$1095"),0),MATCH(O$5,INDIRECT("'"&amp;$B$2&amp;"'!5:5"),0)+1)),INDIRECT("'"&amp;$B$2&amp;"'!"&amp;ADDRESS(MATCH($B55,INDIRECT("'"&amp;$B$2&amp;"'!$B$1:$B$1095"),0),MATCH(O$5,INDIRECT("'"&amp;$B$2&amp;"'!5:5"),0)))+INDIRECT("'"&amp;$B$2&amp;"'!"&amp;ADDRESS(MATCH($B55,INDIRECT("'"&amp;$B$2&amp;"'!$B$1:$B$1095"),0),MATCH(O$5,INDIRECT("'"&amp;$B$2&amp;"'!5:5"),0)+1)))),0)</f>
        <v>0</v>
      </c>
      <c r="P55" s="18">
        <f t="shared" ca="1" si="21"/>
        <v>0</v>
      </c>
      <c r="Q55" s="19">
        <f t="shared" ca="1" si="13"/>
        <v>0</v>
      </c>
      <c r="R55" s="18">
        <f t="shared" ref="R55:T73" ca="1" si="22">IFERROR(IF($C$2="Yurtiçi",INDIRECT("'"&amp;$B$2&amp;"'!"&amp;ADDRESS(MATCH($B55,INDIRECT("'"&amp;$B$2&amp;"'!$B$1:$B$1095"),0),MATCH(R$5,INDIRECT("'"&amp;$B$2&amp;"'!5:5"),0))),IF($C$2="Yurtdışı",INDIRECT("'"&amp;$B$2&amp;"'!"&amp;ADDRESS(MATCH($B55,INDIRECT("'"&amp;$B$2&amp;"'!$B$1:$B$1095"),0),MATCH(R$5,INDIRECT("'"&amp;$B$2&amp;"'!5:5"),0)+1)),INDIRECT("'"&amp;$B$2&amp;"'!"&amp;ADDRESS(MATCH($B55,INDIRECT("'"&amp;$B$2&amp;"'!$B$1:$B$1095"),0),MATCH(R$5,INDIRECT("'"&amp;$B$2&amp;"'!5:5"),0)))+INDIRECT("'"&amp;$B$2&amp;"'!"&amp;ADDRESS(MATCH($B55,INDIRECT("'"&amp;$B$2&amp;"'!$B$1:$B$1095"),0),MATCH(R$5,INDIRECT("'"&amp;$B$2&amp;"'!5:5"),0)+1)))),0)</f>
        <v>0</v>
      </c>
      <c r="S55" s="18">
        <f t="shared" ca="1" si="22"/>
        <v>0</v>
      </c>
      <c r="T55" s="18">
        <f t="shared" ca="1" si="22"/>
        <v>0</v>
      </c>
      <c r="U55" s="19">
        <f t="shared" ca="1" si="14"/>
        <v>126658.67000000001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19"/>
        <v>0</v>
      </c>
      <c r="E56" s="18">
        <f t="shared" ca="1" si="19"/>
        <v>56329386.140000001</v>
      </c>
      <c r="F56" s="18">
        <f t="shared" ca="1" si="19"/>
        <v>0</v>
      </c>
      <c r="G56" s="18">
        <f t="shared" ca="1" si="19"/>
        <v>0</v>
      </c>
      <c r="H56" s="18">
        <f t="shared" ca="1" si="19"/>
        <v>0</v>
      </c>
      <c r="I56" s="18">
        <f t="shared" ca="1" si="19"/>
        <v>0</v>
      </c>
      <c r="J56" s="18">
        <f t="shared" ca="1" si="19"/>
        <v>0</v>
      </c>
      <c r="K56" s="19">
        <f t="shared" ca="1" si="11"/>
        <v>0</v>
      </c>
      <c r="L56" s="18">
        <f t="shared" ca="1" si="20"/>
        <v>0</v>
      </c>
      <c r="M56" s="18">
        <f t="shared" ca="1" si="20"/>
        <v>0</v>
      </c>
      <c r="N56" s="19">
        <f t="shared" ca="1" si="12"/>
        <v>0</v>
      </c>
      <c r="O56" s="18">
        <f t="shared" ca="1" si="21"/>
        <v>0</v>
      </c>
      <c r="P56" s="18">
        <f t="shared" ca="1" si="21"/>
        <v>0</v>
      </c>
      <c r="Q56" s="19">
        <f t="shared" ca="1" si="13"/>
        <v>0</v>
      </c>
      <c r="R56" s="18">
        <f t="shared" ca="1" si="22"/>
        <v>0</v>
      </c>
      <c r="S56" s="18">
        <f t="shared" ca="1" si="22"/>
        <v>0</v>
      </c>
      <c r="T56" s="18">
        <f t="shared" ca="1" si="22"/>
        <v>0</v>
      </c>
      <c r="U56" s="19">
        <f t="shared" ca="1" si="14"/>
        <v>56329386.140000001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19"/>
        <v>0</v>
      </c>
      <c r="E57" s="18">
        <f t="shared" ca="1" si="19"/>
        <v>58089195.400000021</v>
      </c>
      <c r="F57" s="18">
        <f t="shared" ca="1" si="19"/>
        <v>0</v>
      </c>
      <c r="G57" s="18">
        <f t="shared" ca="1" si="19"/>
        <v>0</v>
      </c>
      <c r="H57" s="18">
        <f t="shared" ca="1" si="19"/>
        <v>0</v>
      </c>
      <c r="I57" s="18">
        <f t="shared" ca="1" si="19"/>
        <v>0</v>
      </c>
      <c r="J57" s="18">
        <f t="shared" ca="1" si="19"/>
        <v>0</v>
      </c>
      <c r="K57" s="19">
        <f t="shared" ca="1" si="11"/>
        <v>0</v>
      </c>
      <c r="L57" s="18">
        <f t="shared" ca="1" si="20"/>
        <v>0</v>
      </c>
      <c r="M57" s="18">
        <f t="shared" ca="1" si="20"/>
        <v>0</v>
      </c>
      <c r="N57" s="19">
        <f t="shared" ca="1" si="12"/>
        <v>0</v>
      </c>
      <c r="O57" s="18">
        <f t="shared" ca="1" si="21"/>
        <v>0</v>
      </c>
      <c r="P57" s="18">
        <f t="shared" ca="1" si="21"/>
        <v>0</v>
      </c>
      <c r="Q57" s="19">
        <f t="shared" ca="1" si="13"/>
        <v>0</v>
      </c>
      <c r="R57" s="18">
        <f t="shared" ca="1" si="22"/>
        <v>0</v>
      </c>
      <c r="S57" s="18">
        <f t="shared" ca="1" si="22"/>
        <v>0</v>
      </c>
      <c r="T57" s="18">
        <f t="shared" ca="1" si="22"/>
        <v>0</v>
      </c>
      <c r="U57" s="19">
        <f t="shared" ca="1" si="14"/>
        <v>58089195.400000021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19"/>
        <v>0.1</v>
      </c>
      <c r="E58" s="18">
        <f t="shared" ca="1" si="19"/>
        <v>1574109318.6347284</v>
      </c>
      <c r="F58" s="18">
        <f t="shared" ca="1" si="19"/>
        <v>0</v>
      </c>
      <c r="G58" s="18">
        <f t="shared" ca="1" si="19"/>
        <v>0</v>
      </c>
      <c r="H58" s="18">
        <f t="shared" ca="1" si="19"/>
        <v>0</v>
      </c>
      <c r="I58" s="18">
        <f t="shared" ca="1" si="19"/>
        <v>0</v>
      </c>
      <c r="J58" s="18">
        <f t="shared" ca="1" si="19"/>
        <v>0</v>
      </c>
      <c r="K58" s="19">
        <f t="shared" ca="1" si="11"/>
        <v>0</v>
      </c>
      <c r="L58" s="18">
        <f t="shared" ca="1" si="20"/>
        <v>0</v>
      </c>
      <c r="M58" s="18">
        <f t="shared" ca="1" si="20"/>
        <v>0</v>
      </c>
      <c r="N58" s="19">
        <f t="shared" ca="1" si="12"/>
        <v>0</v>
      </c>
      <c r="O58" s="18">
        <f t="shared" ca="1" si="21"/>
        <v>0</v>
      </c>
      <c r="P58" s="18">
        <f t="shared" ca="1" si="21"/>
        <v>0</v>
      </c>
      <c r="Q58" s="19">
        <f t="shared" ca="1" si="13"/>
        <v>0</v>
      </c>
      <c r="R58" s="18">
        <f t="shared" ca="1" si="22"/>
        <v>0</v>
      </c>
      <c r="S58" s="18">
        <f t="shared" ca="1" si="22"/>
        <v>0</v>
      </c>
      <c r="T58" s="18">
        <f t="shared" ca="1" si="22"/>
        <v>0</v>
      </c>
      <c r="U58" s="19">
        <f t="shared" ca="1" si="14"/>
        <v>1574109318.7347283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19"/>
        <v>0</v>
      </c>
      <c r="E59" s="18">
        <f t="shared" ca="1" si="19"/>
        <v>161382075.23000011</v>
      </c>
      <c r="F59" s="18">
        <f t="shared" ca="1" si="19"/>
        <v>0</v>
      </c>
      <c r="G59" s="18">
        <f t="shared" ca="1" si="19"/>
        <v>0</v>
      </c>
      <c r="H59" s="18">
        <f t="shared" ca="1" si="19"/>
        <v>0</v>
      </c>
      <c r="I59" s="18">
        <f t="shared" ca="1" si="19"/>
        <v>0</v>
      </c>
      <c r="J59" s="18">
        <f t="shared" ca="1" si="19"/>
        <v>0</v>
      </c>
      <c r="K59" s="19">
        <f t="shared" ca="1" si="11"/>
        <v>0</v>
      </c>
      <c r="L59" s="18">
        <f t="shared" ca="1" si="20"/>
        <v>0</v>
      </c>
      <c r="M59" s="18">
        <f t="shared" ca="1" si="20"/>
        <v>0</v>
      </c>
      <c r="N59" s="19">
        <f t="shared" ca="1" si="12"/>
        <v>0</v>
      </c>
      <c r="O59" s="18">
        <f t="shared" ca="1" si="21"/>
        <v>0</v>
      </c>
      <c r="P59" s="18">
        <f t="shared" ca="1" si="21"/>
        <v>0</v>
      </c>
      <c r="Q59" s="19">
        <f t="shared" ca="1" si="13"/>
        <v>0</v>
      </c>
      <c r="R59" s="18">
        <f t="shared" ca="1" si="22"/>
        <v>0</v>
      </c>
      <c r="S59" s="18">
        <f t="shared" ca="1" si="22"/>
        <v>0</v>
      </c>
      <c r="T59" s="18">
        <f t="shared" ca="1" si="22"/>
        <v>0</v>
      </c>
      <c r="U59" s="19">
        <f t="shared" ca="1" si="14"/>
        <v>161382075.23000011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19"/>
        <v>0</v>
      </c>
      <c r="E60" s="18">
        <f t="shared" ca="1" si="19"/>
        <v>1471845751.6199996</v>
      </c>
      <c r="F60" s="18">
        <f t="shared" ca="1" si="19"/>
        <v>0</v>
      </c>
      <c r="G60" s="18">
        <f t="shared" ca="1" si="19"/>
        <v>0</v>
      </c>
      <c r="H60" s="18">
        <f t="shared" ca="1" si="19"/>
        <v>0</v>
      </c>
      <c r="I60" s="18">
        <f t="shared" ca="1" si="19"/>
        <v>0</v>
      </c>
      <c r="J60" s="18">
        <f t="shared" ca="1" si="19"/>
        <v>0</v>
      </c>
      <c r="K60" s="19">
        <f t="shared" ca="1" si="11"/>
        <v>0</v>
      </c>
      <c r="L60" s="18">
        <f t="shared" ca="1" si="20"/>
        <v>0</v>
      </c>
      <c r="M60" s="18">
        <f t="shared" ca="1" si="20"/>
        <v>0</v>
      </c>
      <c r="N60" s="19">
        <f t="shared" ca="1" si="12"/>
        <v>0</v>
      </c>
      <c r="O60" s="18">
        <f t="shared" ca="1" si="21"/>
        <v>0</v>
      </c>
      <c r="P60" s="18">
        <f t="shared" ca="1" si="21"/>
        <v>0</v>
      </c>
      <c r="Q60" s="19">
        <f t="shared" ca="1" si="13"/>
        <v>0</v>
      </c>
      <c r="R60" s="18">
        <f t="shared" ca="1" si="22"/>
        <v>0</v>
      </c>
      <c r="S60" s="18">
        <f t="shared" ca="1" si="22"/>
        <v>0</v>
      </c>
      <c r="T60" s="18">
        <f t="shared" ca="1" si="22"/>
        <v>0</v>
      </c>
      <c r="U60" s="19">
        <f t="shared" ca="1" si="14"/>
        <v>1471845751.6199996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19"/>
        <v>57388838.530000001</v>
      </c>
      <c r="E61" s="18">
        <f t="shared" ca="1" si="19"/>
        <v>1899812119.8999999</v>
      </c>
      <c r="F61" s="18">
        <f t="shared" ca="1" si="19"/>
        <v>0</v>
      </c>
      <c r="G61" s="18">
        <f t="shared" ca="1" si="19"/>
        <v>0</v>
      </c>
      <c r="H61" s="18">
        <f t="shared" ca="1" si="19"/>
        <v>0</v>
      </c>
      <c r="I61" s="18">
        <f t="shared" ca="1" si="19"/>
        <v>0</v>
      </c>
      <c r="J61" s="18">
        <f t="shared" ca="1" si="19"/>
        <v>0</v>
      </c>
      <c r="K61" s="19">
        <f t="shared" ca="1" si="11"/>
        <v>0</v>
      </c>
      <c r="L61" s="18">
        <f t="shared" ca="1" si="20"/>
        <v>0</v>
      </c>
      <c r="M61" s="18">
        <f t="shared" ca="1" si="20"/>
        <v>0</v>
      </c>
      <c r="N61" s="19">
        <f t="shared" ca="1" si="12"/>
        <v>0</v>
      </c>
      <c r="O61" s="18">
        <f t="shared" ca="1" si="21"/>
        <v>0</v>
      </c>
      <c r="P61" s="18">
        <f t="shared" ca="1" si="21"/>
        <v>0</v>
      </c>
      <c r="Q61" s="19">
        <f t="shared" ca="1" si="13"/>
        <v>0</v>
      </c>
      <c r="R61" s="18">
        <f t="shared" ca="1" si="22"/>
        <v>0</v>
      </c>
      <c r="S61" s="18">
        <f t="shared" ca="1" si="22"/>
        <v>0</v>
      </c>
      <c r="T61" s="18">
        <f t="shared" ca="1" si="22"/>
        <v>0</v>
      </c>
      <c r="U61" s="19">
        <f t="shared" ca="1" si="14"/>
        <v>1957200958.4299998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19"/>
        <v>0</v>
      </c>
      <c r="E62" s="18">
        <f t="shared" ca="1" si="19"/>
        <v>228395449.62999281</v>
      </c>
      <c r="F62" s="18">
        <f t="shared" ca="1" si="19"/>
        <v>0</v>
      </c>
      <c r="G62" s="18">
        <f t="shared" ca="1" si="19"/>
        <v>0</v>
      </c>
      <c r="H62" s="18">
        <f t="shared" ca="1" si="19"/>
        <v>0</v>
      </c>
      <c r="I62" s="18">
        <f t="shared" ca="1" si="19"/>
        <v>0</v>
      </c>
      <c r="J62" s="18">
        <f t="shared" ca="1" si="19"/>
        <v>0</v>
      </c>
      <c r="K62" s="19">
        <f t="shared" ca="1" si="11"/>
        <v>0</v>
      </c>
      <c r="L62" s="18">
        <f t="shared" ca="1" si="20"/>
        <v>0</v>
      </c>
      <c r="M62" s="18">
        <f t="shared" ca="1" si="20"/>
        <v>0</v>
      </c>
      <c r="N62" s="19">
        <f t="shared" ca="1" si="12"/>
        <v>0</v>
      </c>
      <c r="O62" s="18">
        <f t="shared" ca="1" si="21"/>
        <v>0</v>
      </c>
      <c r="P62" s="18">
        <f t="shared" ca="1" si="21"/>
        <v>0</v>
      </c>
      <c r="Q62" s="19">
        <f t="shared" ca="1" si="13"/>
        <v>0</v>
      </c>
      <c r="R62" s="18">
        <f t="shared" ca="1" si="22"/>
        <v>0</v>
      </c>
      <c r="S62" s="18">
        <f t="shared" ca="1" si="22"/>
        <v>0</v>
      </c>
      <c r="T62" s="18">
        <f t="shared" ca="1" si="22"/>
        <v>0</v>
      </c>
      <c r="U62" s="19">
        <f t="shared" ca="1" si="14"/>
        <v>228395449.62999281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19"/>
        <v>0</v>
      </c>
      <c r="E63" s="18">
        <f t="shared" ca="1" si="19"/>
        <v>2054861835.75</v>
      </c>
      <c r="F63" s="18">
        <f t="shared" ca="1" si="19"/>
        <v>0</v>
      </c>
      <c r="G63" s="18">
        <f t="shared" ca="1" si="19"/>
        <v>0</v>
      </c>
      <c r="H63" s="18">
        <f t="shared" ca="1" si="19"/>
        <v>0</v>
      </c>
      <c r="I63" s="18">
        <f t="shared" ca="1" si="19"/>
        <v>0</v>
      </c>
      <c r="J63" s="18">
        <f t="shared" ca="1" si="19"/>
        <v>0</v>
      </c>
      <c r="K63" s="19">
        <f t="shared" ca="1" si="11"/>
        <v>0</v>
      </c>
      <c r="L63" s="18">
        <f t="shared" ca="1" si="20"/>
        <v>0</v>
      </c>
      <c r="M63" s="18">
        <f t="shared" ca="1" si="20"/>
        <v>0</v>
      </c>
      <c r="N63" s="19">
        <f t="shared" ca="1" si="12"/>
        <v>0</v>
      </c>
      <c r="O63" s="18">
        <f t="shared" ca="1" si="21"/>
        <v>0</v>
      </c>
      <c r="P63" s="18">
        <f t="shared" ca="1" si="21"/>
        <v>0</v>
      </c>
      <c r="Q63" s="19">
        <f t="shared" ca="1" si="13"/>
        <v>0</v>
      </c>
      <c r="R63" s="18">
        <f t="shared" ca="1" si="22"/>
        <v>0</v>
      </c>
      <c r="S63" s="18">
        <f t="shared" ca="1" si="22"/>
        <v>0</v>
      </c>
      <c r="T63" s="18">
        <f t="shared" ca="1" si="22"/>
        <v>0</v>
      </c>
      <c r="U63" s="19">
        <f t="shared" ca="1" si="14"/>
        <v>2054861835.75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19"/>
        <v>0</v>
      </c>
      <c r="E64" s="18">
        <f t="shared" ca="1" si="19"/>
        <v>11800835.870000001</v>
      </c>
      <c r="F64" s="18">
        <f t="shared" ca="1" si="19"/>
        <v>0</v>
      </c>
      <c r="G64" s="18">
        <f t="shared" ca="1" si="19"/>
        <v>0</v>
      </c>
      <c r="H64" s="18">
        <f t="shared" ca="1" si="19"/>
        <v>0</v>
      </c>
      <c r="I64" s="18">
        <f t="shared" ca="1" si="19"/>
        <v>0</v>
      </c>
      <c r="J64" s="18">
        <f t="shared" ca="1" si="19"/>
        <v>0</v>
      </c>
      <c r="K64" s="19">
        <f t="shared" ca="1" si="11"/>
        <v>0</v>
      </c>
      <c r="L64" s="18">
        <f t="shared" ca="1" si="20"/>
        <v>0</v>
      </c>
      <c r="M64" s="18">
        <f t="shared" ca="1" si="20"/>
        <v>0</v>
      </c>
      <c r="N64" s="19">
        <f t="shared" ca="1" si="12"/>
        <v>0</v>
      </c>
      <c r="O64" s="18">
        <f t="shared" ca="1" si="21"/>
        <v>0</v>
      </c>
      <c r="P64" s="18">
        <f t="shared" ca="1" si="21"/>
        <v>0</v>
      </c>
      <c r="Q64" s="19">
        <f t="shared" ca="1" si="13"/>
        <v>0</v>
      </c>
      <c r="R64" s="18">
        <f t="shared" ca="1" si="22"/>
        <v>0</v>
      </c>
      <c r="S64" s="18">
        <f t="shared" ca="1" si="22"/>
        <v>0</v>
      </c>
      <c r="T64" s="18">
        <f t="shared" ca="1" si="22"/>
        <v>0</v>
      </c>
      <c r="U64" s="19">
        <f t="shared" ca="1" si="14"/>
        <v>11800835.870000001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19"/>
        <v>0</v>
      </c>
      <c r="E65" s="18">
        <f t="shared" ca="1" si="19"/>
        <v>418483806.84011799</v>
      </c>
      <c r="F65" s="18">
        <f t="shared" ca="1" si="19"/>
        <v>0</v>
      </c>
      <c r="G65" s="18">
        <f t="shared" ca="1" si="19"/>
        <v>0</v>
      </c>
      <c r="H65" s="18">
        <f t="shared" ca="1" si="19"/>
        <v>0</v>
      </c>
      <c r="I65" s="18">
        <f t="shared" ca="1" si="19"/>
        <v>0</v>
      </c>
      <c r="J65" s="18">
        <f t="shared" ca="1" si="19"/>
        <v>0</v>
      </c>
      <c r="K65" s="19">
        <f t="shared" ca="1" si="11"/>
        <v>0</v>
      </c>
      <c r="L65" s="18">
        <f t="shared" ca="1" si="20"/>
        <v>0</v>
      </c>
      <c r="M65" s="18">
        <f t="shared" ca="1" si="20"/>
        <v>0</v>
      </c>
      <c r="N65" s="19">
        <f t="shared" ca="1" si="12"/>
        <v>0</v>
      </c>
      <c r="O65" s="18">
        <f t="shared" ca="1" si="21"/>
        <v>0</v>
      </c>
      <c r="P65" s="18">
        <f t="shared" ca="1" si="21"/>
        <v>0</v>
      </c>
      <c r="Q65" s="19">
        <f t="shared" ca="1" si="13"/>
        <v>0</v>
      </c>
      <c r="R65" s="18">
        <f t="shared" ca="1" si="22"/>
        <v>0</v>
      </c>
      <c r="S65" s="18">
        <f t="shared" ca="1" si="22"/>
        <v>0</v>
      </c>
      <c r="T65" s="18">
        <f t="shared" ca="1" si="22"/>
        <v>0</v>
      </c>
      <c r="U65" s="19">
        <f t="shared" ca="1" si="14"/>
        <v>418483806.84011799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19"/>
        <v>0</v>
      </c>
      <c r="E66" s="18">
        <f t="shared" ca="1" si="19"/>
        <v>1003548949.7676418</v>
      </c>
      <c r="F66" s="18">
        <f t="shared" ca="1" si="19"/>
        <v>0</v>
      </c>
      <c r="G66" s="18">
        <f t="shared" ca="1" si="19"/>
        <v>0</v>
      </c>
      <c r="H66" s="18">
        <f t="shared" ca="1" si="19"/>
        <v>0</v>
      </c>
      <c r="I66" s="18">
        <f t="shared" ca="1" si="19"/>
        <v>0</v>
      </c>
      <c r="J66" s="18">
        <f t="shared" ca="1" si="19"/>
        <v>0</v>
      </c>
      <c r="K66" s="19">
        <f t="shared" ca="1" si="11"/>
        <v>0</v>
      </c>
      <c r="L66" s="18">
        <f t="shared" ca="1" si="20"/>
        <v>0</v>
      </c>
      <c r="M66" s="18">
        <f t="shared" ca="1" si="20"/>
        <v>0</v>
      </c>
      <c r="N66" s="19">
        <f t="shared" ca="1" si="12"/>
        <v>0</v>
      </c>
      <c r="O66" s="18">
        <f t="shared" ca="1" si="21"/>
        <v>0</v>
      </c>
      <c r="P66" s="18">
        <f t="shared" ca="1" si="21"/>
        <v>0</v>
      </c>
      <c r="Q66" s="19">
        <f t="shared" ca="1" si="13"/>
        <v>0</v>
      </c>
      <c r="R66" s="18">
        <f t="shared" ca="1" si="22"/>
        <v>0</v>
      </c>
      <c r="S66" s="18">
        <f t="shared" ca="1" si="22"/>
        <v>0</v>
      </c>
      <c r="T66" s="18">
        <f t="shared" ca="1" si="22"/>
        <v>0</v>
      </c>
      <c r="U66" s="19">
        <f t="shared" ca="1" si="14"/>
        <v>1003548949.7676418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19"/>
        <v>0</v>
      </c>
      <c r="E67" s="18">
        <f t="shared" ca="1" si="19"/>
        <v>417519394.63248754</v>
      </c>
      <c r="F67" s="18">
        <f t="shared" ca="1" si="19"/>
        <v>0</v>
      </c>
      <c r="G67" s="18">
        <f t="shared" ca="1" si="19"/>
        <v>0</v>
      </c>
      <c r="H67" s="18">
        <f t="shared" ca="1" si="19"/>
        <v>0</v>
      </c>
      <c r="I67" s="18">
        <f t="shared" ca="1" si="19"/>
        <v>0</v>
      </c>
      <c r="J67" s="18">
        <f t="shared" ca="1" si="19"/>
        <v>0</v>
      </c>
      <c r="K67" s="19">
        <f t="shared" ca="1" si="11"/>
        <v>0</v>
      </c>
      <c r="L67" s="18">
        <f t="shared" ca="1" si="20"/>
        <v>0</v>
      </c>
      <c r="M67" s="18">
        <f t="shared" ca="1" si="20"/>
        <v>0</v>
      </c>
      <c r="N67" s="19">
        <f t="shared" ca="1" si="12"/>
        <v>0</v>
      </c>
      <c r="O67" s="18">
        <f t="shared" ca="1" si="21"/>
        <v>0</v>
      </c>
      <c r="P67" s="18">
        <f t="shared" ca="1" si="21"/>
        <v>0</v>
      </c>
      <c r="Q67" s="19">
        <f t="shared" ca="1" si="13"/>
        <v>0</v>
      </c>
      <c r="R67" s="18">
        <f t="shared" ca="1" si="22"/>
        <v>0</v>
      </c>
      <c r="S67" s="18">
        <f t="shared" ca="1" si="22"/>
        <v>0</v>
      </c>
      <c r="T67" s="18">
        <f t="shared" ca="1" si="22"/>
        <v>0</v>
      </c>
      <c r="U67" s="19">
        <f t="shared" ca="1" si="14"/>
        <v>417519394.63248754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19"/>
        <v>0</v>
      </c>
      <c r="E68" s="18">
        <f t="shared" ca="1" si="19"/>
        <v>1426092796.96</v>
      </c>
      <c r="F68" s="18">
        <f t="shared" ca="1" si="19"/>
        <v>0</v>
      </c>
      <c r="G68" s="18">
        <f t="shared" ca="1" si="19"/>
        <v>0</v>
      </c>
      <c r="H68" s="18">
        <f t="shared" ca="1" si="19"/>
        <v>0</v>
      </c>
      <c r="I68" s="18">
        <f t="shared" ca="1" si="19"/>
        <v>0</v>
      </c>
      <c r="J68" s="18">
        <f t="shared" ca="1" si="19"/>
        <v>0</v>
      </c>
      <c r="K68" s="19">
        <f t="shared" ca="1" si="11"/>
        <v>0</v>
      </c>
      <c r="L68" s="18">
        <f t="shared" ca="1" si="20"/>
        <v>0</v>
      </c>
      <c r="M68" s="18">
        <f t="shared" ca="1" si="20"/>
        <v>0</v>
      </c>
      <c r="N68" s="19">
        <f t="shared" ca="1" si="12"/>
        <v>0</v>
      </c>
      <c r="O68" s="18">
        <f t="shared" ca="1" si="21"/>
        <v>0</v>
      </c>
      <c r="P68" s="18">
        <f t="shared" ca="1" si="21"/>
        <v>0</v>
      </c>
      <c r="Q68" s="19">
        <f t="shared" ca="1" si="13"/>
        <v>0</v>
      </c>
      <c r="R68" s="18">
        <f t="shared" ca="1" si="22"/>
        <v>0</v>
      </c>
      <c r="S68" s="18">
        <f t="shared" ca="1" si="22"/>
        <v>0</v>
      </c>
      <c r="T68" s="18">
        <f t="shared" ca="1" si="22"/>
        <v>0</v>
      </c>
      <c r="U68" s="19">
        <f t="shared" ca="1" si="14"/>
        <v>1426092796.96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19"/>
        <v>0</v>
      </c>
      <c r="E69" s="18">
        <f t="shared" ca="1" si="19"/>
        <v>43723220.730000004</v>
      </c>
      <c r="F69" s="18">
        <f t="shared" ca="1" si="19"/>
        <v>0</v>
      </c>
      <c r="G69" s="18">
        <f t="shared" ca="1" si="19"/>
        <v>0</v>
      </c>
      <c r="H69" s="18">
        <f t="shared" ca="1" si="19"/>
        <v>0</v>
      </c>
      <c r="I69" s="18">
        <f t="shared" ca="1" si="19"/>
        <v>0</v>
      </c>
      <c r="J69" s="18">
        <f t="shared" ca="1" si="19"/>
        <v>0</v>
      </c>
      <c r="K69" s="19">
        <f t="shared" ca="1" si="11"/>
        <v>0</v>
      </c>
      <c r="L69" s="18">
        <f t="shared" ca="1" si="20"/>
        <v>0</v>
      </c>
      <c r="M69" s="18">
        <f t="shared" ca="1" si="20"/>
        <v>0</v>
      </c>
      <c r="N69" s="19">
        <f t="shared" ca="1" si="12"/>
        <v>0</v>
      </c>
      <c r="O69" s="18">
        <f t="shared" ca="1" si="21"/>
        <v>0</v>
      </c>
      <c r="P69" s="18">
        <f t="shared" ca="1" si="21"/>
        <v>0</v>
      </c>
      <c r="Q69" s="19">
        <f t="shared" ca="1" si="13"/>
        <v>0</v>
      </c>
      <c r="R69" s="18">
        <f t="shared" ca="1" si="22"/>
        <v>0</v>
      </c>
      <c r="S69" s="18">
        <f t="shared" ca="1" si="22"/>
        <v>0</v>
      </c>
      <c r="T69" s="18">
        <f t="shared" ca="1" si="22"/>
        <v>0</v>
      </c>
      <c r="U69" s="19">
        <f t="shared" ca="1" si="14"/>
        <v>43723220.730000004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19"/>
        <v>0</v>
      </c>
      <c r="E70" s="18">
        <f t="shared" ca="1" si="19"/>
        <v>68877605.410000011</v>
      </c>
      <c r="F70" s="18">
        <f t="shared" ca="1" si="19"/>
        <v>0</v>
      </c>
      <c r="G70" s="18">
        <f t="shared" ca="1" si="19"/>
        <v>0</v>
      </c>
      <c r="H70" s="18">
        <f t="shared" ca="1" si="19"/>
        <v>0</v>
      </c>
      <c r="I70" s="18">
        <f t="shared" ca="1" si="19"/>
        <v>0</v>
      </c>
      <c r="J70" s="18">
        <f t="shared" ca="1" si="19"/>
        <v>0</v>
      </c>
      <c r="K70" s="19">
        <f t="shared" ca="1" si="11"/>
        <v>0</v>
      </c>
      <c r="L70" s="18">
        <f t="shared" ca="1" si="20"/>
        <v>0</v>
      </c>
      <c r="M70" s="18">
        <f t="shared" ca="1" si="20"/>
        <v>0</v>
      </c>
      <c r="N70" s="19">
        <f t="shared" ca="1" si="12"/>
        <v>0</v>
      </c>
      <c r="O70" s="18">
        <f t="shared" ca="1" si="21"/>
        <v>0</v>
      </c>
      <c r="P70" s="18">
        <f t="shared" ca="1" si="21"/>
        <v>0</v>
      </c>
      <c r="Q70" s="19">
        <f t="shared" ca="1" si="13"/>
        <v>0</v>
      </c>
      <c r="R70" s="18">
        <f t="shared" ca="1" si="22"/>
        <v>0</v>
      </c>
      <c r="S70" s="18">
        <f t="shared" ca="1" si="22"/>
        <v>0</v>
      </c>
      <c r="T70" s="18">
        <f t="shared" ca="1" si="22"/>
        <v>0</v>
      </c>
      <c r="U70" s="19">
        <f t="shared" ca="1" si="14"/>
        <v>68877605.410000011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J73" ca="1" si="23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23"/>
        <v>79205301.269999996</v>
      </c>
      <c r="F71" s="18">
        <f t="shared" ca="1" si="23"/>
        <v>0</v>
      </c>
      <c r="G71" s="18">
        <f t="shared" ca="1" si="23"/>
        <v>0</v>
      </c>
      <c r="H71" s="18">
        <f t="shared" ca="1" si="23"/>
        <v>0</v>
      </c>
      <c r="I71" s="18">
        <f t="shared" ca="1" si="23"/>
        <v>0</v>
      </c>
      <c r="J71" s="18">
        <f t="shared" ca="1" si="23"/>
        <v>0</v>
      </c>
      <c r="K71" s="19">
        <f t="shared" ca="1" si="11"/>
        <v>0</v>
      </c>
      <c r="L71" s="18">
        <f t="shared" ca="1" si="20"/>
        <v>0</v>
      </c>
      <c r="M71" s="18">
        <f t="shared" ca="1" si="20"/>
        <v>0</v>
      </c>
      <c r="N71" s="19">
        <f t="shared" ca="1" si="12"/>
        <v>0</v>
      </c>
      <c r="O71" s="18">
        <f t="shared" ca="1" si="21"/>
        <v>0</v>
      </c>
      <c r="P71" s="18">
        <f t="shared" ca="1" si="21"/>
        <v>0</v>
      </c>
      <c r="Q71" s="19">
        <f t="shared" ca="1" si="13"/>
        <v>0</v>
      </c>
      <c r="R71" s="18">
        <f t="shared" ca="1" si="22"/>
        <v>0</v>
      </c>
      <c r="S71" s="18">
        <f t="shared" ca="1" si="22"/>
        <v>0</v>
      </c>
      <c r="T71" s="18">
        <f t="shared" ca="1" si="22"/>
        <v>0</v>
      </c>
      <c r="U71" s="19">
        <f t="shared" ca="1" si="14"/>
        <v>79205301.269999996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23"/>
        <v>0</v>
      </c>
      <c r="E72" s="18">
        <f t="shared" ca="1" si="23"/>
        <v>907274667.14999986</v>
      </c>
      <c r="F72" s="18">
        <f t="shared" ca="1" si="23"/>
        <v>0</v>
      </c>
      <c r="G72" s="18">
        <f t="shared" ca="1" si="23"/>
        <v>0</v>
      </c>
      <c r="H72" s="18">
        <f t="shared" ca="1" si="23"/>
        <v>0</v>
      </c>
      <c r="I72" s="18">
        <f t="shared" ca="1" si="23"/>
        <v>0</v>
      </c>
      <c r="J72" s="18">
        <f t="shared" ca="1" si="23"/>
        <v>0</v>
      </c>
      <c r="K72" s="19">
        <f t="shared" ca="1" si="11"/>
        <v>0</v>
      </c>
      <c r="L72" s="18">
        <f t="shared" ca="1" si="20"/>
        <v>0</v>
      </c>
      <c r="M72" s="18">
        <f t="shared" ca="1" si="20"/>
        <v>0</v>
      </c>
      <c r="N72" s="19">
        <f t="shared" ca="1" si="12"/>
        <v>0</v>
      </c>
      <c r="O72" s="18">
        <f t="shared" ca="1" si="21"/>
        <v>0</v>
      </c>
      <c r="P72" s="18">
        <f t="shared" ca="1" si="21"/>
        <v>0</v>
      </c>
      <c r="Q72" s="19">
        <f t="shared" ca="1" si="13"/>
        <v>0</v>
      </c>
      <c r="R72" s="18">
        <f t="shared" ca="1" si="22"/>
        <v>0</v>
      </c>
      <c r="S72" s="18">
        <f t="shared" ca="1" si="22"/>
        <v>0</v>
      </c>
      <c r="T72" s="18">
        <f t="shared" ca="1" si="22"/>
        <v>0</v>
      </c>
      <c r="U72" s="19">
        <f t="shared" ca="1" si="14"/>
        <v>907274667.14999986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23"/>
        <v>0</v>
      </c>
      <c r="E73" s="18">
        <f t="shared" ca="1" si="23"/>
        <v>3636776203.6933327</v>
      </c>
      <c r="F73" s="18">
        <f t="shared" ca="1" si="23"/>
        <v>0</v>
      </c>
      <c r="G73" s="18">
        <f t="shared" ca="1" si="23"/>
        <v>0</v>
      </c>
      <c r="H73" s="18">
        <f t="shared" ca="1" si="23"/>
        <v>0</v>
      </c>
      <c r="I73" s="18">
        <f t="shared" ca="1" si="23"/>
        <v>0</v>
      </c>
      <c r="J73" s="18">
        <f t="shared" ca="1" si="23"/>
        <v>0</v>
      </c>
      <c r="K73" s="19">
        <f t="shared" ca="1" si="11"/>
        <v>0</v>
      </c>
      <c r="L73" s="18">
        <f t="shared" ca="1" si="20"/>
        <v>0</v>
      </c>
      <c r="M73" s="18">
        <f t="shared" ca="1" si="20"/>
        <v>0</v>
      </c>
      <c r="N73" s="19">
        <f t="shared" ca="1" si="12"/>
        <v>0</v>
      </c>
      <c r="O73" s="18">
        <f t="shared" ca="1" si="21"/>
        <v>0</v>
      </c>
      <c r="P73" s="18">
        <f t="shared" ca="1" si="21"/>
        <v>0</v>
      </c>
      <c r="Q73" s="19">
        <f t="shared" ca="1" si="13"/>
        <v>0</v>
      </c>
      <c r="R73" s="18">
        <f t="shared" ca="1" si="22"/>
        <v>0</v>
      </c>
      <c r="S73" s="18">
        <f t="shared" ca="1" si="22"/>
        <v>0</v>
      </c>
      <c r="T73" s="18">
        <f t="shared" ca="1" si="22"/>
        <v>0</v>
      </c>
      <c r="U73" s="19">
        <f t="shared" ca="1" si="14"/>
        <v>3636776203.6933327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U74" ca="1" si="24">SUMIF($C$7:$C$73,"HD",D$7:D$73)</f>
        <v>0</v>
      </c>
      <c r="E74" s="49">
        <f t="shared" ca="1" si="24"/>
        <v>0</v>
      </c>
      <c r="F74" s="49">
        <f t="shared" ca="1" si="24"/>
        <v>0</v>
      </c>
      <c r="G74" s="49">
        <f t="shared" ca="1" si="24"/>
        <v>0</v>
      </c>
      <c r="H74" s="49">
        <f t="shared" ca="1" si="24"/>
        <v>0</v>
      </c>
      <c r="I74" s="49">
        <f t="shared" ca="1" si="24"/>
        <v>0</v>
      </c>
      <c r="J74" s="49">
        <f t="shared" ca="1" si="24"/>
        <v>0</v>
      </c>
      <c r="K74" s="49">
        <f t="shared" ca="1" si="24"/>
        <v>0</v>
      </c>
      <c r="L74" s="49">
        <f t="shared" ca="1" si="24"/>
        <v>0</v>
      </c>
      <c r="M74" s="49">
        <f t="shared" ca="1" si="24"/>
        <v>0</v>
      </c>
      <c r="N74" s="49">
        <f t="shared" ca="1" si="24"/>
        <v>0</v>
      </c>
      <c r="O74" s="49">
        <f t="shared" ca="1" si="24"/>
        <v>0</v>
      </c>
      <c r="P74" s="49">
        <f t="shared" ca="1" si="24"/>
        <v>0</v>
      </c>
      <c r="Q74" s="49">
        <f t="shared" ca="1" si="24"/>
        <v>0</v>
      </c>
      <c r="R74" s="49">
        <f t="shared" ca="1" si="24"/>
        <v>0</v>
      </c>
      <c r="S74" s="49">
        <f t="shared" ca="1" si="24"/>
        <v>0</v>
      </c>
      <c r="T74" s="49">
        <f t="shared" ca="1" si="24"/>
        <v>0</v>
      </c>
      <c r="U74" s="49">
        <f t="shared" ca="1" si="24"/>
        <v>0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U75" ca="1" si="25">SUMIF($C$7:$C$73,"H",D$7:D$73)+SUMIF($C$7:$C$73,"E",D$7:D$73)</f>
        <v>57388838.630000003</v>
      </c>
      <c r="E75" s="49">
        <f t="shared" ca="1" si="25"/>
        <v>16002587661.711504</v>
      </c>
      <c r="F75" s="49">
        <f t="shared" ca="1" si="25"/>
        <v>0</v>
      </c>
      <c r="G75" s="49">
        <f t="shared" ca="1" si="25"/>
        <v>0</v>
      </c>
      <c r="H75" s="49">
        <f t="shared" ca="1" si="25"/>
        <v>0</v>
      </c>
      <c r="I75" s="49">
        <f t="shared" ca="1" si="25"/>
        <v>0</v>
      </c>
      <c r="J75" s="49">
        <f t="shared" ca="1" si="25"/>
        <v>0</v>
      </c>
      <c r="K75" s="49">
        <f t="shared" ca="1" si="25"/>
        <v>0</v>
      </c>
      <c r="L75" s="49">
        <f t="shared" ca="1" si="25"/>
        <v>0</v>
      </c>
      <c r="M75" s="49">
        <f t="shared" ca="1" si="25"/>
        <v>0</v>
      </c>
      <c r="N75" s="49">
        <f t="shared" ca="1" si="25"/>
        <v>0</v>
      </c>
      <c r="O75" s="49">
        <f t="shared" ca="1" si="25"/>
        <v>0</v>
      </c>
      <c r="P75" s="49">
        <f t="shared" ca="1" si="25"/>
        <v>0</v>
      </c>
      <c r="Q75" s="49">
        <f t="shared" ca="1" si="25"/>
        <v>0</v>
      </c>
      <c r="R75" s="49">
        <f t="shared" ca="1" si="25"/>
        <v>0</v>
      </c>
      <c r="S75" s="49">
        <f t="shared" ca="1" si="25"/>
        <v>0</v>
      </c>
      <c r="T75" s="49">
        <f t="shared" ca="1" si="25"/>
        <v>0</v>
      </c>
      <c r="U75" s="49">
        <f t="shared" ca="1" si="25"/>
        <v>16059976500.341505</v>
      </c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U76" ca="1" si="26">D74+D75</f>
        <v>57388838.630000003</v>
      </c>
      <c r="E76" s="49">
        <f t="shared" ca="1" si="26"/>
        <v>16002587661.711504</v>
      </c>
      <c r="F76" s="49">
        <f t="shared" ca="1" si="26"/>
        <v>0</v>
      </c>
      <c r="G76" s="49">
        <f t="shared" ca="1" si="26"/>
        <v>0</v>
      </c>
      <c r="H76" s="49">
        <f t="shared" ca="1" si="26"/>
        <v>0</v>
      </c>
      <c r="I76" s="49">
        <f t="shared" ca="1" si="26"/>
        <v>0</v>
      </c>
      <c r="J76" s="49">
        <f t="shared" ca="1" si="26"/>
        <v>0</v>
      </c>
      <c r="K76" s="49">
        <f t="shared" ca="1" si="26"/>
        <v>0</v>
      </c>
      <c r="L76" s="49">
        <f t="shared" ca="1" si="26"/>
        <v>0</v>
      </c>
      <c r="M76" s="49">
        <f t="shared" ca="1" si="26"/>
        <v>0</v>
      </c>
      <c r="N76" s="49">
        <f t="shared" ca="1" si="26"/>
        <v>0</v>
      </c>
      <c r="O76" s="49">
        <f t="shared" ca="1" si="26"/>
        <v>0</v>
      </c>
      <c r="P76" s="49">
        <f t="shared" ca="1" si="26"/>
        <v>0</v>
      </c>
      <c r="Q76" s="49">
        <f t="shared" ca="1" si="26"/>
        <v>0</v>
      </c>
      <c r="R76" s="49">
        <f t="shared" ca="1" si="26"/>
        <v>0</v>
      </c>
      <c r="S76" s="49">
        <f t="shared" ca="1" si="26"/>
        <v>0</v>
      </c>
      <c r="T76" s="49">
        <f t="shared" ca="1" si="26"/>
        <v>0</v>
      </c>
      <c r="U76" s="49">
        <f t="shared" ca="1" si="26"/>
        <v>16059976500.341505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5"/>
      <c r="FH84" s="35"/>
      <c r="FI84" s="35"/>
      <c r="FJ84" s="35"/>
      <c r="FK84" s="35"/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5"/>
      <c r="FW84" s="35"/>
      <c r="FX84" s="35"/>
      <c r="FY84" s="35"/>
      <c r="FZ84" s="35"/>
      <c r="GA84" s="35"/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5"/>
      <c r="GN84" s="35"/>
      <c r="GO84" s="35"/>
      <c r="GP84" s="35"/>
      <c r="GQ84" s="35"/>
      <c r="GR84" s="35"/>
      <c r="GS84" s="35"/>
      <c r="GT84" s="35"/>
      <c r="GU84" s="35"/>
      <c r="GV84" s="35"/>
      <c r="GW84" s="35"/>
      <c r="GX84" s="35"/>
      <c r="GY84" s="35"/>
      <c r="GZ84" s="35"/>
      <c r="HA84" s="35"/>
      <c r="HB84" s="35"/>
      <c r="HC84" s="35"/>
      <c r="HD84" s="35"/>
      <c r="HE84" s="35"/>
      <c r="HF84" s="35"/>
      <c r="HG84" s="35"/>
      <c r="HH84" s="35"/>
      <c r="HI84" s="35"/>
      <c r="HJ84" s="35"/>
      <c r="HK84" s="35"/>
      <c r="HL84" s="35"/>
      <c r="HM84" s="35"/>
      <c r="HN84" s="35"/>
      <c r="HO84" s="35"/>
      <c r="HP84" s="35"/>
      <c r="HQ84" s="35"/>
      <c r="HR84" s="35"/>
      <c r="HS84" s="35"/>
      <c r="HT84" s="35"/>
      <c r="HU84" s="35"/>
      <c r="HV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704</v>
      </c>
      <c r="E5" s="78">
        <v>718</v>
      </c>
      <c r="F5" s="78">
        <v>729</v>
      </c>
      <c r="G5" s="78">
        <v>750</v>
      </c>
      <c r="H5" s="78">
        <v>751</v>
      </c>
      <c r="I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</v>
      </c>
      <c r="E6" s="56" t="s">
        <v>12</v>
      </c>
      <c r="F6" s="56" t="s">
        <v>13</v>
      </c>
      <c r="G6" s="56" t="s">
        <v>14</v>
      </c>
      <c r="H6" s="56" t="s">
        <v>15</v>
      </c>
      <c r="I6" s="79" t="s">
        <v>324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H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3356</v>
      </c>
      <c r="E7" s="18">
        <f t="shared" ca="1" si="0"/>
        <v>0</v>
      </c>
      <c r="F7" s="18">
        <f t="shared" ca="1" si="0"/>
        <v>0</v>
      </c>
      <c r="G7" s="18">
        <f t="shared" ca="1" si="0"/>
        <v>27065637</v>
      </c>
      <c r="H7" s="18">
        <f t="shared" ca="1" si="0"/>
        <v>0</v>
      </c>
      <c r="I7" s="19">
        <f ca="1">+SUM(D7:H7)</f>
        <v>27068993</v>
      </c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2207425.12</v>
      </c>
      <c r="E8" s="18">
        <f t="shared" ca="1" si="0"/>
        <v>245953</v>
      </c>
      <c r="F8" s="18">
        <f t="shared" ca="1" si="0"/>
        <v>0</v>
      </c>
      <c r="G8" s="18">
        <f t="shared" ca="1" si="0"/>
        <v>87814336.439999998</v>
      </c>
      <c r="H8" s="18">
        <f t="shared" ca="1" si="0"/>
        <v>0</v>
      </c>
      <c r="I8" s="19">
        <f t="shared" ref="I8:I18" ca="1" si="1">+SUM(D8:H8)</f>
        <v>90267714.560000002</v>
      </c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145699.59</v>
      </c>
      <c r="E9" s="18">
        <f t="shared" ca="1" si="0"/>
        <v>1106313.6199999999</v>
      </c>
      <c r="F9" s="18">
        <f t="shared" ca="1" si="0"/>
        <v>8527865.4500000011</v>
      </c>
      <c r="G9" s="18">
        <f t="shared" ca="1" si="0"/>
        <v>62753741.539999999</v>
      </c>
      <c r="H9" s="18">
        <f t="shared" ca="1" si="0"/>
        <v>0</v>
      </c>
      <c r="I9" s="19">
        <f t="shared" ca="1" si="1"/>
        <v>72533620.200000003</v>
      </c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6963626.9099999899</v>
      </c>
      <c r="E10" s="18">
        <f t="shared" ca="1" si="0"/>
        <v>10153608.029999999</v>
      </c>
      <c r="F10" s="18">
        <f t="shared" ca="1" si="0"/>
        <v>5065716.5199999996</v>
      </c>
      <c r="G10" s="18">
        <f t="shared" ca="1" si="0"/>
        <v>167274386.88973498</v>
      </c>
      <c r="H10" s="18">
        <f t="shared" ca="1" si="0"/>
        <v>0</v>
      </c>
      <c r="I10" s="19">
        <f t="shared" ca="1" si="1"/>
        <v>189457338.34973496</v>
      </c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1680700</v>
      </c>
      <c r="E11" s="18">
        <f t="shared" ca="1" si="0"/>
        <v>141841.34</v>
      </c>
      <c r="F11" s="18">
        <f t="shared" ca="1" si="0"/>
        <v>0</v>
      </c>
      <c r="G11" s="18">
        <f t="shared" ca="1" si="0"/>
        <v>12155231.0288</v>
      </c>
      <c r="H11" s="18">
        <f t="shared" ca="1" si="0"/>
        <v>0</v>
      </c>
      <c r="I11" s="19">
        <f t="shared" ca="1" si="1"/>
        <v>13977772.368799999</v>
      </c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9">
        <f t="shared" ca="1" si="1"/>
        <v>0</v>
      </c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9293835.540000001</v>
      </c>
      <c r="H13" s="18">
        <f t="shared" ca="1" si="0"/>
        <v>0</v>
      </c>
      <c r="I13" s="19">
        <f t="shared" ca="1" si="1"/>
        <v>9293835.540000001</v>
      </c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8041.2</v>
      </c>
      <c r="E14" s="18">
        <f t="shared" ca="1" si="0"/>
        <v>2100</v>
      </c>
      <c r="F14" s="18">
        <f t="shared" ca="1" si="0"/>
        <v>0</v>
      </c>
      <c r="G14" s="18">
        <f t="shared" ca="1" si="0"/>
        <v>51492638.130000003</v>
      </c>
      <c r="H14" s="18">
        <f t="shared" ca="1" si="0"/>
        <v>0</v>
      </c>
      <c r="I14" s="19">
        <f t="shared" ca="1" si="1"/>
        <v>51502779.330000006</v>
      </c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2231547.1399999997</v>
      </c>
      <c r="H15" s="18">
        <f t="shared" ca="1" si="0"/>
        <v>16156598.460000001</v>
      </c>
      <c r="I15" s="19">
        <f t="shared" ca="1" si="1"/>
        <v>18388145.600000001</v>
      </c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9">
        <f t="shared" ca="1" si="1"/>
        <v>0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6755793</v>
      </c>
      <c r="H17" s="18">
        <f t="shared" ca="1" si="0"/>
        <v>0</v>
      </c>
      <c r="I17" s="19">
        <f t="shared" ca="1" si="1"/>
        <v>6755793</v>
      </c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183279.63</v>
      </c>
      <c r="G18" s="18">
        <f t="shared" ca="1" si="0"/>
        <v>6294210.9900000002</v>
      </c>
      <c r="H18" s="18">
        <f t="shared" ca="1" si="0"/>
        <v>0</v>
      </c>
      <c r="I18" s="19">
        <f t="shared" ca="1" si="1"/>
        <v>6477490.6200000001</v>
      </c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9">
        <f t="shared" ref="I19:I25" ca="1" si="2">+SUM(D19:H19)</f>
        <v>0</v>
      </c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60143.03</v>
      </c>
      <c r="F20" s="18">
        <f t="shared" ca="1" si="0"/>
        <v>2091954.7399999998</v>
      </c>
      <c r="G20" s="18">
        <f t="shared" ca="1" si="0"/>
        <v>69239782.859999999</v>
      </c>
      <c r="H20" s="18">
        <f t="shared" ca="1" si="0"/>
        <v>7601.7699999999995</v>
      </c>
      <c r="I20" s="19">
        <f t="shared" ca="1" si="2"/>
        <v>71399482.399999991</v>
      </c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2391162.98</v>
      </c>
      <c r="H21" s="18">
        <f t="shared" ca="1" si="0"/>
        <v>0</v>
      </c>
      <c r="I21" s="19">
        <f t="shared" ca="1" si="2"/>
        <v>2391162.98</v>
      </c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15140497.930000002</v>
      </c>
      <c r="H22" s="18">
        <f t="shared" ca="1" si="0"/>
        <v>0.01</v>
      </c>
      <c r="I22" s="19">
        <f t="shared" ca="1" si="2"/>
        <v>15140497.940000001</v>
      </c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H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90925.36</v>
      </c>
      <c r="E23" s="18">
        <f t="shared" ca="1" si="3"/>
        <v>79307.009999999995</v>
      </c>
      <c r="F23" s="18">
        <f t="shared" ca="1" si="3"/>
        <v>19385227.109999999</v>
      </c>
      <c r="G23" s="18">
        <f t="shared" ca="1" si="3"/>
        <v>1010985899.85</v>
      </c>
      <c r="H23" s="18">
        <f t="shared" ca="1" si="3"/>
        <v>0</v>
      </c>
      <c r="I23" s="19">
        <f t="shared" ca="1" si="2"/>
        <v>1030541359.33</v>
      </c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0</v>
      </c>
      <c r="E24" s="18">
        <f t="shared" ca="1" si="3"/>
        <v>2452543.83</v>
      </c>
      <c r="F24" s="18">
        <f t="shared" ca="1" si="3"/>
        <v>0</v>
      </c>
      <c r="G24" s="18">
        <f t="shared" ca="1" si="3"/>
        <v>118790077.06</v>
      </c>
      <c r="H24" s="18">
        <f t="shared" ca="1" si="3"/>
        <v>244649.29</v>
      </c>
      <c r="I24" s="19">
        <f t="shared" ca="1" si="2"/>
        <v>121487270.18000001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21827.18</v>
      </c>
      <c r="E25" s="18">
        <f t="shared" ca="1" si="3"/>
        <v>0</v>
      </c>
      <c r="F25" s="18">
        <f t="shared" ca="1" si="3"/>
        <v>0</v>
      </c>
      <c r="G25" s="18">
        <f t="shared" ca="1" si="3"/>
        <v>10108008.310003199</v>
      </c>
      <c r="H25" s="18">
        <f t="shared" ca="1" si="3"/>
        <v>0</v>
      </c>
      <c r="I25" s="19">
        <f t="shared" ca="1" si="2"/>
        <v>10129835.490003198</v>
      </c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0</v>
      </c>
      <c r="E26" s="18">
        <f t="shared" ca="1" si="3"/>
        <v>0</v>
      </c>
      <c r="F26" s="18">
        <f t="shared" ca="1" si="3"/>
        <v>0</v>
      </c>
      <c r="G26" s="18">
        <f t="shared" ca="1" si="3"/>
        <v>-847810.6799999997</v>
      </c>
      <c r="H26" s="18">
        <f t="shared" ca="1" si="3"/>
        <v>0</v>
      </c>
      <c r="I26" s="19">
        <f t="shared" ref="I26:I37" ca="1" si="4">+SUM(D26:H26)</f>
        <v>-847810.6799999997</v>
      </c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0</v>
      </c>
      <c r="E27" s="18">
        <f t="shared" ca="1" si="3"/>
        <v>0</v>
      </c>
      <c r="F27" s="18">
        <f t="shared" ca="1" si="3"/>
        <v>5666.61</v>
      </c>
      <c r="G27" s="18">
        <f t="shared" ca="1" si="3"/>
        <v>7437574.1500000004</v>
      </c>
      <c r="H27" s="18">
        <f t="shared" ca="1" si="3"/>
        <v>0</v>
      </c>
      <c r="I27" s="19">
        <f t="shared" ca="1" si="4"/>
        <v>7443240.7600000007</v>
      </c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-327.96</v>
      </c>
      <c r="E28" s="18">
        <f t="shared" ca="1" si="3"/>
        <v>0</v>
      </c>
      <c r="F28" s="18">
        <f t="shared" ca="1" si="3"/>
        <v>0</v>
      </c>
      <c r="G28" s="18">
        <f t="shared" ca="1" si="3"/>
        <v>131001759.79000001</v>
      </c>
      <c r="H28" s="18">
        <f t="shared" ca="1" si="3"/>
        <v>2267.83</v>
      </c>
      <c r="I28" s="19">
        <f t="shared" ca="1" si="4"/>
        <v>131003699.66000001</v>
      </c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-1047.1199999999999</v>
      </c>
      <c r="E29" s="18">
        <f t="shared" ca="1" si="3"/>
        <v>0</v>
      </c>
      <c r="F29" s="18">
        <f t="shared" ca="1" si="3"/>
        <v>0</v>
      </c>
      <c r="G29" s="18">
        <f t="shared" ca="1" si="3"/>
        <v>489812.22</v>
      </c>
      <c r="H29" s="18">
        <f t="shared" ca="1" si="3"/>
        <v>-2665.32</v>
      </c>
      <c r="I29" s="19">
        <f t="shared" ca="1" si="4"/>
        <v>486099.77999999997</v>
      </c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143914.74</v>
      </c>
      <c r="E30" s="18">
        <f t="shared" ca="1" si="3"/>
        <v>41627.46</v>
      </c>
      <c r="F30" s="18">
        <f t="shared" ca="1" si="3"/>
        <v>0</v>
      </c>
      <c r="G30" s="18">
        <f t="shared" ca="1" si="3"/>
        <v>17297561.687200002</v>
      </c>
      <c r="H30" s="18">
        <f t="shared" ca="1" si="3"/>
        <v>0</v>
      </c>
      <c r="I30" s="19">
        <f t="shared" ca="1" si="4"/>
        <v>17483103.887200002</v>
      </c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0</v>
      </c>
      <c r="E31" s="18">
        <f t="shared" ca="1" si="3"/>
        <v>0</v>
      </c>
      <c r="F31" s="18">
        <f t="shared" ca="1" si="3"/>
        <v>0</v>
      </c>
      <c r="G31" s="18">
        <f t="shared" ca="1" si="3"/>
        <v>14255374.08</v>
      </c>
      <c r="H31" s="18">
        <f t="shared" ca="1" si="3"/>
        <v>0</v>
      </c>
      <c r="I31" s="19">
        <f t="shared" ca="1" si="4"/>
        <v>14255374.08</v>
      </c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0</v>
      </c>
      <c r="E32" s="18">
        <f t="shared" ca="1" si="3"/>
        <v>763261.26</v>
      </c>
      <c r="F32" s="18">
        <f t="shared" ca="1" si="3"/>
        <v>0</v>
      </c>
      <c r="G32" s="18">
        <f t="shared" ca="1" si="3"/>
        <v>12920801.48</v>
      </c>
      <c r="H32" s="18">
        <f t="shared" ca="1" si="3"/>
        <v>0</v>
      </c>
      <c r="I32" s="19">
        <f t="shared" ca="1" si="4"/>
        <v>13684062.74</v>
      </c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1231261.3199999987</v>
      </c>
      <c r="E33" s="18">
        <f t="shared" ca="1" si="3"/>
        <v>4490168.2699999092</v>
      </c>
      <c r="F33" s="18">
        <f t="shared" ca="1" si="3"/>
        <v>0</v>
      </c>
      <c r="G33" s="18">
        <f t="shared" ca="1" si="3"/>
        <v>27653516.059998516</v>
      </c>
      <c r="H33" s="18">
        <f t="shared" ca="1" si="3"/>
        <v>0</v>
      </c>
      <c r="I33" s="19">
        <f t="shared" ca="1" si="4"/>
        <v>33374945.649998423</v>
      </c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0</v>
      </c>
      <c r="E34" s="18">
        <f t="shared" ca="1" si="3"/>
        <v>0</v>
      </c>
      <c r="F34" s="18">
        <f t="shared" ca="1" si="3"/>
        <v>0</v>
      </c>
      <c r="G34" s="18">
        <f t="shared" ca="1" si="3"/>
        <v>2005177.1000000667</v>
      </c>
      <c r="H34" s="18">
        <f t="shared" ca="1" si="3"/>
        <v>0</v>
      </c>
      <c r="I34" s="19">
        <f t="shared" ca="1" si="4"/>
        <v>2005177.1000000667</v>
      </c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0</v>
      </c>
      <c r="E35" s="18">
        <f t="shared" ca="1" si="3"/>
        <v>0</v>
      </c>
      <c r="F35" s="18">
        <f t="shared" ca="1" si="3"/>
        <v>0</v>
      </c>
      <c r="G35" s="18">
        <f t="shared" ca="1" si="3"/>
        <v>17019690.789999999</v>
      </c>
      <c r="H35" s="18">
        <f t="shared" ca="1" si="3"/>
        <v>0</v>
      </c>
      <c r="I35" s="19">
        <f t="shared" ca="1" si="4"/>
        <v>17019690.789999999</v>
      </c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619726</v>
      </c>
      <c r="E36" s="18">
        <f t="shared" ca="1" si="3"/>
        <v>4121856</v>
      </c>
      <c r="F36" s="18">
        <f t="shared" ca="1" si="3"/>
        <v>0</v>
      </c>
      <c r="G36" s="18">
        <f t="shared" ca="1" si="3"/>
        <v>13188140</v>
      </c>
      <c r="H36" s="18">
        <f t="shared" ca="1" si="3"/>
        <v>0</v>
      </c>
      <c r="I36" s="19">
        <f t="shared" ca="1" si="4"/>
        <v>17929722</v>
      </c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9">
        <f t="shared" ca="1" si="4"/>
        <v>0</v>
      </c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0</v>
      </c>
      <c r="E38" s="18">
        <f t="shared" ca="1" si="3"/>
        <v>1500</v>
      </c>
      <c r="F38" s="18">
        <f t="shared" ca="1" si="3"/>
        <v>0</v>
      </c>
      <c r="G38" s="18">
        <f t="shared" ca="1" si="3"/>
        <v>19422434.330000002</v>
      </c>
      <c r="H38" s="18">
        <f t="shared" ca="1" si="3"/>
        <v>-583473.94999999995</v>
      </c>
      <c r="I38" s="19">
        <f t="shared" ref="I38:I47" ca="1" si="5">+SUM(D38:H38)</f>
        <v>18840460.380000003</v>
      </c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H54" ca="1" si="6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6"/>
        <v>0</v>
      </c>
      <c r="F39" s="18">
        <f t="shared" ca="1" si="6"/>
        <v>0</v>
      </c>
      <c r="G39" s="18">
        <f t="shared" ca="1" si="6"/>
        <v>7382350.5199999996</v>
      </c>
      <c r="H39" s="18">
        <f t="shared" ca="1" si="6"/>
        <v>0</v>
      </c>
      <c r="I39" s="19">
        <f t="shared" ca="1" si="5"/>
        <v>7382350.5199999996</v>
      </c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6"/>
        <v>0</v>
      </c>
      <c r="E40" s="18">
        <f t="shared" ca="1" si="6"/>
        <v>0</v>
      </c>
      <c r="F40" s="18">
        <f t="shared" ca="1" si="6"/>
        <v>0</v>
      </c>
      <c r="G40" s="18">
        <f t="shared" ca="1" si="6"/>
        <v>1150847.640845</v>
      </c>
      <c r="H40" s="18">
        <f t="shared" ca="1" si="6"/>
        <v>0</v>
      </c>
      <c r="I40" s="19">
        <f t="shared" ca="1" si="5"/>
        <v>1150847.640845</v>
      </c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6"/>
        <v>0</v>
      </c>
      <c r="E41" s="18">
        <f t="shared" ca="1" si="6"/>
        <v>3382311.9</v>
      </c>
      <c r="F41" s="18">
        <f t="shared" ca="1" si="6"/>
        <v>0</v>
      </c>
      <c r="G41" s="18">
        <f t="shared" ca="1" si="6"/>
        <v>1482614.73</v>
      </c>
      <c r="H41" s="18">
        <f t="shared" ca="1" si="6"/>
        <v>0</v>
      </c>
      <c r="I41" s="19">
        <f t="shared" ca="1" si="5"/>
        <v>4864926.63</v>
      </c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6"/>
        <v>0</v>
      </c>
      <c r="E42" s="18">
        <f t="shared" ca="1" si="6"/>
        <v>0</v>
      </c>
      <c r="F42" s="18">
        <f t="shared" ca="1" si="6"/>
        <v>0</v>
      </c>
      <c r="G42" s="18">
        <f t="shared" ca="1" si="6"/>
        <v>154203.48999999621</v>
      </c>
      <c r="H42" s="18">
        <f t="shared" ca="1" si="6"/>
        <v>0</v>
      </c>
      <c r="I42" s="19">
        <f t="shared" ca="1" si="5"/>
        <v>154203.48999999621</v>
      </c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6"/>
        <v>0</v>
      </c>
      <c r="E43" s="18">
        <f t="shared" ca="1" si="6"/>
        <v>0</v>
      </c>
      <c r="F43" s="18">
        <f t="shared" ca="1" si="6"/>
        <v>0</v>
      </c>
      <c r="G43" s="18">
        <f t="shared" ca="1" si="6"/>
        <v>3619462.7799999057</v>
      </c>
      <c r="H43" s="18">
        <f t="shared" ca="1" si="6"/>
        <v>0</v>
      </c>
      <c r="I43" s="19">
        <f t="shared" ref="I43" ca="1" si="7">+SUM(D43:H43)</f>
        <v>3619462.7799999057</v>
      </c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6"/>
        <v>0</v>
      </c>
      <c r="E44" s="18">
        <f t="shared" ca="1" si="6"/>
        <v>0</v>
      </c>
      <c r="F44" s="18">
        <f t="shared" ca="1" si="6"/>
        <v>0</v>
      </c>
      <c r="G44" s="18">
        <f t="shared" ca="1" si="6"/>
        <v>4497347.0800008401</v>
      </c>
      <c r="H44" s="18">
        <f t="shared" ca="1" si="6"/>
        <v>0</v>
      </c>
      <c r="I44" s="19">
        <f t="shared" ca="1" si="5"/>
        <v>4497347.0800008401</v>
      </c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6"/>
        <v>0</v>
      </c>
      <c r="E45" s="18">
        <f t="shared" ca="1" si="6"/>
        <v>4164349.6900000786</v>
      </c>
      <c r="F45" s="18">
        <f t="shared" ca="1" si="6"/>
        <v>0</v>
      </c>
      <c r="G45" s="18">
        <f t="shared" ca="1" si="6"/>
        <v>959592.65000001166</v>
      </c>
      <c r="H45" s="18">
        <f t="shared" ca="1" si="6"/>
        <v>0</v>
      </c>
      <c r="I45" s="19">
        <f t="shared" ca="1" si="5"/>
        <v>5123942.3400000902</v>
      </c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6"/>
        <v>0</v>
      </c>
      <c r="E46" s="18">
        <f t="shared" ca="1" si="6"/>
        <v>42668.82</v>
      </c>
      <c r="F46" s="18">
        <f t="shared" ca="1" si="6"/>
        <v>521335.17</v>
      </c>
      <c r="G46" s="18">
        <f t="shared" ca="1" si="6"/>
        <v>5010606.45</v>
      </c>
      <c r="H46" s="18">
        <f t="shared" ca="1" si="6"/>
        <v>0</v>
      </c>
      <c r="I46" s="19">
        <f t="shared" ca="1" si="5"/>
        <v>5574610.4400000004</v>
      </c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6"/>
        <v>0</v>
      </c>
      <c r="E47" s="18">
        <f t="shared" ca="1" si="6"/>
        <v>0</v>
      </c>
      <c r="F47" s="18">
        <f t="shared" ca="1" si="6"/>
        <v>0</v>
      </c>
      <c r="G47" s="18">
        <f t="shared" ca="1" si="6"/>
        <v>748.39999999999975</v>
      </c>
      <c r="H47" s="18">
        <f t="shared" ca="1" si="6"/>
        <v>0</v>
      </c>
      <c r="I47" s="19">
        <f t="shared" ca="1" si="5"/>
        <v>748.39999999999975</v>
      </c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6"/>
        <v>0</v>
      </c>
      <c r="E48" s="18">
        <f t="shared" ca="1" si="6"/>
        <v>0</v>
      </c>
      <c r="F48" s="18">
        <f t="shared" ca="1" si="6"/>
        <v>0</v>
      </c>
      <c r="G48" s="18">
        <f t="shared" ca="1" si="6"/>
        <v>83784897.780000001</v>
      </c>
      <c r="H48" s="18">
        <f t="shared" ca="1" si="6"/>
        <v>0</v>
      </c>
      <c r="I48" s="19">
        <f t="shared" ref="I48:I56" ca="1" si="8">+SUM(D48:H48)</f>
        <v>83784897.780000001</v>
      </c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6"/>
        <v>0</v>
      </c>
      <c r="E49" s="18">
        <f t="shared" ca="1" si="6"/>
        <v>0</v>
      </c>
      <c r="F49" s="18">
        <f t="shared" ca="1" si="6"/>
        <v>0</v>
      </c>
      <c r="G49" s="18">
        <f t="shared" ca="1" si="6"/>
        <v>3923386.5799999014</v>
      </c>
      <c r="H49" s="18">
        <f t="shared" ca="1" si="6"/>
        <v>0</v>
      </c>
      <c r="I49" s="19">
        <f t="shared" ca="1" si="8"/>
        <v>3923386.5799999014</v>
      </c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6"/>
        <v>0</v>
      </c>
      <c r="E50" s="18">
        <f t="shared" ca="1" si="6"/>
        <v>0</v>
      </c>
      <c r="F50" s="18">
        <f t="shared" ca="1" si="6"/>
        <v>0</v>
      </c>
      <c r="G50" s="18">
        <f t="shared" ca="1" si="6"/>
        <v>5024489.3</v>
      </c>
      <c r="H50" s="18">
        <f t="shared" ca="1" si="6"/>
        <v>0</v>
      </c>
      <c r="I50" s="19">
        <f t="shared" ca="1" si="8"/>
        <v>5024489.3</v>
      </c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6"/>
        <v>0</v>
      </c>
      <c r="E51" s="18">
        <f t="shared" ca="1" si="6"/>
        <v>0</v>
      </c>
      <c r="F51" s="18">
        <f t="shared" ca="1" si="6"/>
        <v>0</v>
      </c>
      <c r="G51" s="18">
        <f t="shared" ca="1" si="6"/>
        <v>0</v>
      </c>
      <c r="H51" s="18">
        <f t="shared" ca="1" si="6"/>
        <v>0</v>
      </c>
      <c r="I51" s="19">
        <f t="shared" ca="1" si="8"/>
        <v>0</v>
      </c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6"/>
        <v>0</v>
      </c>
      <c r="E52" s="18">
        <f t="shared" ca="1" si="6"/>
        <v>95236.160000000003</v>
      </c>
      <c r="F52" s="18">
        <f t="shared" ca="1" si="6"/>
        <v>0</v>
      </c>
      <c r="G52" s="18">
        <f t="shared" ca="1" si="6"/>
        <v>15714559.560000068</v>
      </c>
      <c r="H52" s="18">
        <f t="shared" ca="1" si="6"/>
        <v>255335</v>
      </c>
      <c r="I52" s="19">
        <f t="shared" ca="1" si="8"/>
        <v>16065130.720000068</v>
      </c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6"/>
        <v>0</v>
      </c>
      <c r="E53" s="18">
        <f t="shared" ca="1" si="6"/>
        <v>0</v>
      </c>
      <c r="F53" s="18">
        <f t="shared" ca="1" si="6"/>
        <v>0</v>
      </c>
      <c r="G53" s="18">
        <f t="shared" ca="1" si="6"/>
        <v>0</v>
      </c>
      <c r="H53" s="18">
        <f t="shared" ca="1" si="6"/>
        <v>0</v>
      </c>
      <c r="I53" s="19">
        <f t="shared" ca="1" si="8"/>
        <v>0</v>
      </c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6"/>
        <v>0</v>
      </c>
      <c r="E54" s="18">
        <f t="shared" ca="1" si="6"/>
        <v>0</v>
      </c>
      <c r="F54" s="18">
        <f t="shared" ca="1" si="6"/>
        <v>0</v>
      </c>
      <c r="G54" s="18">
        <f t="shared" ca="1" si="6"/>
        <v>2680248.54</v>
      </c>
      <c r="H54" s="18">
        <f t="shared" ca="1" si="6"/>
        <v>0</v>
      </c>
      <c r="I54" s="19">
        <f t="shared" ca="1" si="8"/>
        <v>2680248.54</v>
      </c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H70" ca="1" si="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9"/>
        <v>0</v>
      </c>
      <c r="F55" s="18">
        <f t="shared" ca="1" si="9"/>
        <v>0</v>
      </c>
      <c r="G55" s="18">
        <f t="shared" ca="1" si="9"/>
        <v>46617.340000000615</v>
      </c>
      <c r="H55" s="18">
        <f t="shared" ca="1" si="9"/>
        <v>0</v>
      </c>
      <c r="I55" s="19">
        <f t="shared" ca="1" si="8"/>
        <v>46617.340000000615</v>
      </c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9"/>
        <v>0</v>
      </c>
      <c r="E56" s="18">
        <f t="shared" ca="1" si="9"/>
        <v>0</v>
      </c>
      <c r="F56" s="18">
        <f t="shared" ca="1" si="9"/>
        <v>0</v>
      </c>
      <c r="G56" s="18">
        <f t="shared" ca="1" si="9"/>
        <v>125483.59</v>
      </c>
      <c r="H56" s="18">
        <f t="shared" ca="1" si="9"/>
        <v>0</v>
      </c>
      <c r="I56" s="19">
        <f t="shared" ca="1" si="8"/>
        <v>125483.59</v>
      </c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9"/>
        <v>0</v>
      </c>
      <c r="E57" s="18">
        <f t="shared" ca="1" si="9"/>
        <v>0</v>
      </c>
      <c r="F57" s="18">
        <f t="shared" ca="1" si="9"/>
        <v>0</v>
      </c>
      <c r="G57" s="18">
        <f t="shared" ca="1" si="9"/>
        <v>562851.39000000013</v>
      </c>
      <c r="H57" s="18">
        <f t="shared" ca="1" si="9"/>
        <v>306020.25</v>
      </c>
      <c r="I57" s="19">
        <f t="shared" ref="I57" ca="1" si="10">+SUM(D57:H57)</f>
        <v>868871.64000000013</v>
      </c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9"/>
        <v>0</v>
      </c>
      <c r="E58" s="18">
        <f t="shared" ca="1" si="9"/>
        <v>0</v>
      </c>
      <c r="F58" s="18">
        <f t="shared" ca="1" si="9"/>
        <v>0</v>
      </c>
      <c r="G58" s="18">
        <f t="shared" ca="1" si="9"/>
        <v>0.1</v>
      </c>
      <c r="H58" s="18">
        <f t="shared" ca="1" si="9"/>
        <v>0</v>
      </c>
      <c r="I58" s="19">
        <f t="shared" ref="I58:I73" ca="1" si="11">+SUM(D58:H58)</f>
        <v>0.1</v>
      </c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9"/>
        <v>0</v>
      </c>
      <c r="E59" s="18">
        <f t="shared" ca="1" si="9"/>
        <v>0</v>
      </c>
      <c r="F59" s="18">
        <f t="shared" ca="1" si="9"/>
        <v>0</v>
      </c>
      <c r="G59" s="18">
        <f t="shared" ca="1" si="9"/>
        <v>293653.15000000008</v>
      </c>
      <c r="H59" s="18">
        <f t="shared" ca="1" si="9"/>
        <v>0</v>
      </c>
      <c r="I59" s="19">
        <f t="shared" ca="1" si="11"/>
        <v>293653.15000000008</v>
      </c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9"/>
        <v>0</v>
      </c>
      <c r="E60" s="18">
        <f t="shared" ca="1" si="9"/>
        <v>0</v>
      </c>
      <c r="F60" s="18">
        <f t="shared" ca="1" si="9"/>
        <v>0</v>
      </c>
      <c r="G60" s="18">
        <f t="shared" ca="1" si="9"/>
        <v>53273.399999999885</v>
      </c>
      <c r="H60" s="18">
        <f t="shared" ca="1" si="9"/>
        <v>694089.25</v>
      </c>
      <c r="I60" s="19">
        <f t="shared" ca="1" si="11"/>
        <v>747362.64999999991</v>
      </c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9"/>
        <v>0</v>
      </c>
      <c r="E61" s="18">
        <f t="shared" ca="1" si="9"/>
        <v>0</v>
      </c>
      <c r="F61" s="18">
        <f t="shared" ca="1" si="9"/>
        <v>0</v>
      </c>
      <c r="G61" s="18">
        <f t="shared" ca="1" si="9"/>
        <v>502566.76000016899</v>
      </c>
      <c r="H61" s="18">
        <f t="shared" ca="1" si="9"/>
        <v>0</v>
      </c>
      <c r="I61" s="19">
        <f t="shared" ca="1" si="11"/>
        <v>502566.76000016899</v>
      </c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9"/>
        <v>0</v>
      </c>
      <c r="E62" s="18">
        <f t="shared" ca="1" si="9"/>
        <v>0</v>
      </c>
      <c r="F62" s="18">
        <f t="shared" ca="1" si="9"/>
        <v>0</v>
      </c>
      <c r="G62" s="18">
        <f t="shared" ca="1" si="9"/>
        <v>10005926.2200018</v>
      </c>
      <c r="H62" s="18">
        <f t="shared" ca="1" si="9"/>
        <v>0</v>
      </c>
      <c r="I62" s="19">
        <f t="shared" ca="1" si="11"/>
        <v>10005926.2200018</v>
      </c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9"/>
        <v>0</v>
      </c>
      <c r="E63" s="18">
        <f t="shared" ca="1" si="9"/>
        <v>0</v>
      </c>
      <c r="F63" s="18">
        <f t="shared" ca="1" si="9"/>
        <v>0</v>
      </c>
      <c r="G63" s="18">
        <f t="shared" ca="1" si="9"/>
        <v>49935503.130000003</v>
      </c>
      <c r="H63" s="18">
        <f t="shared" ca="1" si="9"/>
        <v>0</v>
      </c>
      <c r="I63" s="19">
        <f t="shared" ca="1" si="11"/>
        <v>49935503.130000003</v>
      </c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9"/>
        <v>0</v>
      </c>
      <c r="E64" s="18">
        <f t="shared" ca="1" si="9"/>
        <v>0</v>
      </c>
      <c r="F64" s="18">
        <f t="shared" ca="1" si="9"/>
        <v>0</v>
      </c>
      <c r="G64" s="18">
        <f t="shared" ca="1" si="9"/>
        <v>25228.959999999999</v>
      </c>
      <c r="H64" s="18">
        <f t="shared" ca="1" si="9"/>
        <v>0</v>
      </c>
      <c r="I64" s="19">
        <f t="shared" ca="1" si="11"/>
        <v>25228.959999999999</v>
      </c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9"/>
        <v>0</v>
      </c>
      <c r="E65" s="18">
        <f t="shared" ca="1" si="9"/>
        <v>0</v>
      </c>
      <c r="F65" s="18">
        <f t="shared" ca="1" si="9"/>
        <v>0</v>
      </c>
      <c r="G65" s="18">
        <f t="shared" ca="1" si="9"/>
        <v>17915790.360000044</v>
      </c>
      <c r="H65" s="18">
        <f t="shared" ca="1" si="9"/>
        <v>0</v>
      </c>
      <c r="I65" s="19">
        <f t="shared" ca="1" si="11"/>
        <v>17915790.360000044</v>
      </c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9"/>
        <v>0</v>
      </c>
      <c r="E66" s="18">
        <f t="shared" ca="1" si="9"/>
        <v>0</v>
      </c>
      <c r="F66" s="18">
        <f t="shared" ca="1" si="9"/>
        <v>0</v>
      </c>
      <c r="G66" s="18">
        <f t="shared" ca="1" si="9"/>
        <v>77696980.060000107</v>
      </c>
      <c r="H66" s="18">
        <f t="shared" ca="1" si="9"/>
        <v>79388774.829999998</v>
      </c>
      <c r="I66" s="19">
        <f t="shared" ca="1" si="11"/>
        <v>157085754.8900001</v>
      </c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9"/>
        <v>0</v>
      </c>
      <c r="E67" s="18">
        <f t="shared" ca="1" si="9"/>
        <v>0</v>
      </c>
      <c r="F67" s="18">
        <f t="shared" ca="1" si="9"/>
        <v>0</v>
      </c>
      <c r="G67" s="18">
        <f t="shared" ca="1" si="9"/>
        <v>261337354.09751511</v>
      </c>
      <c r="H67" s="18">
        <f t="shared" ca="1" si="9"/>
        <v>0</v>
      </c>
      <c r="I67" s="19">
        <f t="shared" ca="1" si="11"/>
        <v>261337354.09751511</v>
      </c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9"/>
        <v>0</v>
      </c>
      <c r="E68" s="18">
        <f t="shared" ca="1" si="9"/>
        <v>0</v>
      </c>
      <c r="F68" s="18">
        <f t="shared" ca="1" si="9"/>
        <v>0</v>
      </c>
      <c r="G68" s="18">
        <f t="shared" ca="1" si="9"/>
        <v>1529.07</v>
      </c>
      <c r="H68" s="18">
        <f t="shared" ca="1" si="9"/>
        <v>0</v>
      </c>
      <c r="I68" s="19">
        <f t="shared" ca="1" si="11"/>
        <v>1529.07</v>
      </c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9"/>
        <v>0</v>
      </c>
      <c r="E69" s="18">
        <f t="shared" ca="1" si="9"/>
        <v>0</v>
      </c>
      <c r="F69" s="18">
        <f t="shared" ca="1" si="9"/>
        <v>0</v>
      </c>
      <c r="G69" s="18">
        <f t="shared" ca="1" si="9"/>
        <v>319143.93</v>
      </c>
      <c r="H69" s="18">
        <f t="shared" ca="1" si="9"/>
        <v>0</v>
      </c>
      <c r="I69" s="19">
        <f t="shared" ca="1" si="11"/>
        <v>319143.93</v>
      </c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9"/>
        <v>0</v>
      </c>
      <c r="E70" s="18">
        <f t="shared" ca="1" si="9"/>
        <v>0</v>
      </c>
      <c r="F70" s="18">
        <f t="shared" ca="1" si="9"/>
        <v>0</v>
      </c>
      <c r="G70" s="18">
        <f t="shared" ca="1" si="9"/>
        <v>1308094.71</v>
      </c>
      <c r="H70" s="18">
        <f t="shared" ca="1" si="9"/>
        <v>0</v>
      </c>
      <c r="I70" s="19">
        <f t="shared" ca="1" si="11"/>
        <v>1308094.71</v>
      </c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H73" ca="1" si="12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2"/>
        <v>0</v>
      </c>
      <c r="F71" s="18">
        <f t="shared" ca="1" si="12"/>
        <v>0</v>
      </c>
      <c r="G71" s="18">
        <f t="shared" ca="1" si="12"/>
        <v>6400814</v>
      </c>
      <c r="H71" s="18">
        <f t="shared" ca="1" si="12"/>
        <v>31556431.489999902</v>
      </c>
      <c r="I71" s="19">
        <f t="shared" ca="1" si="11"/>
        <v>37957245.489999905</v>
      </c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12"/>
        <v>0</v>
      </c>
      <c r="E72" s="18">
        <f t="shared" ca="1" si="12"/>
        <v>0</v>
      </c>
      <c r="F72" s="18">
        <f t="shared" ca="1" si="12"/>
        <v>0</v>
      </c>
      <c r="G72" s="18">
        <f t="shared" ca="1" si="12"/>
        <v>194759179.88</v>
      </c>
      <c r="H72" s="18">
        <f t="shared" ca="1" si="12"/>
        <v>27942434.630000032</v>
      </c>
      <c r="I72" s="19">
        <f t="shared" ca="1" si="11"/>
        <v>222701614.51000002</v>
      </c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12"/>
        <v>0</v>
      </c>
      <c r="E73" s="18">
        <f t="shared" ca="1" si="12"/>
        <v>0</v>
      </c>
      <c r="F73" s="18">
        <f t="shared" ca="1" si="12"/>
        <v>0</v>
      </c>
      <c r="G73" s="18">
        <f t="shared" ca="1" si="12"/>
        <v>3238419.62</v>
      </c>
      <c r="H73" s="18">
        <f t="shared" ca="1" si="12"/>
        <v>0</v>
      </c>
      <c r="I73" s="19">
        <f t="shared" ca="1" si="11"/>
        <v>3238419.62</v>
      </c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I74" ca="1" si="13">SUMIF($C$7:$C$73,"HD",D$7:D$73)</f>
        <v>13115128.339999987</v>
      </c>
      <c r="E74" s="49">
        <f t="shared" ca="1" si="13"/>
        <v>31344789.419999987</v>
      </c>
      <c r="F74" s="49">
        <f t="shared" ca="1" si="13"/>
        <v>35781045.230000004</v>
      </c>
      <c r="G74" s="49">
        <f t="shared" ca="1" si="13"/>
        <v>2054335924.6565831</v>
      </c>
      <c r="H74" s="49">
        <f t="shared" ca="1" si="13"/>
        <v>16080313.09</v>
      </c>
      <c r="I74" s="49">
        <f t="shared" ca="1" si="13"/>
        <v>2150657200.7365832</v>
      </c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I75" ca="1" si="14">SUMIF($C$7:$C$73,"H",D$7:D$73)+SUMIF($C$7:$C$73,"E",D$7:D$73)</f>
        <v>0</v>
      </c>
      <c r="E75" s="49">
        <f t="shared" ca="1" si="14"/>
        <v>0</v>
      </c>
      <c r="F75" s="49">
        <f t="shared" ca="1" si="14"/>
        <v>0</v>
      </c>
      <c r="G75" s="49">
        <f t="shared" ca="1" si="14"/>
        <v>627208658.30751717</v>
      </c>
      <c r="H75" s="49">
        <f t="shared" ca="1" si="14"/>
        <v>139887750.44999993</v>
      </c>
      <c r="I75" s="49">
        <f t="shared" ca="1" si="14"/>
        <v>767096408.7575171</v>
      </c>
      <c r="J75" s="3"/>
      <c r="K75" s="3"/>
      <c r="L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I76" ca="1" si="15">D74+D75</f>
        <v>13115128.339999987</v>
      </c>
      <c r="E76" s="49">
        <f t="shared" ca="1" si="15"/>
        <v>31344789.419999987</v>
      </c>
      <c r="F76" s="49">
        <f t="shared" ca="1" si="15"/>
        <v>35781045.230000004</v>
      </c>
      <c r="G76" s="49">
        <f t="shared" ca="1" si="15"/>
        <v>2681544582.9641004</v>
      </c>
      <c r="H76" s="49">
        <f t="shared" ca="1" si="15"/>
        <v>155968063.53999993</v>
      </c>
      <c r="I76" s="49">
        <f t="shared" ca="1" si="15"/>
        <v>2917753609.4941006</v>
      </c>
      <c r="J76" s="3"/>
      <c r="K76" s="3"/>
      <c r="L76" s="3"/>
      <c r="M76" s="3"/>
      <c r="N76" s="3"/>
      <c r="O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"/>
  <dimension ref="A1:IA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784</v>
      </c>
      <c r="E5" s="78">
        <v>785</v>
      </c>
      <c r="F5" s="78">
        <v>904</v>
      </c>
      <c r="G5" s="78">
        <v>905</v>
      </c>
      <c r="H5" s="78">
        <v>906</v>
      </c>
      <c r="I5" s="78">
        <v>90601</v>
      </c>
      <c r="J5" s="78">
        <v>90602</v>
      </c>
      <c r="K5" s="78">
        <v>907</v>
      </c>
      <c r="L5" s="78">
        <v>90701</v>
      </c>
      <c r="M5" s="78">
        <v>90702</v>
      </c>
      <c r="N5" s="78">
        <v>786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56" t="s">
        <v>25</v>
      </c>
      <c r="O6" s="79" t="s">
        <v>326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N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2494141</v>
      </c>
      <c r="O7" s="19">
        <f ca="1">+D7+E7+N7</f>
        <v>2494141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53052114.870000146</v>
      </c>
      <c r="E8" s="19">
        <f t="shared" ref="E8:E23" ca="1" si="1">F8+G8+H8+K8</f>
        <v>919900786.73000109</v>
      </c>
      <c r="F8" s="18">
        <f t="shared" ca="1" si="0"/>
        <v>887319.29999999993</v>
      </c>
      <c r="G8" s="18">
        <f t="shared" ca="1" si="0"/>
        <v>835763.44000000425</v>
      </c>
      <c r="H8" s="19">
        <f t="shared" ref="H8:H23" ca="1" si="2">+I8+J8</f>
        <v>93181187.900000051</v>
      </c>
      <c r="I8" s="18">
        <f t="shared" ca="1" si="0"/>
        <v>8019136.9800000004</v>
      </c>
      <c r="J8" s="18">
        <f t="shared" ca="1" si="0"/>
        <v>85162050.920000046</v>
      </c>
      <c r="K8" s="19">
        <f t="shared" ref="K8:K23" ca="1" si="3">+L8+M8</f>
        <v>824996516.09000099</v>
      </c>
      <c r="L8" s="18">
        <f t="shared" ca="1" si="0"/>
        <v>123997629.74999997</v>
      </c>
      <c r="M8" s="18">
        <f t="shared" ca="1" si="0"/>
        <v>700998886.34000099</v>
      </c>
      <c r="N8" s="18">
        <f t="shared" ca="1" si="0"/>
        <v>14535696.370001195</v>
      </c>
      <c r="O8" s="19">
        <f t="shared" ref="O8:O23" ca="1" si="4">+D8+E8+N8</f>
        <v>987488597.97000241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7928904758.79</v>
      </c>
      <c r="F9" s="18">
        <f t="shared" ca="1" si="0"/>
        <v>0</v>
      </c>
      <c r="G9" s="18">
        <f t="shared" ca="1" si="0"/>
        <v>6408180.1100000013</v>
      </c>
      <c r="H9" s="19">
        <f t="shared" ca="1" si="2"/>
        <v>1872459091.5103569</v>
      </c>
      <c r="I9" s="18">
        <f t="shared" ca="1" si="0"/>
        <v>90836486.829999685</v>
      </c>
      <c r="J9" s="18">
        <f t="shared" ca="1" si="0"/>
        <v>1781622604.6803572</v>
      </c>
      <c r="K9" s="19">
        <f t="shared" ca="1" si="3"/>
        <v>6050037487.1696434</v>
      </c>
      <c r="L9" s="18">
        <f t="shared" ca="1" si="0"/>
        <v>1388530209.7800124</v>
      </c>
      <c r="M9" s="18">
        <f t="shared" ca="1" si="0"/>
        <v>4661507277.3896313</v>
      </c>
      <c r="N9" s="18">
        <f t="shared" ca="1" si="0"/>
        <v>25949823.559999999</v>
      </c>
      <c r="O9" s="19">
        <f t="shared" ca="1" si="4"/>
        <v>7954854582.3500004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1743287.76999999</v>
      </c>
      <c r="E10" s="19">
        <f t="shared" ca="1" si="1"/>
        <v>1746194106.1294384</v>
      </c>
      <c r="F10" s="18">
        <f t="shared" ca="1" si="0"/>
        <v>151323.01000010001</v>
      </c>
      <c r="G10" s="18">
        <f t="shared" ca="1" si="0"/>
        <v>2240331.3900000998</v>
      </c>
      <c r="H10" s="19">
        <f t="shared" ca="1" si="2"/>
        <v>505509013.83976257</v>
      </c>
      <c r="I10" s="18">
        <f t="shared" ca="1" si="0"/>
        <v>191929127.93653384</v>
      </c>
      <c r="J10" s="18">
        <f t="shared" ca="1" si="0"/>
        <v>313579885.9032287</v>
      </c>
      <c r="K10" s="19">
        <f t="shared" ca="1" si="3"/>
        <v>1238293437.8896756</v>
      </c>
      <c r="L10" s="18">
        <f t="shared" ca="1" si="0"/>
        <v>468577562.46264797</v>
      </c>
      <c r="M10" s="18">
        <f t="shared" ca="1" si="0"/>
        <v>769715875.42702758</v>
      </c>
      <c r="N10" s="18">
        <f t="shared" ca="1" si="0"/>
        <v>9756731.4800000004</v>
      </c>
      <c r="O10" s="19">
        <f t="shared" ca="1" si="4"/>
        <v>1757694125.3794384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929.07</v>
      </c>
      <c r="E11" s="19">
        <f t="shared" ca="1" si="1"/>
        <v>127178938.26000001</v>
      </c>
      <c r="F11" s="18">
        <f t="shared" ca="1" si="0"/>
        <v>0</v>
      </c>
      <c r="G11" s="18">
        <f t="shared" ca="1" si="0"/>
        <v>121522385.92</v>
      </c>
      <c r="H11" s="19">
        <f t="shared" ca="1" si="2"/>
        <v>3114304.25</v>
      </c>
      <c r="I11" s="18">
        <f t="shared" ca="1" si="0"/>
        <v>0</v>
      </c>
      <c r="J11" s="18">
        <f t="shared" ca="1" si="0"/>
        <v>3114304.25</v>
      </c>
      <c r="K11" s="19">
        <f t="shared" ca="1" si="3"/>
        <v>2542248.09</v>
      </c>
      <c r="L11" s="18">
        <f t="shared" ca="1" si="0"/>
        <v>0</v>
      </c>
      <c r="M11" s="18">
        <f t="shared" ca="1" si="0"/>
        <v>2542248.09</v>
      </c>
      <c r="N11" s="18">
        <f t="shared" ca="1" si="0"/>
        <v>2652147.7113000001</v>
      </c>
      <c r="O11" s="19">
        <f t="shared" ca="1" si="4"/>
        <v>129832015.0413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4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507629.50999999989</v>
      </c>
      <c r="F13" s="18">
        <f t="shared" ca="1" si="0"/>
        <v>0</v>
      </c>
      <c r="G13" s="18">
        <f t="shared" ca="1" si="0"/>
        <v>-378.7</v>
      </c>
      <c r="H13" s="19">
        <f t="shared" ca="1" si="2"/>
        <v>-8.34</v>
      </c>
      <c r="I13" s="18">
        <f t="shared" ca="1" si="0"/>
        <v>0</v>
      </c>
      <c r="J13" s="18">
        <f t="shared" ca="1" si="0"/>
        <v>-8.34</v>
      </c>
      <c r="K13" s="19">
        <f t="shared" ca="1" si="3"/>
        <v>508016.54999999987</v>
      </c>
      <c r="L13" s="18">
        <f t="shared" ca="1" si="0"/>
        <v>0</v>
      </c>
      <c r="M13" s="18">
        <f t="shared" ca="1" si="0"/>
        <v>508016.54999999987</v>
      </c>
      <c r="N13" s="18">
        <f t="shared" ca="1" si="0"/>
        <v>4932525.6300000008</v>
      </c>
      <c r="O13" s="19">
        <f t="shared" ca="1" si="4"/>
        <v>5440155.1400000006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56004.95</v>
      </c>
      <c r="E14" s="19">
        <f t="shared" ca="1" si="1"/>
        <v>978031980.23000002</v>
      </c>
      <c r="F14" s="18">
        <f t="shared" ca="1" si="0"/>
        <v>58504.080000042901</v>
      </c>
      <c r="G14" s="18">
        <f t="shared" ca="1" si="0"/>
        <v>2237306.7000000002</v>
      </c>
      <c r="H14" s="19">
        <f t="shared" ca="1" si="2"/>
        <v>739084246.5</v>
      </c>
      <c r="I14" s="18">
        <f t="shared" ca="1" si="0"/>
        <v>17315163.600000001</v>
      </c>
      <c r="J14" s="18">
        <f t="shared" ca="1" si="0"/>
        <v>721769082.89999998</v>
      </c>
      <c r="K14" s="19">
        <f t="shared" ca="1" si="3"/>
        <v>236651922.94999999</v>
      </c>
      <c r="L14" s="18">
        <f t="shared" ca="1" si="0"/>
        <v>131121633.25</v>
      </c>
      <c r="M14" s="18">
        <f t="shared" ca="1" si="0"/>
        <v>105530289.7</v>
      </c>
      <c r="N14" s="18">
        <f t="shared" ca="1" si="0"/>
        <v>14296922.42</v>
      </c>
      <c r="O14" s="19">
        <f t="shared" ca="1" si="4"/>
        <v>992384907.60000002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128.59047619047618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4"/>
        <v>128.59047619047618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4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90943</v>
      </c>
      <c r="O17" s="19">
        <f t="shared" ca="1" si="4"/>
        <v>90943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4026899.68</v>
      </c>
      <c r="O18" s="19">
        <f t="shared" ca="1" si="4"/>
        <v>4026899.68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ca="1" si="4"/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331998.46999999997</v>
      </c>
      <c r="E20" s="19">
        <f t="shared" ca="1" si="1"/>
        <v>382360514.65999985</v>
      </c>
      <c r="F20" s="18">
        <f t="shared" ca="1" si="0"/>
        <v>1414352.4700000002</v>
      </c>
      <c r="G20" s="18">
        <f t="shared" ca="1" si="0"/>
        <v>0</v>
      </c>
      <c r="H20" s="19">
        <f t="shared" ca="1" si="2"/>
        <v>24396329.82</v>
      </c>
      <c r="I20" s="18">
        <f t="shared" ca="1" si="0"/>
        <v>4091693.6199999996</v>
      </c>
      <c r="J20" s="18">
        <f t="shared" ca="1" si="0"/>
        <v>20304636.199999999</v>
      </c>
      <c r="K20" s="19">
        <f t="shared" ca="1" si="3"/>
        <v>356549832.36999983</v>
      </c>
      <c r="L20" s="18">
        <f t="shared" ca="1" si="0"/>
        <v>8219558.8900000015</v>
      </c>
      <c r="M20" s="18">
        <f t="shared" ca="1" si="0"/>
        <v>348330273.47999984</v>
      </c>
      <c r="N20" s="18">
        <f t="shared" ca="1" si="0"/>
        <v>4025340.4</v>
      </c>
      <c r="O20" s="19">
        <f t="shared" ca="1" si="4"/>
        <v>386717853.52999985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12723789.960000001</v>
      </c>
      <c r="F21" s="18">
        <f t="shared" ca="1" si="0"/>
        <v>0</v>
      </c>
      <c r="G21" s="18">
        <f t="shared" ca="1" si="0"/>
        <v>0</v>
      </c>
      <c r="H21" s="19">
        <f t="shared" ca="1" si="2"/>
        <v>12696125.960000001</v>
      </c>
      <c r="I21" s="18">
        <f t="shared" ca="1" si="0"/>
        <v>12696125.960000001</v>
      </c>
      <c r="J21" s="18">
        <f t="shared" ca="1" si="0"/>
        <v>0</v>
      </c>
      <c r="K21" s="19">
        <f t="shared" ca="1" si="3"/>
        <v>27664</v>
      </c>
      <c r="L21" s="18">
        <f t="shared" ca="1" si="0"/>
        <v>27664</v>
      </c>
      <c r="M21" s="18">
        <f t="shared" ca="1" si="0"/>
        <v>0</v>
      </c>
      <c r="N21" s="18">
        <f t="shared" ca="1" si="0"/>
        <v>7607704.0099999998</v>
      </c>
      <c r="O21" s="19">
        <f t="shared" ca="1" si="4"/>
        <v>20331493.969999999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9">
        <f t="shared" ca="1" si="1"/>
        <v>399766885.25</v>
      </c>
      <c r="F22" s="18">
        <f t="shared" ca="1" si="0"/>
        <v>61530</v>
      </c>
      <c r="G22" s="18">
        <f t="shared" ca="1" si="0"/>
        <v>1474637.15</v>
      </c>
      <c r="H22" s="19">
        <f t="shared" ca="1" si="2"/>
        <v>89848459.230000004</v>
      </c>
      <c r="I22" s="18">
        <f t="shared" ca="1" si="0"/>
        <v>1923739.42</v>
      </c>
      <c r="J22" s="18">
        <f t="shared" ca="1" si="0"/>
        <v>87924719.810000002</v>
      </c>
      <c r="K22" s="19">
        <f t="shared" ca="1" si="3"/>
        <v>308382258.87</v>
      </c>
      <c r="L22" s="18">
        <f t="shared" ca="1" si="0"/>
        <v>112369686.11</v>
      </c>
      <c r="M22" s="18">
        <f t="shared" ca="1" si="0"/>
        <v>196012572.76000002</v>
      </c>
      <c r="N22" s="18">
        <f t="shared" ca="1" si="0"/>
        <v>1581946.05</v>
      </c>
      <c r="O22" s="19">
        <f t="shared" ca="1" si="4"/>
        <v>401348831.30000001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D73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t="shared" ca="1" si="1"/>
        <v>832801961.88999987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38878709.75</v>
      </c>
      <c r="G23" s="18">
        <f t="shared" ca="1" si="6"/>
        <v>1698880.16</v>
      </c>
      <c r="H23" s="19">
        <f t="shared" ca="1" si="2"/>
        <v>274736000.63999999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14885369.34</v>
      </c>
      <c r="J23" s="18">
        <f t="shared" ca="1" si="7"/>
        <v>259850631.30000001</v>
      </c>
      <c r="K23" s="19">
        <f t="shared" ca="1" si="3"/>
        <v>517488371.33999991</v>
      </c>
      <c r="L23" s="18">
        <f t="shared" ref="L23:N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29140770.91</v>
      </c>
      <c r="M23" s="18">
        <f t="shared" ca="1" si="8"/>
        <v>488347600.42999989</v>
      </c>
      <c r="N23" s="18">
        <f t="shared" ca="1" si="8"/>
        <v>8006130.7199999997</v>
      </c>
      <c r="O23" s="19">
        <f t="shared" ca="1" si="4"/>
        <v>840808092.6099999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5"/>
        <v>0</v>
      </c>
      <c r="E24" s="19">
        <f ca="1">F24+G24+H24+K24</f>
        <v>141717594.745</v>
      </c>
      <c r="F24" s="18">
        <f t="shared" ca="1" si="6"/>
        <v>1230455.8899999985</v>
      </c>
      <c r="G24" s="18">
        <f t="shared" ca="1" si="6"/>
        <v>82341.14</v>
      </c>
      <c r="H24" s="19">
        <f ca="1">+I24+J24</f>
        <v>36038717.804999992</v>
      </c>
      <c r="I24" s="18">
        <f t="shared" ca="1" si="7"/>
        <v>6706270.8099999987</v>
      </c>
      <c r="J24" s="18">
        <f t="shared" ca="1" si="7"/>
        <v>29332446.994999994</v>
      </c>
      <c r="K24" s="19">
        <f ca="1">+L24+M24</f>
        <v>104366079.91000001</v>
      </c>
      <c r="L24" s="18">
        <f t="shared" ca="1" si="8"/>
        <v>73623483.930000007</v>
      </c>
      <c r="M24" s="18">
        <f t="shared" ca="1" si="8"/>
        <v>30742595.98</v>
      </c>
      <c r="N24" s="18">
        <f t="shared" ca="1" si="8"/>
        <v>28266611.399999999</v>
      </c>
      <c r="O24" s="19">
        <f ca="1">+D24+E24+N24</f>
        <v>169984206.14500001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5"/>
        <v>1522492.61</v>
      </c>
      <c r="E25" s="19">
        <f ca="1">F25+G25+H25+K25</f>
        <v>25385220.600000001</v>
      </c>
      <c r="F25" s="18">
        <f t="shared" ca="1" si="6"/>
        <v>0</v>
      </c>
      <c r="G25" s="18">
        <f t="shared" ca="1" si="6"/>
        <v>0</v>
      </c>
      <c r="H25" s="19">
        <f ca="1">+I25+J25</f>
        <v>25385220.600000001</v>
      </c>
      <c r="I25" s="18">
        <f t="shared" ca="1" si="7"/>
        <v>0</v>
      </c>
      <c r="J25" s="18">
        <f t="shared" ca="1" si="7"/>
        <v>25385220.600000001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8">
        <f t="shared" ca="1" si="8"/>
        <v>264115.48</v>
      </c>
      <c r="O25" s="19">
        <f ca="1">+D25+E25+N25</f>
        <v>27171828.690000001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5"/>
        <v>441500.95</v>
      </c>
      <c r="E26" s="19">
        <f t="shared" ref="E26:E73" ca="1" si="9">F26+G26+H26+K26</f>
        <v>71362944.75</v>
      </c>
      <c r="F26" s="18">
        <f t="shared" ca="1" si="6"/>
        <v>0</v>
      </c>
      <c r="G26" s="18">
        <f t="shared" ca="1" si="6"/>
        <v>4862202.91</v>
      </c>
      <c r="H26" s="19">
        <f t="shared" ref="H26:H73" ca="1" si="10">+I26+J26</f>
        <v>66278712.090000004</v>
      </c>
      <c r="I26" s="18">
        <f t="shared" ca="1" si="7"/>
        <v>186390.59</v>
      </c>
      <c r="J26" s="18">
        <f t="shared" ca="1" si="7"/>
        <v>66092321.5</v>
      </c>
      <c r="K26" s="19">
        <f t="shared" ref="K26:K73" ca="1" si="11">+L26+M26</f>
        <v>222029.75</v>
      </c>
      <c r="L26" s="18">
        <f t="shared" ca="1" si="8"/>
        <v>108419.12</v>
      </c>
      <c r="M26" s="18">
        <f t="shared" ca="1" si="8"/>
        <v>113610.63</v>
      </c>
      <c r="N26" s="18">
        <f t="shared" ca="1" si="8"/>
        <v>145566.05446399999</v>
      </c>
      <c r="O26" s="19">
        <f t="shared" ref="O26:O73" ca="1" si="12">+D26+E26+N26</f>
        <v>71950011.754464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5"/>
        <v>0</v>
      </c>
      <c r="E27" s="19">
        <f t="shared" ca="1" si="9"/>
        <v>1218557291.45</v>
      </c>
      <c r="F27" s="18">
        <f t="shared" ca="1" si="6"/>
        <v>11542.98</v>
      </c>
      <c r="G27" s="18">
        <f t="shared" ca="1" si="6"/>
        <v>208981.79</v>
      </c>
      <c r="H27" s="19">
        <f t="shared" ca="1" si="10"/>
        <v>218260129.32005849</v>
      </c>
      <c r="I27" s="18">
        <f t="shared" ca="1" si="7"/>
        <v>5854035.1999999397</v>
      </c>
      <c r="J27" s="18">
        <f t="shared" ca="1" si="7"/>
        <v>212406094.12005857</v>
      </c>
      <c r="K27" s="19">
        <f t="shared" ca="1" si="11"/>
        <v>1000076637.3599415</v>
      </c>
      <c r="L27" s="18">
        <f t="shared" ca="1" si="8"/>
        <v>182720877.27996895</v>
      </c>
      <c r="M27" s="18">
        <f t="shared" ca="1" si="8"/>
        <v>817355760.07997251</v>
      </c>
      <c r="N27" s="18">
        <f t="shared" ca="1" si="8"/>
        <v>1676046.6099999957</v>
      </c>
      <c r="O27" s="19">
        <f t="shared" ca="1" si="12"/>
        <v>1220233338.0599999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5"/>
        <v>0</v>
      </c>
      <c r="E28" s="19">
        <f t="shared" ca="1" si="9"/>
        <v>166197313.06999996</v>
      </c>
      <c r="F28" s="18">
        <f t="shared" ca="1" si="6"/>
        <v>0</v>
      </c>
      <c r="G28" s="18">
        <f t="shared" ca="1" si="6"/>
        <v>0</v>
      </c>
      <c r="H28" s="19">
        <f t="shared" ca="1" si="10"/>
        <v>166197313.06999996</v>
      </c>
      <c r="I28" s="18">
        <f t="shared" ca="1" si="7"/>
        <v>0</v>
      </c>
      <c r="J28" s="18">
        <f t="shared" ca="1" si="7"/>
        <v>166197313.06999996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8">
        <f t="shared" ca="1" si="8"/>
        <v>375906.40000000061</v>
      </c>
      <c r="O28" s="19">
        <f t="shared" ca="1" si="12"/>
        <v>166573219.46999997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8">
        <f t="shared" ca="1" si="8"/>
        <v>578891.49</v>
      </c>
      <c r="O29" s="19">
        <f t="shared" ca="1" si="12"/>
        <v>578891.49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5"/>
        <v>0</v>
      </c>
      <c r="E30" s="19">
        <f t="shared" ca="1" si="9"/>
        <v>50721101.560000002</v>
      </c>
      <c r="F30" s="18">
        <f t="shared" ca="1" si="6"/>
        <v>455019.49</v>
      </c>
      <c r="G30" s="18">
        <f t="shared" ca="1" si="6"/>
        <v>1796686.72</v>
      </c>
      <c r="H30" s="19">
        <f t="shared" ca="1" si="10"/>
        <v>27933648.309999999</v>
      </c>
      <c r="I30" s="18">
        <f t="shared" ca="1" si="7"/>
        <v>341344.95</v>
      </c>
      <c r="J30" s="18">
        <f t="shared" ca="1" si="7"/>
        <v>27592303.359999999</v>
      </c>
      <c r="K30" s="19">
        <f t="shared" ca="1" si="11"/>
        <v>20535747.039999999</v>
      </c>
      <c r="L30" s="18">
        <f t="shared" ca="1" si="8"/>
        <v>4428017.62</v>
      </c>
      <c r="M30" s="18">
        <f t="shared" ca="1" si="8"/>
        <v>16107729.42</v>
      </c>
      <c r="N30" s="18">
        <f t="shared" ca="1" si="8"/>
        <v>2003833.48</v>
      </c>
      <c r="O30" s="19">
        <f t="shared" ca="1" si="12"/>
        <v>52724935.039999999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5"/>
        <v>0</v>
      </c>
      <c r="E31" s="19">
        <f t="shared" ca="1" si="9"/>
        <v>73325220.689999998</v>
      </c>
      <c r="F31" s="18">
        <f t="shared" ca="1" si="6"/>
        <v>73325220.689999998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8">
        <f t="shared" ca="1" si="8"/>
        <v>0</v>
      </c>
      <c r="O31" s="19">
        <f t="shared" ca="1" si="12"/>
        <v>73325220.689999998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5"/>
        <v>134372.32999999999</v>
      </c>
      <c r="E32" s="19">
        <f t="shared" ca="1" si="9"/>
        <v>124080297.85999998</v>
      </c>
      <c r="F32" s="18">
        <f t="shared" ca="1" si="6"/>
        <v>2337605.7200000002</v>
      </c>
      <c r="G32" s="18">
        <f t="shared" ca="1" si="6"/>
        <v>25696203.190006007</v>
      </c>
      <c r="H32" s="19">
        <f t="shared" ca="1" si="10"/>
        <v>95851527.669999987</v>
      </c>
      <c r="I32" s="18">
        <f t="shared" ca="1" si="7"/>
        <v>3965834.9299999997</v>
      </c>
      <c r="J32" s="18">
        <f t="shared" ca="1" si="7"/>
        <v>91885692.739999995</v>
      </c>
      <c r="K32" s="19">
        <f t="shared" ca="1" si="11"/>
        <v>194961.27999399998</v>
      </c>
      <c r="L32" s="18">
        <f t="shared" ca="1" si="8"/>
        <v>119602.529994</v>
      </c>
      <c r="M32" s="18">
        <f t="shared" ca="1" si="8"/>
        <v>75358.75</v>
      </c>
      <c r="N32" s="18">
        <f t="shared" ca="1" si="8"/>
        <v>17772176.43</v>
      </c>
      <c r="O32" s="19">
        <f t="shared" ca="1" si="12"/>
        <v>141986846.61999997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5"/>
        <v>7633225.1799999997</v>
      </c>
      <c r="E33" s="19">
        <f t="shared" ca="1" si="9"/>
        <v>111587881.02</v>
      </c>
      <c r="F33" s="18">
        <f t="shared" ca="1" si="6"/>
        <v>12931248.390000023</v>
      </c>
      <c r="G33" s="18">
        <f t="shared" ca="1" si="6"/>
        <v>1625201.8299999996</v>
      </c>
      <c r="H33" s="19">
        <f t="shared" ca="1" si="10"/>
        <v>97031430.799999967</v>
      </c>
      <c r="I33" s="18">
        <f t="shared" ca="1" si="7"/>
        <v>3288229.51</v>
      </c>
      <c r="J33" s="18">
        <f t="shared" ca="1" si="7"/>
        <v>93743201.289999962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8">
        <f t="shared" ca="1" si="8"/>
        <v>2063453.5599999717</v>
      </c>
      <c r="O33" s="19">
        <f t="shared" ca="1" si="12"/>
        <v>121284559.75999996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8">
        <f t="shared" ca="1" si="8"/>
        <v>4613004.9799998756</v>
      </c>
      <c r="O34" s="19">
        <f t="shared" ca="1" si="12"/>
        <v>4613004.9799998756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5"/>
        <v>600547.92000000004</v>
      </c>
      <c r="E35" s="19">
        <f t="shared" ca="1" si="9"/>
        <v>6838373.0599999996</v>
      </c>
      <c r="F35" s="18">
        <f t="shared" ca="1" si="6"/>
        <v>105614.29</v>
      </c>
      <c r="G35" s="18">
        <f t="shared" ca="1" si="6"/>
        <v>6732758.7699999996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8">
        <f t="shared" ca="1" si="8"/>
        <v>8439805.1300000008</v>
      </c>
      <c r="O35" s="19">
        <f t="shared" ca="1" si="12"/>
        <v>15878726.109999999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5"/>
        <v>0</v>
      </c>
      <c r="E36" s="19">
        <f t="shared" ca="1" si="9"/>
        <v>160660200</v>
      </c>
      <c r="F36" s="18">
        <f t="shared" ca="1" si="6"/>
        <v>0</v>
      </c>
      <c r="G36" s="18">
        <f t="shared" ca="1" si="6"/>
        <v>95329569</v>
      </c>
      <c r="H36" s="19">
        <f t="shared" ca="1" si="10"/>
        <v>65330631</v>
      </c>
      <c r="I36" s="18">
        <f t="shared" ca="1" si="7"/>
        <v>0</v>
      </c>
      <c r="J36" s="18">
        <f t="shared" ca="1" si="7"/>
        <v>65330631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8">
        <f t="shared" ca="1" si="8"/>
        <v>3759948</v>
      </c>
      <c r="O36" s="19">
        <f t="shared" ca="1" si="12"/>
        <v>164420148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8">
        <f t="shared" ca="1" si="8"/>
        <v>0</v>
      </c>
      <c r="O37" s="19">
        <f t="shared" ca="1" si="12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5"/>
        <v>0</v>
      </c>
      <c r="E38" s="19">
        <f t="shared" ca="1" si="9"/>
        <v>46934522.470000803</v>
      </c>
      <c r="F38" s="18">
        <f t="shared" ca="1" si="6"/>
        <v>1806.04</v>
      </c>
      <c r="G38" s="18">
        <f t="shared" ca="1" si="6"/>
        <v>0</v>
      </c>
      <c r="H38" s="19">
        <f t="shared" ca="1" si="10"/>
        <v>34624009.209999904</v>
      </c>
      <c r="I38" s="18">
        <f t="shared" ca="1" si="7"/>
        <v>10538197.140000001</v>
      </c>
      <c r="J38" s="18">
        <f t="shared" ca="1" si="7"/>
        <v>24085812.0699999</v>
      </c>
      <c r="K38" s="19">
        <f t="shared" ca="1" si="11"/>
        <v>12308707.220000898</v>
      </c>
      <c r="L38" s="18">
        <f t="shared" ca="1" si="8"/>
        <v>0</v>
      </c>
      <c r="M38" s="18">
        <f t="shared" ca="1" si="8"/>
        <v>12308707.220000898</v>
      </c>
      <c r="N38" s="18">
        <f t="shared" ca="1" si="8"/>
        <v>456149.8</v>
      </c>
      <c r="O38" s="19">
        <f t="shared" ca="1" si="12"/>
        <v>47390672.2700008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5"/>
        <v>0</v>
      </c>
      <c r="E39" s="19">
        <f t="shared" ca="1" si="9"/>
        <v>47460357.93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47460357.93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596845.87</v>
      </c>
      <c r="J39" s="18">
        <f t="shared" ca="1" si="14"/>
        <v>46863512.060000002</v>
      </c>
      <c r="K39" s="19">
        <f t="shared" ca="1" si="11"/>
        <v>0</v>
      </c>
      <c r="L39" s="18">
        <f t="shared" ref="L39:N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8">
        <f t="shared" ca="1" si="15"/>
        <v>432240.04</v>
      </c>
      <c r="O39" s="19">
        <f t="shared" ca="1" si="12"/>
        <v>47892597.969999999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850.18</v>
      </c>
      <c r="E40" s="19">
        <f t="shared" ca="1" si="9"/>
        <v>23814614.07</v>
      </c>
      <c r="F40" s="18">
        <f t="shared" ca="1" si="13"/>
        <v>0</v>
      </c>
      <c r="G40" s="18">
        <f t="shared" ca="1" si="13"/>
        <v>0</v>
      </c>
      <c r="H40" s="19">
        <f t="shared" ca="1" si="10"/>
        <v>23814614.07</v>
      </c>
      <c r="I40" s="18">
        <f t="shared" ca="1" si="14"/>
        <v>0</v>
      </c>
      <c r="J40" s="18">
        <f t="shared" ca="1" si="14"/>
        <v>23814614.07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8">
        <f t="shared" ca="1" si="15"/>
        <v>7438842.1200329997</v>
      </c>
      <c r="O40" s="19">
        <f t="shared" ca="1" si="12"/>
        <v>31254306.370033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8">
        <f t="shared" ca="1" si="15"/>
        <v>0</v>
      </c>
      <c r="O41" s="19">
        <f t="shared" ca="1" si="12"/>
        <v>0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8">
        <f t="shared" ca="1" si="15"/>
        <v>0</v>
      </c>
      <c r="O42" s="19">
        <f t="shared" ca="1" si="12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8">
        <f t="shared" ca="1" si="15"/>
        <v>0</v>
      </c>
      <c r="O43" s="19">
        <f t="shared" ca="1" si="12"/>
        <v>0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0</v>
      </c>
      <c r="E44" s="19">
        <f t="shared" ca="1" si="9"/>
        <v>20104326.68</v>
      </c>
      <c r="F44" s="18">
        <f t="shared" ca="1" si="13"/>
        <v>0</v>
      </c>
      <c r="G44" s="18">
        <f t="shared" ca="1" si="13"/>
        <v>516683.04</v>
      </c>
      <c r="H44" s="19">
        <f t="shared" ca="1" si="10"/>
        <v>19587643.640000001</v>
      </c>
      <c r="I44" s="18">
        <f t="shared" ca="1" si="14"/>
        <v>189512.44000000006</v>
      </c>
      <c r="J44" s="18">
        <f t="shared" ca="1" si="14"/>
        <v>19398131.199999999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8">
        <f t="shared" ca="1" si="15"/>
        <v>437491.54</v>
      </c>
      <c r="O44" s="19">
        <f t="shared" ca="1" si="12"/>
        <v>20541818.219999999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8">
        <f t="shared" ca="1" si="15"/>
        <v>0</v>
      </c>
      <c r="O45" s="19">
        <f t="shared" ca="1" si="12"/>
        <v>0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36864</v>
      </c>
      <c r="E46" s="19">
        <f t="shared" ca="1" si="9"/>
        <v>14914702.16</v>
      </c>
      <c r="F46" s="18">
        <f t="shared" ca="1" si="13"/>
        <v>0</v>
      </c>
      <c r="G46" s="18">
        <f t="shared" ca="1" si="13"/>
        <v>14914702.16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8">
        <f t="shared" ca="1" si="15"/>
        <v>5960301.9500000002</v>
      </c>
      <c r="O46" s="19">
        <f t="shared" ca="1" si="12"/>
        <v>20911868.109999999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9">
        <f t="shared" ca="1" si="9"/>
        <v>76370</v>
      </c>
      <c r="F47" s="18">
        <f t="shared" ca="1" si="13"/>
        <v>0</v>
      </c>
      <c r="G47" s="18">
        <f t="shared" ca="1" si="13"/>
        <v>76370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8">
        <f t="shared" ca="1" si="15"/>
        <v>0</v>
      </c>
      <c r="O47" s="19">
        <f t="shared" ca="1" si="12"/>
        <v>76370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9">
        <f t="shared" ca="1" si="9"/>
        <v>21652821.93</v>
      </c>
      <c r="F48" s="18">
        <f t="shared" ca="1" si="13"/>
        <v>0</v>
      </c>
      <c r="G48" s="18">
        <f t="shared" ca="1" si="13"/>
        <v>13400158.32</v>
      </c>
      <c r="H48" s="19">
        <f t="shared" ca="1" si="10"/>
        <v>8252663.6099999994</v>
      </c>
      <c r="I48" s="18">
        <f t="shared" ca="1" si="14"/>
        <v>87503.17</v>
      </c>
      <c r="J48" s="18">
        <f t="shared" ca="1" si="14"/>
        <v>8165160.4399999995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8">
        <f t="shared" ca="1" si="15"/>
        <v>2261488.1510000001</v>
      </c>
      <c r="O48" s="19">
        <f t="shared" ca="1" si="12"/>
        <v>23914310.081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9">
        <f t="shared" ca="1" si="9"/>
        <v>15670968.390000006</v>
      </c>
      <c r="F49" s="18">
        <f t="shared" ca="1" si="13"/>
        <v>1595</v>
      </c>
      <c r="G49" s="18">
        <f t="shared" ca="1" si="13"/>
        <v>969937.98</v>
      </c>
      <c r="H49" s="19">
        <f t="shared" ca="1" si="10"/>
        <v>14699435.410000006</v>
      </c>
      <c r="I49" s="18">
        <f t="shared" ca="1" si="14"/>
        <v>0</v>
      </c>
      <c r="J49" s="18">
        <f t="shared" ca="1" si="14"/>
        <v>14699435.410000006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8">
        <f t="shared" ca="1" si="15"/>
        <v>1285735.3899999941</v>
      </c>
      <c r="O49" s="19">
        <f t="shared" ca="1" si="12"/>
        <v>16956703.780000001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8">
        <f t="shared" ca="1" si="15"/>
        <v>3797349.38</v>
      </c>
      <c r="O50" s="19">
        <f t="shared" ca="1" si="12"/>
        <v>3797349.38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9">
        <f t="shared" ca="1" si="9"/>
        <v>0</v>
      </c>
      <c r="F51" s="18">
        <f t="shared" ca="1" si="13"/>
        <v>0</v>
      </c>
      <c r="G51" s="18">
        <f t="shared" ca="1" si="13"/>
        <v>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8">
        <f t="shared" ca="1" si="15"/>
        <v>222789034.40989512</v>
      </c>
      <c r="O51" s="19">
        <f t="shared" ca="1" si="12"/>
        <v>222789034.40989512</v>
      </c>
      <c r="P51" s="35"/>
      <c r="Q51" s="35"/>
      <c r="R51" s="35"/>
      <c r="S51" s="35"/>
      <c r="T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8">
        <f t="shared" ca="1" si="15"/>
        <v>19783.29</v>
      </c>
      <c r="O52" s="19">
        <f t="shared" ca="1" si="12"/>
        <v>19783.29</v>
      </c>
      <c r="P52" s="35"/>
      <c r="Q52" s="35"/>
      <c r="R52" s="35"/>
      <c r="S52" s="35"/>
      <c r="T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5"/>
        <v>0</v>
      </c>
      <c r="E53" s="19">
        <f t="shared" ca="1" si="9"/>
        <v>6159363099.8930197</v>
      </c>
      <c r="F53" s="18">
        <f t="shared" ca="1" si="13"/>
        <v>3017032.3279999997</v>
      </c>
      <c r="G53" s="18">
        <f t="shared" ca="1" si="13"/>
        <v>29915.160899999988</v>
      </c>
      <c r="H53" s="19">
        <f t="shared" ca="1" si="10"/>
        <v>1099503283.9370091</v>
      </c>
      <c r="I53" s="18">
        <f t="shared" ca="1" si="14"/>
        <v>13727839.520999961</v>
      </c>
      <c r="J53" s="18">
        <f t="shared" ca="1" si="14"/>
        <v>1085775444.4160092</v>
      </c>
      <c r="K53" s="19">
        <f t="shared" ca="1" si="11"/>
        <v>5056812868.4671106</v>
      </c>
      <c r="L53" s="18">
        <f t="shared" ca="1" si="15"/>
        <v>297250930.06299865</v>
      </c>
      <c r="M53" s="18">
        <f t="shared" ca="1" si="15"/>
        <v>4759561938.4041119</v>
      </c>
      <c r="N53" s="18">
        <f t="shared" ca="1" si="15"/>
        <v>247726.36999999997</v>
      </c>
      <c r="O53" s="19">
        <f t="shared" ca="1" si="12"/>
        <v>6159610826.2630196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5"/>
        <v>363.48571428571427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8">
        <f t="shared" ca="1" si="15"/>
        <v>0</v>
      </c>
      <c r="O54" s="19">
        <f t="shared" ca="1" si="12"/>
        <v>363.48571428571427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ca="1" si="5"/>
        <v>0</v>
      </c>
      <c r="E55" s="19">
        <f t="shared" ca="1" si="9"/>
        <v>143551678.89999962</v>
      </c>
      <c r="F55" s="18">
        <f t="shared" ref="F55:G73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11299.400000000003</v>
      </c>
      <c r="G55" s="18">
        <f t="shared" ca="1" si="16"/>
        <v>40448182.410000771</v>
      </c>
      <c r="H55" s="19">
        <f t="shared" ca="1" si="10"/>
        <v>55160036.169998839</v>
      </c>
      <c r="I55" s="18">
        <f t="shared" ref="I55:J73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251428.55000000022</v>
      </c>
      <c r="J55" s="18">
        <f t="shared" ca="1" si="17"/>
        <v>54908607.619998842</v>
      </c>
      <c r="K55" s="19">
        <f t="shared" ca="1" si="11"/>
        <v>47932160.920000024</v>
      </c>
      <c r="L55" s="18">
        <f t="shared" ref="L55:N73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6815540.4900000067</v>
      </c>
      <c r="M55" s="18">
        <f t="shared" ca="1" si="18"/>
        <v>41116620.430000015</v>
      </c>
      <c r="N55" s="18">
        <f t="shared" ca="1" si="18"/>
        <v>33573475.219993584</v>
      </c>
      <c r="O55" s="19">
        <f t="shared" ca="1" si="12"/>
        <v>177125154.11999321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5"/>
        <v>0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8">
        <f t="shared" ca="1" si="18"/>
        <v>0</v>
      </c>
      <c r="O56" s="19">
        <f t="shared" ca="1" si="12"/>
        <v>0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5"/>
        <v>0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8">
        <f t="shared" ca="1" si="18"/>
        <v>0</v>
      </c>
      <c r="O57" s="19">
        <f t="shared" ca="1" si="12"/>
        <v>0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5"/>
        <v>0</v>
      </c>
      <c r="E58" s="19">
        <f t="shared" ca="1" si="9"/>
        <v>12678989.792999998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12678989.792999998</v>
      </c>
      <c r="L58" s="18">
        <f t="shared" ca="1" si="18"/>
        <v>0.1</v>
      </c>
      <c r="M58" s="18">
        <f t="shared" ca="1" si="18"/>
        <v>12678989.692999998</v>
      </c>
      <c r="N58" s="18">
        <f t="shared" ca="1" si="18"/>
        <v>0</v>
      </c>
      <c r="O58" s="19">
        <f t="shared" ca="1" si="12"/>
        <v>12678989.792999998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8">
        <f t="shared" ca="1" si="18"/>
        <v>0</v>
      </c>
      <c r="O59" s="19">
        <f t="shared" ca="1" si="12"/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5"/>
        <v>0</v>
      </c>
      <c r="E60" s="19">
        <f t="shared" ca="1" si="9"/>
        <v>0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0</v>
      </c>
      <c r="L60" s="18">
        <f t="shared" ca="1" si="18"/>
        <v>0</v>
      </c>
      <c r="M60" s="18">
        <f t="shared" ca="1" si="18"/>
        <v>0</v>
      </c>
      <c r="N60" s="18">
        <f t="shared" ca="1" si="18"/>
        <v>0</v>
      </c>
      <c r="O60" s="19">
        <f t="shared" ca="1" si="12"/>
        <v>0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8">
        <f t="shared" ca="1" si="18"/>
        <v>0</v>
      </c>
      <c r="O61" s="19">
        <f t="shared" ca="1" si="12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5"/>
        <v>0</v>
      </c>
      <c r="E62" s="19">
        <f t="shared" ca="1" si="9"/>
        <v>2813329.57</v>
      </c>
      <c r="F62" s="18">
        <f t="shared" ca="1" si="16"/>
        <v>0</v>
      </c>
      <c r="G62" s="18">
        <f t="shared" ca="1" si="16"/>
        <v>0</v>
      </c>
      <c r="H62" s="19">
        <f t="shared" ca="1" si="10"/>
        <v>2813329.57</v>
      </c>
      <c r="I62" s="18">
        <f t="shared" ca="1" si="17"/>
        <v>2813329.57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8">
        <f t="shared" ca="1" si="18"/>
        <v>0</v>
      </c>
      <c r="O62" s="19">
        <f t="shared" ca="1" si="12"/>
        <v>2813329.57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8">
        <f t="shared" ca="1" si="18"/>
        <v>0</v>
      </c>
      <c r="O63" s="19">
        <f t="shared" ca="1" si="12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8">
        <f t="shared" ca="1" si="18"/>
        <v>0</v>
      </c>
      <c r="O64" s="19">
        <f t="shared" ca="1" si="12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8">
        <f t="shared" ca="1" si="18"/>
        <v>0</v>
      </c>
      <c r="O65" s="19">
        <f t="shared" ca="1" si="12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5"/>
        <v>0</v>
      </c>
      <c r="E66" s="19">
        <f t="shared" ca="1" si="9"/>
        <v>76358341.390000001</v>
      </c>
      <c r="F66" s="18">
        <f t="shared" ca="1" si="16"/>
        <v>0</v>
      </c>
      <c r="G66" s="18">
        <f t="shared" ca="1" si="16"/>
        <v>0</v>
      </c>
      <c r="H66" s="19">
        <f t="shared" ca="1" si="10"/>
        <v>76358341.390000001</v>
      </c>
      <c r="I66" s="18">
        <f t="shared" ca="1" si="17"/>
        <v>8073043.4499999993</v>
      </c>
      <c r="J66" s="18">
        <f t="shared" ca="1" si="17"/>
        <v>68285297.939999998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8">
        <f t="shared" ca="1" si="18"/>
        <v>0</v>
      </c>
      <c r="O66" s="19">
        <f t="shared" ca="1" si="12"/>
        <v>76358341.390000001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5"/>
        <v>0</v>
      </c>
      <c r="E67" s="19">
        <f t="shared" ca="1" si="9"/>
        <v>3774691.31</v>
      </c>
      <c r="F67" s="18">
        <f t="shared" ca="1" si="16"/>
        <v>0</v>
      </c>
      <c r="G67" s="18">
        <f t="shared" ca="1" si="16"/>
        <v>0</v>
      </c>
      <c r="H67" s="19">
        <f t="shared" ca="1" si="10"/>
        <v>3774691.31</v>
      </c>
      <c r="I67" s="18">
        <f t="shared" ca="1" si="17"/>
        <v>230143.97000000003</v>
      </c>
      <c r="J67" s="18">
        <f t="shared" ca="1" si="17"/>
        <v>3544547.34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8">
        <f t="shared" ca="1" si="18"/>
        <v>0</v>
      </c>
      <c r="O67" s="19">
        <f t="shared" ca="1" si="12"/>
        <v>3774691.31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5"/>
        <v>0</v>
      </c>
      <c r="E68" s="19">
        <f t="shared" ca="1" si="9"/>
        <v>4434777.4399999995</v>
      </c>
      <c r="F68" s="18">
        <f t="shared" ca="1" si="16"/>
        <v>0</v>
      </c>
      <c r="G68" s="18">
        <f t="shared" ca="1" si="16"/>
        <v>0</v>
      </c>
      <c r="H68" s="19">
        <f t="shared" ca="1" si="10"/>
        <v>4434777.4399999995</v>
      </c>
      <c r="I68" s="18">
        <f t="shared" ca="1" si="17"/>
        <v>734567.21999999986</v>
      </c>
      <c r="J68" s="18">
        <f t="shared" ca="1" si="17"/>
        <v>3700210.2199999997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8">
        <f t="shared" ca="1" si="18"/>
        <v>0</v>
      </c>
      <c r="O68" s="19">
        <f t="shared" ca="1" si="12"/>
        <v>4434777.4399999995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5"/>
        <v>0</v>
      </c>
      <c r="E69" s="19">
        <f t="shared" ca="1" si="9"/>
        <v>0</v>
      </c>
      <c r="F69" s="18">
        <f t="shared" ca="1" si="16"/>
        <v>0</v>
      </c>
      <c r="G69" s="18">
        <f t="shared" ca="1" si="16"/>
        <v>0</v>
      </c>
      <c r="H69" s="19">
        <f t="shared" ca="1" si="10"/>
        <v>0</v>
      </c>
      <c r="I69" s="18">
        <f t="shared" ca="1" si="17"/>
        <v>0</v>
      </c>
      <c r="J69" s="18">
        <f t="shared" ca="1" si="17"/>
        <v>0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8">
        <f t="shared" ca="1" si="18"/>
        <v>0</v>
      </c>
      <c r="O69" s="19">
        <f t="shared" ca="1" si="12"/>
        <v>0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5"/>
        <v>0</v>
      </c>
      <c r="E70" s="19">
        <f t="shared" ca="1" si="9"/>
        <v>27986450.100000009</v>
      </c>
      <c r="F70" s="18">
        <f t="shared" ca="1" si="16"/>
        <v>0</v>
      </c>
      <c r="G70" s="18">
        <f t="shared" ca="1" si="16"/>
        <v>0</v>
      </c>
      <c r="H70" s="19">
        <f t="shared" ca="1" si="10"/>
        <v>27986450.100000009</v>
      </c>
      <c r="I70" s="18">
        <f t="shared" ca="1" si="17"/>
        <v>0</v>
      </c>
      <c r="J70" s="18">
        <f t="shared" ca="1" si="17"/>
        <v>27986450.100000009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8">
        <f t="shared" ca="1" si="18"/>
        <v>0</v>
      </c>
      <c r="O70" s="19">
        <f t="shared" ca="1" si="12"/>
        <v>27986450.100000009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5"/>
        <v>0</v>
      </c>
      <c r="E71" s="19">
        <f t="shared" ca="1" si="9"/>
        <v>348644930.77000004</v>
      </c>
      <c r="F71" s="18">
        <f t="shared" ca="1" si="16"/>
        <v>40328.75</v>
      </c>
      <c r="G71" s="18">
        <f t="shared" ca="1" si="16"/>
        <v>201148.92</v>
      </c>
      <c r="H71" s="19">
        <f t="shared" ca="1" si="10"/>
        <v>40105386.660000026</v>
      </c>
      <c r="I71" s="18">
        <f t="shared" ca="1" si="17"/>
        <v>355148.12999999995</v>
      </c>
      <c r="J71" s="18">
        <f t="shared" ca="1" si="17"/>
        <v>39750238.530000024</v>
      </c>
      <c r="K71" s="19">
        <f t="shared" ca="1" si="11"/>
        <v>308298066.44</v>
      </c>
      <c r="L71" s="18">
        <f t="shared" ca="1" si="18"/>
        <v>0</v>
      </c>
      <c r="M71" s="18">
        <f t="shared" ca="1" si="18"/>
        <v>308298066.44</v>
      </c>
      <c r="N71" s="18">
        <f t="shared" ca="1" si="18"/>
        <v>782335.95000005863</v>
      </c>
      <c r="O71" s="19">
        <f t="shared" ca="1" si="12"/>
        <v>349427266.72000009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5"/>
        <v>0</v>
      </c>
      <c r="E72" s="19">
        <f t="shared" ca="1" si="9"/>
        <v>761604.37</v>
      </c>
      <c r="F72" s="18">
        <f t="shared" ca="1" si="16"/>
        <v>0</v>
      </c>
      <c r="G72" s="18">
        <f t="shared" ca="1" si="16"/>
        <v>0</v>
      </c>
      <c r="H72" s="19">
        <f t="shared" ca="1" si="10"/>
        <v>761604.37</v>
      </c>
      <c r="I72" s="18">
        <f t="shared" ca="1" si="17"/>
        <v>16973.669999999998</v>
      </c>
      <c r="J72" s="18">
        <f t="shared" ca="1" si="17"/>
        <v>744630.7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8">
        <f t="shared" ca="1" si="18"/>
        <v>0</v>
      </c>
      <c r="O72" s="19">
        <f t="shared" ca="1" si="12"/>
        <v>761604.37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5"/>
        <v>0</v>
      </c>
      <c r="E73" s="19">
        <f t="shared" ca="1" si="9"/>
        <v>0</v>
      </c>
      <c r="F73" s="18">
        <f t="shared" ca="1" si="16"/>
        <v>0</v>
      </c>
      <c r="G73" s="18">
        <f t="shared" ca="1" si="16"/>
        <v>0</v>
      </c>
      <c r="H73" s="19">
        <f t="shared" ca="1" si="10"/>
        <v>0</v>
      </c>
      <c r="I73" s="18">
        <f t="shared" ca="1" si="17"/>
        <v>0</v>
      </c>
      <c r="J73" s="18">
        <f t="shared" ca="1" si="17"/>
        <v>0</v>
      </c>
      <c r="K73" s="19">
        <f t="shared" ca="1" si="11"/>
        <v>0</v>
      </c>
      <c r="L73" s="18">
        <f t="shared" ca="1" si="18"/>
        <v>0</v>
      </c>
      <c r="M73" s="18">
        <f t="shared" ca="1" si="18"/>
        <v>0</v>
      </c>
      <c r="N73" s="18">
        <f t="shared" ca="1" si="18"/>
        <v>0</v>
      </c>
      <c r="O73" s="19">
        <f t="shared" ca="1" si="12"/>
        <v>0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O74" ca="1" si="19">SUMIF($C$7:$C$73,"HD",D$7:D$73)</f>
        <v>65554316.890476331</v>
      </c>
      <c r="E74" s="49">
        <f t="shared" ca="1" si="19"/>
        <v>21828796573.737461</v>
      </c>
      <c r="F74" s="49">
        <f t="shared" ca="1" si="19"/>
        <v>134868879.42800018</v>
      </c>
      <c r="G74" s="49">
        <f t="shared" ca="1" si="19"/>
        <v>302658818.18090618</v>
      </c>
      <c r="H74" s="49">
        <f t="shared" ca="1" si="19"/>
        <v>5661274089.7821865</v>
      </c>
      <c r="I74" s="49">
        <f t="shared" ca="1" si="19"/>
        <v>387178847.81753337</v>
      </c>
      <c r="J74" s="49">
        <f t="shared" ca="1" si="19"/>
        <v>5274095241.964653</v>
      </c>
      <c r="K74" s="49">
        <f t="shared" ca="1" si="19"/>
        <v>15729994786.346367</v>
      </c>
      <c r="L74" s="49">
        <f t="shared" ca="1" si="19"/>
        <v>2820236045.6956215</v>
      </c>
      <c r="M74" s="49">
        <f t="shared" ca="1" si="19"/>
        <v>12909758740.650745</v>
      </c>
      <c r="N74" s="49">
        <f t="shared" ca="1" si="19"/>
        <v>415042453.48669314</v>
      </c>
      <c r="O74" s="49">
        <f t="shared" ca="1" si="19"/>
        <v>22309393344.114632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O75" ca="1" si="20">SUMIF($C$7:$C$73,"H",D$7:D$73)+SUMIF($C$7:$C$73,"E",D$7:D$73)</f>
        <v>363.48571428571427</v>
      </c>
      <c r="E75" s="49">
        <f t="shared" ca="1" si="20"/>
        <v>621004793.64299965</v>
      </c>
      <c r="F75" s="49">
        <f t="shared" ca="1" si="20"/>
        <v>51628.15</v>
      </c>
      <c r="G75" s="49">
        <f t="shared" ca="1" si="20"/>
        <v>40649331.330000773</v>
      </c>
      <c r="H75" s="49">
        <f t="shared" ca="1" si="20"/>
        <v>211394617.00999886</v>
      </c>
      <c r="I75" s="49">
        <f t="shared" ca="1" si="20"/>
        <v>12474634.560000002</v>
      </c>
      <c r="J75" s="49">
        <f t="shared" ca="1" si="20"/>
        <v>198919982.44999886</v>
      </c>
      <c r="K75" s="49">
        <f t="shared" ca="1" si="20"/>
        <v>368909217.153</v>
      </c>
      <c r="L75" s="49">
        <f t="shared" ca="1" si="20"/>
        <v>6815540.5900000064</v>
      </c>
      <c r="M75" s="49">
        <f t="shared" ca="1" si="20"/>
        <v>362093676.56300002</v>
      </c>
      <c r="N75" s="49">
        <f t="shared" ca="1" si="20"/>
        <v>34355811.169993639</v>
      </c>
      <c r="O75" s="49">
        <f t="shared" ca="1" si="20"/>
        <v>655360968.2987076</v>
      </c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O76" ca="1" si="21">D74+D75</f>
        <v>65554680.376190618</v>
      </c>
      <c r="E76" s="49">
        <f t="shared" ca="1" si="21"/>
        <v>22449801367.380463</v>
      </c>
      <c r="F76" s="49">
        <f t="shared" ca="1" si="21"/>
        <v>134920507.57800019</v>
      </c>
      <c r="G76" s="49">
        <f t="shared" ca="1" si="21"/>
        <v>343308149.51090693</v>
      </c>
      <c r="H76" s="49">
        <f t="shared" ca="1" si="21"/>
        <v>5872668706.7921858</v>
      </c>
      <c r="I76" s="49">
        <f t="shared" ca="1" si="21"/>
        <v>399653482.37753338</v>
      </c>
      <c r="J76" s="49">
        <f t="shared" ca="1" si="21"/>
        <v>5473015224.4146519</v>
      </c>
      <c r="K76" s="49">
        <f t="shared" ca="1" si="21"/>
        <v>16098904003.499367</v>
      </c>
      <c r="L76" s="49">
        <f t="shared" ca="1" si="21"/>
        <v>2827051586.2856216</v>
      </c>
      <c r="M76" s="49">
        <f t="shared" ca="1" si="21"/>
        <v>13271852417.213745</v>
      </c>
      <c r="N76" s="49">
        <f t="shared" ca="1" si="21"/>
        <v>449398264.65668678</v>
      </c>
      <c r="O76" s="49">
        <f t="shared" ca="1" si="21"/>
        <v>22964754312.413338</v>
      </c>
      <c r="P76" s="3"/>
      <c r="Q76" s="3"/>
      <c r="R76" s="3"/>
      <c r="S76" s="3"/>
      <c r="T76" s="3"/>
      <c r="U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5"/>
      <c r="FH84" s="35"/>
      <c r="FI84" s="35"/>
      <c r="FJ84" s="35"/>
      <c r="FK84" s="35"/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5"/>
      <c r="FW84" s="35"/>
      <c r="FX84" s="35"/>
      <c r="FY84" s="35"/>
      <c r="FZ84" s="35"/>
      <c r="GA84" s="35"/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5"/>
      <c r="GN84" s="35"/>
      <c r="GO84" s="35"/>
      <c r="GP84" s="35"/>
      <c r="GQ84" s="35"/>
      <c r="GR84" s="35"/>
      <c r="GS84" s="35"/>
      <c r="GT84" s="35"/>
      <c r="GU84" s="35"/>
      <c r="GV84" s="35"/>
      <c r="GW84" s="35"/>
      <c r="GX84" s="35"/>
      <c r="GY84" s="35"/>
      <c r="GZ84" s="35"/>
      <c r="HA84" s="35"/>
      <c r="HB84" s="35"/>
      <c r="HC84" s="35"/>
      <c r="HD84" s="35"/>
      <c r="HE84" s="35"/>
      <c r="HF84" s="35"/>
      <c r="HG84" s="35"/>
      <c r="HH84" s="35"/>
      <c r="HI84" s="35"/>
      <c r="HJ84" s="35"/>
      <c r="HK84" s="35"/>
      <c r="HL84" s="35"/>
      <c r="HM84" s="35"/>
      <c r="HN84" s="35"/>
      <c r="HO84" s="35"/>
      <c r="HP84" s="35"/>
      <c r="HQ84" s="35"/>
      <c r="HR84" s="35"/>
      <c r="HS84" s="35"/>
      <c r="HT84" s="35"/>
      <c r="HU84" s="35"/>
      <c r="HV84" s="35"/>
    </row>
    <row r="85" spans="1:230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  <row r="86" spans="1:230"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8"/>
  <dimension ref="A1:IB86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717</v>
      </c>
      <c r="E5" s="78">
        <v>737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  <c r="E6" s="56" t="s">
        <v>28</v>
      </c>
      <c r="F6" s="79" t="s">
        <v>328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23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1544100840.6900001</v>
      </c>
      <c r="E8" s="18">
        <f t="shared" ca="1" si="0"/>
        <v>0</v>
      </c>
      <c r="F8" s="19">
        <f t="shared" ca="1" si="1"/>
        <v>1544100840.6900001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2386892343.2300005</v>
      </c>
      <c r="E9" s="18">
        <f t="shared" ca="1" si="0"/>
        <v>0</v>
      </c>
      <c r="F9" s="19">
        <f t="shared" ca="1" si="1"/>
        <v>2386892343.2300005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3186861943.6700497</v>
      </c>
      <c r="E10" s="18">
        <f t="shared" ca="1" si="0"/>
        <v>0</v>
      </c>
      <c r="F10" s="19">
        <f t="shared" ca="1" si="1"/>
        <v>3186861943.6700497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119946180.9244</v>
      </c>
      <c r="E11" s="18">
        <f t="shared" ca="1" si="0"/>
        <v>0</v>
      </c>
      <c r="F11" s="19">
        <f t="shared" ca="1" si="1"/>
        <v>119946180.9244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561519334.63</v>
      </c>
      <c r="E13" s="18">
        <f t="shared" ca="1" si="0"/>
        <v>0</v>
      </c>
      <c r="F13" s="19">
        <f t="shared" ca="1" si="1"/>
        <v>561519334.63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1781179617.73</v>
      </c>
      <c r="E14" s="18">
        <f t="shared" ca="1" si="0"/>
        <v>0</v>
      </c>
      <c r="F14" s="19">
        <f t="shared" ca="1" si="1"/>
        <v>1781179617.73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6262706.5800000001</v>
      </c>
      <c r="E17" s="18">
        <f t="shared" ca="1" si="0"/>
        <v>0</v>
      </c>
      <c r="F17" s="19">
        <f t="shared" ca="1" si="1"/>
        <v>6262706.5800000001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566552352.33000004</v>
      </c>
      <c r="E20" s="18">
        <f t="shared" ca="1" si="0"/>
        <v>0</v>
      </c>
      <c r="F20" s="19">
        <f t="shared" ca="1" si="1"/>
        <v>566552352.33000004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68114388.209999993</v>
      </c>
      <c r="E21" s="18">
        <f t="shared" ca="1" si="0"/>
        <v>0</v>
      </c>
      <c r="F21" s="19">
        <f t="shared" ca="1" si="1"/>
        <v>68114388.209999993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910146212.1099999</v>
      </c>
      <c r="E22" s="18">
        <f t="shared" ca="1" si="0"/>
        <v>0</v>
      </c>
      <c r="F22" s="19">
        <f t="shared" ca="1" si="1"/>
        <v>910146212.1099999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1523090381.9199998</v>
      </c>
      <c r="E23" s="18">
        <f t="shared" ca="1" si="2"/>
        <v>0</v>
      </c>
      <c r="F23" s="19">
        <f t="shared" ca="1" si="1"/>
        <v>1523090381.9199998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3508656551.7399998</v>
      </c>
      <c r="E24" s="18">
        <f t="shared" ca="1" si="2"/>
        <v>0</v>
      </c>
      <c r="F24" s="19">
        <f ca="1">+SUM(D24:E24)</f>
        <v>3508656551.7399998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266538098.990004</v>
      </c>
      <c r="E25" s="18">
        <f t="shared" ca="1" si="2"/>
        <v>0</v>
      </c>
      <c r="F25" s="19">
        <f ca="1">+SUM(D25:E25)</f>
        <v>266538098.990004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129820413.37</v>
      </c>
      <c r="E26" s="18">
        <f t="shared" ca="1" si="2"/>
        <v>0</v>
      </c>
      <c r="F26" s="19">
        <f t="shared" ref="F26:F47" ca="1" si="3">+SUM(D26:E26)</f>
        <v>129820413.37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240894334.06</v>
      </c>
      <c r="E27" s="18">
        <f t="shared" ca="1" si="2"/>
        <v>0</v>
      </c>
      <c r="F27" s="19">
        <f t="shared" ca="1" si="3"/>
        <v>240894334.06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733607326.11000001</v>
      </c>
      <c r="E28" s="18">
        <f t="shared" ca="1" si="2"/>
        <v>0</v>
      </c>
      <c r="F28" s="19">
        <f t="shared" ca="1" si="3"/>
        <v>733607326.11000001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126201521.55</v>
      </c>
      <c r="E29" s="18">
        <f t="shared" ca="1" si="2"/>
        <v>0</v>
      </c>
      <c r="F29" s="19">
        <f t="shared" ca="1" si="3"/>
        <v>126201521.55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656207631.91330004</v>
      </c>
      <c r="E30" s="18">
        <f t="shared" ca="1" si="2"/>
        <v>0</v>
      </c>
      <c r="F30" s="19">
        <f t="shared" ca="1" si="3"/>
        <v>656207631.91330004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13804514.029999999</v>
      </c>
      <c r="E31" s="18">
        <f t="shared" ca="1" si="2"/>
        <v>0</v>
      </c>
      <c r="F31" s="19">
        <f t="shared" ca="1" si="3"/>
        <v>13804514.029999999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1219772727.1900001</v>
      </c>
      <c r="E32" s="18">
        <f t="shared" ca="1" si="2"/>
        <v>0</v>
      </c>
      <c r="F32" s="19">
        <f t="shared" ca="1" si="3"/>
        <v>1219772727.1900001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348929748.85999161</v>
      </c>
      <c r="E33" s="18">
        <f t="shared" ca="1" si="2"/>
        <v>0</v>
      </c>
      <c r="F33" s="19">
        <f t="shared" ca="1" si="3"/>
        <v>348929748.85999161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144369831.15997198</v>
      </c>
      <c r="E34" s="18">
        <f t="shared" ca="1" si="2"/>
        <v>0</v>
      </c>
      <c r="F34" s="19">
        <f t="shared" ca="1" si="3"/>
        <v>144369831.15997198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25215463.039999999</v>
      </c>
      <c r="E35" s="18">
        <f t="shared" ca="1" si="2"/>
        <v>0</v>
      </c>
      <c r="F35" s="19">
        <f t="shared" ca="1" si="3"/>
        <v>25215463.039999999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163898766.27000007</v>
      </c>
      <c r="E36" s="18">
        <f t="shared" ca="1" si="2"/>
        <v>0</v>
      </c>
      <c r="F36" s="19">
        <f t="shared" ca="1" si="3"/>
        <v>163898766.27000007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3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389305387.35999995</v>
      </c>
      <c r="E38" s="18">
        <f t="shared" ca="1" si="2"/>
        <v>0</v>
      </c>
      <c r="F38" s="19">
        <f t="shared" ca="1" si="3"/>
        <v>389305387.35999995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80615772.310000002</v>
      </c>
      <c r="E39" s="18">
        <f t="shared" ca="1" si="4"/>
        <v>0</v>
      </c>
      <c r="F39" s="19">
        <f t="shared" ca="1" si="3"/>
        <v>80615772.310000002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6074646.4800000004</v>
      </c>
      <c r="E40" s="18">
        <f t="shared" ca="1" si="4"/>
        <v>0</v>
      </c>
      <c r="F40" s="19">
        <f t="shared" ca="1" si="3"/>
        <v>6074646.4800000004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185588378.88</v>
      </c>
      <c r="E41" s="18">
        <f t="shared" ca="1" si="4"/>
        <v>0</v>
      </c>
      <c r="F41" s="19">
        <f t="shared" ca="1" si="3"/>
        <v>185588378.88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18561593.409999933</v>
      </c>
      <c r="E42" s="18">
        <f t="shared" ca="1" si="4"/>
        <v>0</v>
      </c>
      <c r="F42" s="19">
        <f t="shared" ca="1" si="3"/>
        <v>18561593.409999933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16005901.950000025</v>
      </c>
      <c r="E43" s="18">
        <f t="shared" ca="1" si="4"/>
        <v>0</v>
      </c>
      <c r="F43" s="19">
        <f t="shared" ref="F43" ca="1" si="5">+SUM(D43:E43)</f>
        <v>16005901.950000025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136081446.59999952</v>
      </c>
      <c r="E44" s="18">
        <f t="shared" ca="1" si="4"/>
        <v>0</v>
      </c>
      <c r="F44" s="19">
        <f t="shared" ca="1" si="3"/>
        <v>136081446.59999952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217915609.9900001</v>
      </c>
      <c r="E45" s="18">
        <f t="shared" ca="1" si="4"/>
        <v>0</v>
      </c>
      <c r="F45" s="19">
        <f t="shared" ca="1" si="3"/>
        <v>217915609.9900001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27588988.800000001</v>
      </c>
      <c r="E46" s="18">
        <f t="shared" ca="1" si="4"/>
        <v>0</v>
      </c>
      <c r="F46" s="19">
        <f t="shared" ca="1" si="3"/>
        <v>27588988.800000001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32901.430000000008</v>
      </c>
      <c r="E47" s="18">
        <f t="shared" ca="1" si="4"/>
        <v>0</v>
      </c>
      <c r="F47" s="19">
        <f t="shared" ca="1" si="3"/>
        <v>32901.430000000008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373648808.66999996</v>
      </c>
      <c r="E48" s="18">
        <f t="shared" ca="1" si="4"/>
        <v>0</v>
      </c>
      <c r="F48" s="19">
        <f t="shared" ref="F48:F56" ca="1" si="6">+SUM(D48:E48)</f>
        <v>373648808.66999996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301437257.64999914</v>
      </c>
      <c r="E49" s="18">
        <f t="shared" ca="1" si="4"/>
        <v>0</v>
      </c>
      <c r="F49" s="19">
        <f t="shared" ca="1" si="6"/>
        <v>301437257.64999914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468811684.45999998</v>
      </c>
      <c r="E50" s="18">
        <f t="shared" ca="1" si="4"/>
        <v>0</v>
      </c>
      <c r="F50" s="19">
        <f t="shared" ca="1" si="6"/>
        <v>468811684.45999998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9">
        <f t="shared" ca="1" si="6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120228886.78000009</v>
      </c>
      <c r="E52" s="18">
        <f t="shared" ca="1" si="4"/>
        <v>0</v>
      </c>
      <c r="F52" s="19">
        <f t="shared" ca="1" si="6"/>
        <v>120228886.78000009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9">
        <f t="shared" ca="1" si="6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4"/>
        <v>0</v>
      </c>
      <c r="E54" s="18">
        <f t="shared" ca="1" si="4"/>
        <v>0</v>
      </c>
      <c r="F54" s="19">
        <f t="shared" ca="1" si="6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E73" ca="1" si="7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7"/>
        <v>0</v>
      </c>
      <c r="F55" s="19">
        <f t="shared" ca="1" si="6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7"/>
        <v>0</v>
      </c>
      <c r="E56" s="18">
        <f t="shared" ca="1" si="7"/>
        <v>0</v>
      </c>
      <c r="F56" s="19">
        <f t="shared" ca="1" si="6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7"/>
        <v>0</v>
      </c>
      <c r="E57" s="18">
        <f t="shared" ca="1" si="7"/>
        <v>0</v>
      </c>
      <c r="F57" s="19">
        <f t="shared" ref="F57" ca="1" si="8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7"/>
        <v>0</v>
      </c>
      <c r="E58" s="18">
        <f t="shared" ca="1" si="7"/>
        <v>0</v>
      </c>
      <c r="F58" s="19">
        <f t="shared" ref="F58:F73" ca="1" si="9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7"/>
        <v>0</v>
      </c>
      <c r="E59" s="18">
        <f t="shared" ca="1" si="7"/>
        <v>0</v>
      </c>
      <c r="F59" s="19">
        <f t="shared" ca="1" si="9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7"/>
        <v>0</v>
      </c>
      <c r="E60" s="18">
        <f t="shared" ca="1" si="7"/>
        <v>0</v>
      </c>
      <c r="F60" s="19">
        <f t="shared" ca="1" si="9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7"/>
        <v>0</v>
      </c>
      <c r="E61" s="18">
        <f t="shared" ca="1" si="7"/>
        <v>0</v>
      </c>
      <c r="F61" s="19">
        <f t="shared" ca="1" si="9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7"/>
        <v>0</v>
      </c>
      <c r="E62" s="18">
        <f t="shared" ca="1" si="7"/>
        <v>0</v>
      </c>
      <c r="F62" s="19">
        <f t="shared" ca="1" si="9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7"/>
        <v>0</v>
      </c>
      <c r="E63" s="18">
        <f t="shared" ca="1" si="7"/>
        <v>0</v>
      </c>
      <c r="F63" s="19">
        <f t="shared" ca="1" si="9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7"/>
        <v>0</v>
      </c>
      <c r="E64" s="18">
        <f t="shared" ca="1" si="7"/>
        <v>0</v>
      </c>
      <c r="F64" s="19">
        <f t="shared" ca="1" si="9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7"/>
        <v>0</v>
      </c>
      <c r="E65" s="18">
        <f t="shared" ca="1" si="7"/>
        <v>0</v>
      </c>
      <c r="F65" s="19">
        <f t="shared" ca="1" si="9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7"/>
        <v>0</v>
      </c>
      <c r="E66" s="18">
        <f t="shared" ca="1" si="7"/>
        <v>0</v>
      </c>
      <c r="F66" s="19">
        <f t="shared" ca="1" si="9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7"/>
        <v>0</v>
      </c>
      <c r="E67" s="18">
        <f t="shared" ca="1" si="7"/>
        <v>0</v>
      </c>
      <c r="F67" s="19">
        <f t="shared" ca="1" si="9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7"/>
        <v>0</v>
      </c>
      <c r="E68" s="18">
        <f t="shared" ca="1" si="7"/>
        <v>0</v>
      </c>
      <c r="F68" s="19">
        <f t="shared" ca="1" si="9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7"/>
        <v>0</v>
      </c>
      <c r="E69" s="18">
        <f t="shared" ca="1" si="7"/>
        <v>0</v>
      </c>
      <c r="F69" s="19">
        <f t="shared" ca="1" si="9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7"/>
        <v>0</v>
      </c>
      <c r="E70" s="18">
        <f t="shared" ca="1" si="7"/>
        <v>0</v>
      </c>
      <c r="F70" s="19">
        <f t="shared" ca="1" si="9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7"/>
        <v>0</v>
      </c>
      <c r="E71" s="18">
        <f t="shared" ca="1" si="7"/>
        <v>0</v>
      </c>
      <c r="F71" s="19">
        <f t="shared" ca="1" si="9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7"/>
        <v>0</v>
      </c>
      <c r="E72" s="18">
        <f t="shared" ca="1" si="7"/>
        <v>0</v>
      </c>
      <c r="F72" s="19">
        <f t="shared" ca="1" si="9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7"/>
        <v>0</v>
      </c>
      <c r="E73" s="18">
        <f t="shared" ca="1" si="7"/>
        <v>0</v>
      </c>
      <c r="F73" s="19">
        <f t="shared" ca="1" si="9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22574480495.077713</v>
      </c>
      <c r="E74" s="49">
        <f ca="1">SUMIF($C$7:$C$73,"HD",E$7:E$73)</f>
        <v>0</v>
      </c>
      <c r="F74" s="49">
        <f ca="1">SUMIF($C$7:$C$73,"HD",F$7:F$73)</f>
        <v>22574480495.077713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22574480495.077713</v>
      </c>
      <c r="E76" s="49">
        <f ca="1">E74+E75</f>
        <v>0</v>
      </c>
      <c r="F76" s="49">
        <f ca="1">F74+F75</f>
        <v>22574480495.077713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</row>
    <row r="84" spans="1:231">
      <c r="A84" s="53"/>
      <c r="B84" s="53"/>
      <c r="C84" s="53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  <row r="86" spans="1:231"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9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1544100840.6900001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2386892343.2300005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3186861943.6700497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119946180.9244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561519334.63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1781179617.73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6262706.5800000001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566552352.33000004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68114388.209999993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910146212.1099999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1523090381.9199998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3508656551.7399998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266538098.990004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129820413.37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240894334.06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733607326.11000001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126201521.55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656207631.91330004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13804514.029999999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1219772727.1900001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348929748.85999161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144369831.15997198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25215463.039999999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163898766.27000007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389305387.35999995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80615772.310000002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6074646.4800000004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185588378.88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18561593.409999933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16005901.950000025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136081446.59999952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217915609.9900001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27588988.800000001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32901.430000000008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373648808.66999996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301437257.64999914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468811684.45999998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120228886.78000009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22574480495.077713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22574480495.077713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0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713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30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0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1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727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22672435.140000001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1989344.68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119162617.09999999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1663347.6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302511.81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5122442.75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329955.57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142592042.38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387268.83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445017.77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4538911.71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-9875.32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886518.7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905541.54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1783301.25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302771381.50999993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302771381.50999993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2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331</v>
      </c>
      <c r="B2" s="4" t="s">
        <v>6</v>
      </c>
      <c r="C2" s="4" t="s">
        <v>6</v>
      </c>
      <c r="E2" s="90" t="s">
        <v>137</v>
      </c>
      <c r="F2" s="91"/>
      <c r="G2" s="92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712</v>
      </c>
      <c r="E5" s="78">
        <v>738</v>
      </c>
      <c r="F5" s="78">
        <v>739</v>
      </c>
      <c r="G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34</v>
      </c>
      <c r="E6" s="56" t="s">
        <v>35</v>
      </c>
      <c r="F6" s="56" t="s">
        <v>36</v>
      </c>
      <c r="G6" s="79" t="s">
        <v>332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F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9">
        <f t="shared" ref="G7:G56" ca="1" si="1">+SUM(D7:F7)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51651991.089999996</v>
      </c>
      <c r="E8" s="18">
        <f t="shared" ca="1" si="0"/>
        <v>0</v>
      </c>
      <c r="F8" s="18">
        <f t="shared" ca="1" si="0"/>
        <v>0</v>
      </c>
      <c r="G8" s="19">
        <f t="shared" ca="1" si="1"/>
        <v>51651991.089999996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38381186.389999993</v>
      </c>
      <c r="E9" s="18">
        <f t="shared" ca="1" si="0"/>
        <v>0</v>
      </c>
      <c r="F9" s="18">
        <f t="shared" ca="1" si="0"/>
        <v>0</v>
      </c>
      <c r="G9" s="19">
        <f t="shared" ca="1" si="1"/>
        <v>38381186.389999993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268458853.19000006</v>
      </c>
      <c r="E10" s="18">
        <f t="shared" ca="1" si="0"/>
        <v>0</v>
      </c>
      <c r="F10" s="18">
        <f t="shared" ca="1" si="0"/>
        <v>0</v>
      </c>
      <c r="G10" s="19">
        <f t="shared" ca="1" si="1"/>
        <v>268458853.19000006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263261.46999999997</v>
      </c>
      <c r="E11" s="18">
        <f t="shared" ca="1" si="0"/>
        <v>0</v>
      </c>
      <c r="F11" s="18">
        <f t="shared" ca="1" si="0"/>
        <v>0</v>
      </c>
      <c r="G11" s="19">
        <f t="shared" ca="1" si="1"/>
        <v>263261.46999999997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1935638.21</v>
      </c>
      <c r="E13" s="18">
        <f t="shared" ca="1" si="0"/>
        <v>0</v>
      </c>
      <c r="F13" s="18">
        <f t="shared" ca="1" si="0"/>
        <v>0</v>
      </c>
      <c r="G13" s="19">
        <f t="shared" ca="1" si="1"/>
        <v>1935638.21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11726993.890000001</v>
      </c>
      <c r="E14" s="18">
        <f t="shared" ca="1" si="0"/>
        <v>0</v>
      </c>
      <c r="F14" s="18">
        <f t="shared" ca="1" si="0"/>
        <v>0</v>
      </c>
      <c r="G14" s="19">
        <f t="shared" ca="1" si="1"/>
        <v>11726993.890000001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75345797</v>
      </c>
      <c r="E17" s="18">
        <f t="shared" ca="1" si="0"/>
        <v>0</v>
      </c>
      <c r="F17" s="18">
        <f t="shared" ca="1" si="0"/>
        <v>0</v>
      </c>
      <c r="G17" s="19">
        <f t="shared" ca="1" si="1"/>
        <v>75345797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668356.37</v>
      </c>
      <c r="E18" s="18">
        <f t="shared" ca="1" si="0"/>
        <v>0</v>
      </c>
      <c r="F18" s="18">
        <f t="shared" ca="1" si="0"/>
        <v>0</v>
      </c>
      <c r="G18" s="19">
        <f t="shared" ca="1" si="1"/>
        <v>668356.37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38033994.240000002</v>
      </c>
      <c r="E20" s="18">
        <f t="shared" ca="1" si="0"/>
        <v>0</v>
      </c>
      <c r="F20" s="18">
        <f t="shared" ca="1" si="0"/>
        <v>0</v>
      </c>
      <c r="G20" s="19">
        <f t="shared" ca="1" si="1"/>
        <v>38033994.240000002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37032.160000000003</v>
      </c>
      <c r="E21" s="18">
        <f t="shared" ca="1" si="0"/>
        <v>0</v>
      </c>
      <c r="F21" s="18">
        <f t="shared" ca="1" si="0"/>
        <v>0</v>
      </c>
      <c r="G21" s="19">
        <f t="shared" ca="1" si="1"/>
        <v>37032.160000000003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28877062.350000001</v>
      </c>
      <c r="E22" s="18">
        <f t="shared" ca="1" si="0"/>
        <v>0</v>
      </c>
      <c r="F22" s="18">
        <f t="shared" ca="1" si="0"/>
        <v>0</v>
      </c>
      <c r="G22" s="19">
        <f t="shared" ca="1" si="1"/>
        <v>28877062.350000001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F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196539406.72999999</v>
      </c>
      <c r="E23" s="18">
        <f t="shared" ca="1" si="2"/>
        <v>0</v>
      </c>
      <c r="F23" s="18">
        <f t="shared" ca="1" si="2"/>
        <v>0</v>
      </c>
      <c r="G23" s="19">
        <f t="shared" ca="1" si="1"/>
        <v>196539406.72999999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26742176.93</v>
      </c>
      <c r="E24" s="18">
        <f t="shared" ca="1" si="2"/>
        <v>0</v>
      </c>
      <c r="F24" s="18">
        <f t="shared" ca="1" si="2"/>
        <v>0</v>
      </c>
      <c r="G24" s="19">
        <f t="shared" ca="1" si="1"/>
        <v>26742176.93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2151943.23</v>
      </c>
      <c r="E25" s="18">
        <f t="shared" ca="1" si="2"/>
        <v>0</v>
      </c>
      <c r="F25" s="18">
        <f t="shared" ca="1" si="2"/>
        <v>0</v>
      </c>
      <c r="G25" s="19">
        <f t="shared" ca="1" si="1"/>
        <v>2151943.23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415594.99</v>
      </c>
      <c r="E26" s="18">
        <f t="shared" ca="1" si="2"/>
        <v>0</v>
      </c>
      <c r="F26" s="18">
        <f t="shared" ca="1" si="2"/>
        <v>0</v>
      </c>
      <c r="G26" s="19">
        <f t="shared" ca="1" si="1"/>
        <v>415594.99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36395713.079999998</v>
      </c>
      <c r="E27" s="18">
        <f t="shared" ca="1" si="2"/>
        <v>0</v>
      </c>
      <c r="F27" s="18">
        <f t="shared" ca="1" si="2"/>
        <v>0</v>
      </c>
      <c r="G27" s="19">
        <f t="shared" ca="1" si="1"/>
        <v>36395713.079999998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168273.6</v>
      </c>
      <c r="E28" s="18">
        <f t="shared" ca="1" si="2"/>
        <v>0</v>
      </c>
      <c r="F28" s="18">
        <f t="shared" ca="1" si="2"/>
        <v>0</v>
      </c>
      <c r="G28" s="19">
        <f t="shared" ca="1" si="1"/>
        <v>168273.6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21815375.120000001</v>
      </c>
      <c r="E30" s="18">
        <f t="shared" ca="1" si="2"/>
        <v>0</v>
      </c>
      <c r="F30" s="18">
        <f t="shared" ca="1" si="2"/>
        <v>0</v>
      </c>
      <c r="G30" s="19">
        <f t="shared" ca="1" si="1"/>
        <v>21815375.120000001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138717.22999999998</v>
      </c>
      <c r="E31" s="18">
        <f t="shared" ca="1" si="2"/>
        <v>0</v>
      </c>
      <c r="F31" s="18">
        <f t="shared" ca="1" si="2"/>
        <v>0</v>
      </c>
      <c r="G31" s="19">
        <f t="shared" ca="1" si="1"/>
        <v>138717.22999999998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19671943.978914998</v>
      </c>
      <c r="E32" s="18">
        <f t="shared" ca="1" si="2"/>
        <v>0</v>
      </c>
      <c r="F32" s="18">
        <f t="shared" ca="1" si="2"/>
        <v>0</v>
      </c>
      <c r="G32" s="19">
        <f t="shared" ca="1" si="1"/>
        <v>19671943.978914998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550</v>
      </c>
      <c r="E33" s="18">
        <f t="shared" ca="1" si="2"/>
        <v>0</v>
      </c>
      <c r="F33" s="18">
        <f t="shared" ca="1" si="2"/>
        <v>0</v>
      </c>
      <c r="G33" s="19">
        <f t="shared" ca="1" si="1"/>
        <v>550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3500</v>
      </c>
      <c r="E34" s="18">
        <f t="shared" ca="1" si="2"/>
        <v>0</v>
      </c>
      <c r="F34" s="18">
        <f t="shared" ca="1" si="2"/>
        <v>0</v>
      </c>
      <c r="G34" s="19">
        <f t="shared" ca="1" si="1"/>
        <v>3500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4784441.13</v>
      </c>
      <c r="E35" s="18">
        <f t="shared" ca="1" si="2"/>
        <v>0</v>
      </c>
      <c r="F35" s="18">
        <f t="shared" ca="1" si="2"/>
        <v>0</v>
      </c>
      <c r="G35" s="19">
        <f t="shared" ca="1" si="1"/>
        <v>4784441.13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3000</v>
      </c>
      <c r="E36" s="18">
        <f t="shared" ca="1" si="2"/>
        <v>0</v>
      </c>
      <c r="F36" s="18">
        <f t="shared" ca="1" si="2"/>
        <v>0</v>
      </c>
      <c r="G36" s="19">
        <f t="shared" ca="1" si="1"/>
        <v>3000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309472513.05000007</v>
      </c>
      <c r="E37" s="18">
        <f t="shared" ca="1" si="2"/>
        <v>0</v>
      </c>
      <c r="F37" s="18">
        <f t="shared" ca="1" si="2"/>
        <v>0</v>
      </c>
      <c r="G37" s="19">
        <f t="shared" ca="1" si="1"/>
        <v>309472513.05000007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3186099.37</v>
      </c>
      <c r="E38" s="18">
        <f t="shared" ca="1" si="2"/>
        <v>0</v>
      </c>
      <c r="F38" s="18">
        <f t="shared" ca="1" si="2"/>
        <v>0</v>
      </c>
      <c r="G38" s="19">
        <f t="shared" ca="1" si="1"/>
        <v>3186099.37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F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1557507.5413609999</v>
      </c>
      <c r="E40" s="18">
        <f t="shared" ca="1" si="3"/>
        <v>0</v>
      </c>
      <c r="F40" s="18">
        <f t="shared" ca="1" si="3"/>
        <v>0</v>
      </c>
      <c r="G40" s="19">
        <f t="shared" ca="1" si="1"/>
        <v>1557507.5413609999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1432782.83</v>
      </c>
      <c r="E46" s="18">
        <f t="shared" ca="1" si="3"/>
        <v>0</v>
      </c>
      <c r="F46" s="18">
        <f t="shared" ca="1" si="3"/>
        <v>0</v>
      </c>
      <c r="G46" s="19">
        <f t="shared" ca="1" si="1"/>
        <v>1432782.83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2858.28</v>
      </c>
      <c r="E47" s="18">
        <f t="shared" ca="1" si="3"/>
        <v>0</v>
      </c>
      <c r="F47" s="18">
        <f t="shared" ca="1" si="3"/>
        <v>0</v>
      </c>
      <c r="G47" s="19">
        <f t="shared" ca="1" si="1"/>
        <v>2858.28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7747.2</v>
      </c>
      <c r="E49" s="18">
        <f t="shared" ca="1" si="3"/>
        <v>0</v>
      </c>
      <c r="F49" s="18">
        <f t="shared" ca="1" si="3"/>
        <v>0</v>
      </c>
      <c r="G49" s="19">
        <f t="shared" ca="1" si="1"/>
        <v>7747.2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53983.350000000006</v>
      </c>
      <c r="E52" s="18">
        <f t="shared" ca="1" si="3"/>
        <v>0</v>
      </c>
      <c r="F52" s="18">
        <f t="shared" ca="1" si="3"/>
        <v>0</v>
      </c>
      <c r="G52" s="19">
        <f t="shared" ca="1" si="1"/>
        <v>53983.350000000006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9">
        <f t="shared" ca="1" si="1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F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8">
        <f t="shared" ca="1" si="4"/>
        <v>0</v>
      </c>
      <c r="G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0</v>
      </c>
      <c r="F56" s="18">
        <f t="shared" ca="1" si="4"/>
        <v>0</v>
      </c>
      <c r="G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0</v>
      </c>
      <c r="F57" s="18">
        <f t="shared" ca="1" si="4"/>
        <v>0</v>
      </c>
      <c r="G57" s="19">
        <f t="shared" ref="G57" ca="1" si="5">+SUM(D57:F57)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8">
        <f t="shared" ca="1" si="4"/>
        <v>0</v>
      </c>
      <c r="G58" s="19">
        <f t="shared" ref="G58:G73" ca="1" si="6">+SUM(D58:F58)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8">
        <f t="shared" ca="1" si="4"/>
        <v>0</v>
      </c>
      <c r="G59" s="19">
        <f t="shared" ca="1" si="6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8">
        <f t="shared" ca="1" si="4"/>
        <v>0</v>
      </c>
      <c r="G60" s="19">
        <f t="shared" ca="1" si="6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8">
        <f t="shared" ca="1" si="4"/>
        <v>0</v>
      </c>
      <c r="G61" s="19">
        <f t="shared" ca="1" si="6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8">
        <f t="shared" ca="1" si="4"/>
        <v>0</v>
      </c>
      <c r="G62" s="19">
        <f t="shared" ca="1" si="6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8">
        <f t="shared" ca="1" si="4"/>
        <v>0</v>
      </c>
      <c r="G63" s="19">
        <f t="shared" ca="1" si="6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8">
        <f t="shared" ca="1" si="4"/>
        <v>0</v>
      </c>
      <c r="G64" s="19">
        <f t="shared" ca="1" si="6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8">
        <f t="shared" ca="1" si="4"/>
        <v>0</v>
      </c>
      <c r="G65" s="19">
        <f t="shared" ca="1" si="6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8">
        <f t="shared" ca="1" si="4"/>
        <v>0</v>
      </c>
      <c r="G66" s="19">
        <f t="shared" ca="1" si="6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8">
        <f t="shared" ca="1" si="4"/>
        <v>0</v>
      </c>
      <c r="G67" s="19">
        <f t="shared" ca="1" si="6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8">
        <f t="shared" ca="1" si="4"/>
        <v>0</v>
      </c>
      <c r="G68" s="19">
        <f t="shared" ca="1" si="6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0</v>
      </c>
      <c r="F69" s="18">
        <f t="shared" ca="1" si="4"/>
        <v>0</v>
      </c>
      <c r="G69" s="19">
        <f t="shared" ca="1" si="6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8">
        <f t="shared" ca="1" si="4"/>
        <v>0</v>
      </c>
      <c r="G70" s="19">
        <f t="shared" ca="1" si="6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0</v>
      </c>
      <c r="F71" s="18">
        <f t="shared" ca="1" si="4"/>
        <v>0</v>
      </c>
      <c r="G71" s="19">
        <f t="shared" ca="1" si="6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0</v>
      </c>
      <c r="F72" s="18">
        <f t="shared" ca="1" si="4"/>
        <v>0</v>
      </c>
      <c r="G72" s="19">
        <f t="shared" ca="1" si="6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0</v>
      </c>
      <c r="F73" s="18">
        <f t="shared" ca="1" si="4"/>
        <v>0</v>
      </c>
      <c r="G73" s="19">
        <f t="shared" ca="1" si="6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ca="1">SUMIF($C$7:$C$73,"HD",D$7:D$73)</f>
        <v>1139924294.0002761</v>
      </c>
      <c r="E74" s="49">
        <f ca="1">SUMIF($C$7:$C$73,"HD",E$7:E$73)</f>
        <v>0</v>
      </c>
      <c r="F74" s="49">
        <f ca="1">SUMIF($C$7:$C$73,"HD",F$7:F$73)</f>
        <v>0</v>
      </c>
      <c r="G74" s="49">
        <f ca="1">SUMIF($C$7:$C$73,"HD",G$7:G$73)</f>
        <v>1139924294.0002761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1139924294.0002761</v>
      </c>
      <c r="E76" s="49">
        <f ca="1">E74+E75</f>
        <v>0</v>
      </c>
      <c r="F76" s="49">
        <f ca="1">F74+F75</f>
        <v>0</v>
      </c>
      <c r="G76" s="49">
        <f ca="1">G74+G75</f>
        <v>1139924294.0002761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3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710</v>
      </c>
      <c r="E5" s="78">
        <v>711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38</v>
      </c>
      <c r="E6" s="56" t="s">
        <v>39</v>
      </c>
      <c r="F6" s="79" t="s">
        <v>334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61862394</v>
      </c>
      <c r="E7" s="18">
        <f t="shared" ca="1" si="0"/>
        <v>0</v>
      </c>
      <c r="F7" s="19">
        <f t="shared" ref="F7:F56" ca="1" si="1">+SUM(D7:E7)</f>
        <v>61862394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99487413.480000004</v>
      </c>
      <c r="E8" s="18">
        <f t="shared" ca="1" si="0"/>
        <v>0</v>
      </c>
      <c r="F8" s="19">
        <f t="shared" ca="1" si="1"/>
        <v>99487413.480000004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110310003.73</v>
      </c>
      <c r="E9" s="18">
        <f t="shared" ca="1" si="0"/>
        <v>0</v>
      </c>
      <c r="F9" s="19">
        <f t="shared" ca="1" si="1"/>
        <v>110310003.73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280175735.86000103</v>
      </c>
      <c r="E10" s="18">
        <f t="shared" ca="1" si="0"/>
        <v>11169.52</v>
      </c>
      <c r="F10" s="19">
        <f t="shared" ca="1" si="1"/>
        <v>280186905.38000101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4891003.3170999996</v>
      </c>
      <c r="E11" s="18">
        <f t="shared" ca="1" si="0"/>
        <v>0</v>
      </c>
      <c r="F11" s="19">
        <f t="shared" ca="1" si="1"/>
        <v>4891003.3170999996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23892693.969999999</v>
      </c>
      <c r="E13" s="18">
        <f t="shared" ca="1" si="0"/>
        <v>0</v>
      </c>
      <c r="F13" s="19">
        <f t="shared" ca="1" si="1"/>
        <v>23892693.969999999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99393045.909999996</v>
      </c>
      <c r="E14" s="18">
        <f t="shared" ca="1" si="0"/>
        <v>0</v>
      </c>
      <c r="F14" s="19">
        <f t="shared" ca="1" si="1"/>
        <v>99393045.909999996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24283587</v>
      </c>
      <c r="E17" s="18">
        <f t="shared" ca="1" si="0"/>
        <v>0</v>
      </c>
      <c r="F17" s="19">
        <f t="shared" ca="1" si="1"/>
        <v>24283587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14092495.99</v>
      </c>
      <c r="E18" s="18">
        <f t="shared" ca="1" si="0"/>
        <v>0</v>
      </c>
      <c r="F18" s="19">
        <f t="shared" ca="1" si="1"/>
        <v>14092495.99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52884036.360000007</v>
      </c>
      <c r="E20" s="18">
        <f t="shared" ca="1" si="0"/>
        <v>71122.38</v>
      </c>
      <c r="F20" s="19">
        <f t="shared" ca="1" si="1"/>
        <v>52955158.74000001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3665334.89</v>
      </c>
      <c r="E21" s="18">
        <f t="shared" ca="1" si="0"/>
        <v>0</v>
      </c>
      <c r="F21" s="19">
        <f t="shared" ca="1" si="1"/>
        <v>3665334.89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37035989.789999999</v>
      </c>
      <c r="E22" s="18">
        <f t="shared" ca="1" si="0"/>
        <v>0</v>
      </c>
      <c r="F22" s="19">
        <f t="shared" ca="1" si="1"/>
        <v>37035989.789999999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52499901.32</v>
      </c>
      <c r="E23" s="18">
        <f t="shared" ca="1" si="2"/>
        <v>2198.81</v>
      </c>
      <c r="F23" s="19">
        <f t="shared" ca="1" si="1"/>
        <v>52502100.130000003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415727751.71000004</v>
      </c>
      <c r="E24" s="18">
        <f t="shared" ca="1" si="2"/>
        <v>0</v>
      </c>
      <c r="F24" s="19">
        <f t="shared" ca="1" si="1"/>
        <v>415727751.71000004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15779608.009999899</v>
      </c>
      <c r="E25" s="18">
        <f t="shared" ca="1" si="2"/>
        <v>0</v>
      </c>
      <c r="F25" s="19">
        <f t="shared" ca="1" si="1"/>
        <v>15779608.009999899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9379056.4135269988</v>
      </c>
      <c r="E26" s="18">
        <f t="shared" ca="1" si="2"/>
        <v>0</v>
      </c>
      <c r="F26" s="19">
        <f t="shared" ca="1" si="1"/>
        <v>9379056.4135269988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79481615.280000001</v>
      </c>
      <c r="E27" s="18">
        <f t="shared" ca="1" si="2"/>
        <v>0</v>
      </c>
      <c r="F27" s="19">
        <f t="shared" ca="1" si="1"/>
        <v>79481615.280000001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2796558.61</v>
      </c>
      <c r="E28" s="18">
        <f t="shared" ca="1" si="2"/>
        <v>3681991.41</v>
      </c>
      <c r="F28" s="19">
        <f t="shared" ca="1" si="1"/>
        <v>6478550.0199999996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4329250.22</v>
      </c>
      <c r="E29" s="18">
        <f t="shared" ca="1" si="2"/>
        <v>0</v>
      </c>
      <c r="F29" s="19">
        <f t="shared" ca="1" si="1"/>
        <v>4329250.22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135044491.9684</v>
      </c>
      <c r="E30" s="18">
        <f t="shared" ca="1" si="2"/>
        <v>0</v>
      </c>
      <c r="F30" s="19">
        <f t="shared" ca="1" si="1"/>
        <v>135044491.9684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450840.28</v>
      </c>
      <c r="E31" s="18">
        <f t="shared" ca="1" si="2"/>
        <v>0</v>
      </c>
      <c r="F31" s="19">
        <f t="shared" ca="1" si="1"/>
        <v>450840.28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84443958.881839007</v>
      </c>
      <c r="E32" s="18">
        <f t="shared" ca="1" si="2"/>
        <v>0</v>
      </c>
      <c r="F32" s="19">
        <f t="shared" ca="1" si="1"/>
        <v>84443958.881839007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102499507.11000037</v>
      </c>
      <c r="E33" s="18">
        <f t="shared" ca="1" si="2"/>
        <v>0</v>
      </c>
      <c r="F33" s="19">
        <f t="shared" ca="1" si="1"/>
        <v>102499507.11000037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4517512.4500000039</v>
      </c>
      <c r="E34" s="18">
        <f t="shared" ca="1" si="2"/>
        <v>0</v>
      </c>
      <c r="F34" s="19">
        <f t="shared" ca="1" si="1"/>
        <v>4517512.4500000039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80432479.450000003</v>
      </c>
      <c r="E35" s="18">
        <f t="shared" ca="1" si="2"/>
        <v>0</v>
      </c>
      <c r="F35" s="19">
        <f t="shared" ca="1" si="1"/>
        <v>80432479.450000003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12650012</v>
      </c>
      <c r="E36" s="18">
        <f t="shared" ca="1" si="2"/>
        <v>0</v>
      </c>
      <c r="F36" s="19">
        <f t="shared" ca="1" si="1"/>
        <v>12650012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48444170.859999999</v>
      </c>
      <c r="E38" s="18">
        <f t="shared" ca="1" si="2"/>
        <v>186201.02</v>
      </c>
      <c r="F38" s="19">
        <f t="shared" ca="1" si="1"/>
        <v>48630371.880000003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47056598.686760001</v>
      </c>
      <c r="E40" s="18">
        <f t="shared" ca="1" si="3"/>
        <v>0</v>
      </c>
      <c r="F40" s="19">
        <f t="shared" ca="1" si="1"/>
        <v>47056598.686760001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10684143.609999999</v>
      </c>
      <c r="E41" s="18">
        <f t="shared" ca="1" si="3"/>
        <v>0</v>
      </c>
      <c r="F41" s="19">
        <f t="shared" ca="1" si="1"/>
        <v>10684143.609999999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9038.56</v>
      </c>
      <c r="E42" s="18">
        <f t="shared" ca="1" si="3"/>
        <v>0</v>
      </c>
      <c r="F42" s="19">
        <f t="shared" ca="1" si="1"/>
        <v>9038.56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28535.679999999997</v>
      </c>
      <c r="E43" s="18">
        <f t="shared" ca="1" si="3"/>
        <v>0</v>
      </c>
      <c r="F43" s="19">
        <f t="shared" ca="1" si="1"/>
        <v>28535.679999999997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440824.97999999911</v>
      </c>
      <c r="E44" s="18">
        <f t="shared" ca="1" si="3"/>
        <v>0</v>
      </c>
      <c r="F44" s="19">
        <f t="shared" ca="1" si="1"/>
        <v>440824.97999999911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7553287.3700000001</v>
      </c>
      <c r="E46" s="18">
        <f t="shared" ca="1" si="3"/>
        <v>0</v>
      </c>
      <c r="F46" s="19">
        <f t="shared" ca="1" si="1"/>
        <v>7553287.3700000001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29385.689999999995</v>
      </c>
      <c r="E49" s="18">
        <f t="shared" ca="1" si="3"/>
        <v>0</v>
      </c>
      <c r="F49" s="19">
        <f t="shared" ca="1" si="1"/>
        <v>29385.689999999995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14618975.67</v>
      </c>
      <c r="E50" s="18">
        <f t="shared" ca="1" si="3"/>
        <v>0</v>
      </c>
      <c r="F50" s="19">
        <f t="shared" ca="1" si="1"/>
        <v>14618975.67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1040097.9199999999</v>
      </c>
      <c r="E52" s="18">
        <f t="shared" ca="1" si="3"/>
        <v>0</v>
      </c>
      <c r="F52" s="19">
        <f t="shared" ca="1" si="1"/>
        <v>1040097.9199999999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ca="1" si="1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0</v>
      </c>
      <c r="F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E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0</v>
      </c>
      <c r="F57" s="19">
        <f t="shared" ref="F57" ca="1" si="5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9">
        <f t="shared" ref="F58:F73" ca="1" si="6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9">
        <f t="shared" ca="1" si="6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9">
        <f t="shared" ca="1" si="6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9">
        <f t="shared" ca="1" si="6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9">
        <f t="shared" ca="1" si="6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9">
        <f t="shared" ca="1" si="6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9">
        <f t="shared" ca="1" si="6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9">
        <f t="shared" ca="1" si="6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9">
        <f t="shared" ca="1" si="6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9">
        <f t="shared" ca="1" si="6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9">
        <f t="shared" ca="1" si="6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0</v>
      </c>
      <c r="F69" s="19">
        <f t="shared" ca="1" si="6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9">
        <f t="shared" ca="1" si="6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0</v>
      </c>
      <c r="F71" s="19">
        <f t="shared" ca="1" si="6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0</v>
      </c>
      <c r="F72" s="19">
        <f t="shared" ca="1" si="6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0</v>
      </c>
      <c r="F73" s="19">
        <f t="shared" ca="1" si="6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1941911337.0276275</v>
      </c>
      <c r="E74" s="49">
        <f ca="1">SUMIF($C$7:$C$73,"HD",E$7:E$73)</f>
        <v>3952683.14</v>
      </c>
      <c r="F74" s="49">
        <f ca="1">SUMIF($C$7:$C$73,"HD",F$7:F$73)</f>
        <v>1945864020.1676278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1941911337.0276275</v>
      </c>
      <c r="E76" s="49">
        <f ca="1">E74+E75</f>
        <v>3952683.14</v>
      </c>
      <c r="F76" s="49">
        <f ca="1">F74+F75</f>
        <v>1945864020.1676278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4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703</v>
      </c>
      <c r="I5" s="78">
        <v>740</v>
      </c>
      <c r="J5" s="78">
        <v>741</v>
      </c>
      <c r="K5" s="78">
        <v>742</v>
      </c>
      <c r="L5" s="78">
        <v>743</v>
      </c>
      <c r="M5" s="78">
        <v>744</v>
      </c>
      <c r="N5" s="78">
        <v>761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45</v>
      </c>
      <c r="I6" s="56" t="s">
        <v>46</v>
      </c>
      <c r="J6" s="56" t="s">
        <v>47</v>
      </c>
      <c r="K6" s="56" t="s">
        <v>48</v>
      </c>
      <c r="L6" s="56" t="s">
        <v>49</v>
      </c>
      <c r="M6" s="56" t="s">
        <v>50</v>
      </c>
      <c r="N6" s="56" t="s">
        <v>51</v>
      </c>
      <c r="O6" s="79" t="s">
        <v>336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9">
        <f ca="1">+E7+F7+G7</f>
        <v>132148999</v>
      </c>
      <c r="E7" s="18">
        <f t="shared" ref="E7:N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132148999</v>
      </c>
      <c r="H7" s="18">
        <f t="shared" ca="1" si="0"/>
        <v>0</v>
      </c>
      <c r="I7" s="18">
        <f t="shared" ca="1" si="0"/>
        <v>5798710</v>
      </c>
      <c r="J7" s="18">
        <f t="shared" ca="1" si="0"/>
        <v>795984</v>
      </c>
      <c r="K7" s="18">
        <f t="shared" ca="1" si="0"/>
        <v>-451691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9">
        <f ca="1">D7+SUM(H7:N7)</f>
        <v>138292002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9">
        <f t="shared" ref="D8:D23" ca="1" si="1">+E8+F8+G8</f>
        <v>1075560127.8599999</v>
      </c>
      <c r="E8" s="18">
        <f t="shared" ca="1" si="0"/>
        <v>157185733.25000599</v>
      </c>
      <c r="F8" s="18">
        <f t="shared" ca="1" si="0"/>
        <v>465581976.51000702</v>
      </c>
      <c r="G8" s="18">
        <f t="shared" ca="1" si="0"/>
        <v>452792418.09998691</v>
      </c>
      <c r="H8" s="18">
        <f t="shared" ca="1" si="0"/>
        <v>181356575.75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0</v>
      </c>
      <c r="M8" s="18">
        <f t="shared" ca="1" si="0"/>
        <v>0</v>
      </c>
      <c r="N8" s="18">
        <f t="shared" ca="1" si="0"/>
        <v>0</v>
      </c>
      <c r="O8" s="19">
        <f t="shared" ref="O8:O18" ca="1" si="2">D8+SUM(H8:N8)</f>
        <v>1256916703.6099999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9">
        <f t="shared" ca="1" si="1"/>
        <v>772220335.1099999</v>
      </c>
      <c r="E9" s="18">
        <f t="shared" ca="1" si="0"/>
        <v>283116011.12</v>
      </c>
      <c r="F9" s="18">
        <f t="shared" ca="1" si="0"/>
        <v>437748133.91999996</v>
      </c>
      <c r="G9" s="18">
        <f t="shared" ca="1" si="0"/>
        <v>51356190.069999985</v>
      </c>
      <c r="H9" s="18">
        <f t="shared" ca="1" si="0"/>
        <v>146510100.99000001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0</v>
      </c>
      <c r="M9" s="18">
        <f t="shared" ca="1" si="0"/>
        <v>0</v>
      </c>
      <c r="N9" s="18">
        <f t="shared" ca="1" si="0"/>
        <v>0</v>
      </c>
      <c r="O9" s="19">
        <f t="shared" ca="1" si="2"/>
        <v>918730436.0999999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9">
        <f t="shared" ca="1" si="1"/>
        <v>1814402434.4738271</v>
      </c>
      <c r="E10" s="18">
        <f t="shared" ca="1" si="0"/>
        <v>363856336.3003059</v>
      </c>
      <c r="F10" s="18">
        <f t="shared" ca="1" si="0"/>
        <v>555822345.24205339</v>
      </c>
      <c r="G10" s="18">
        <f t="shared" ca="1" si="0"/>
        <v>894723752.93146777</v>
      </c>
      <c r="H10" s="18">
        <f t="shared" ca="1" si="0"/>
        <v>168464119.53001001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0</v>
      </c>
      <c r="M10" s="18">
        <f t="shared" ca="1" si="0"/>
        <v>0</v>
      </c>
      <c r="N10" s="18">
        <f t="shared" ca="1" si="0"/>
        <v>0</v>
      </c>
      <c r="O10" s="19">
        <f t="shared" ca="1" si="2"/>
        <v>1982866554.0038371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9">
        <f t="shared" ca="1" si="1"/>
        <v>14182575.320900001</v>
      </c>
      <c r="E11" s="18">
        <f t="shared" ca="1" si="0"/>
        <v>7780896.6699000001</v>
      </c>
      <c r="F11" s="18">
        <f t="shared" ca="1" si="0"/>
        <v>5499753.8841000004</v>
      </c>
      <c r="G11" s="18">
        <f t="shared" ca="1" si="0"/>
        <v>901924.76690000005</v>
      </c>
      <c r="H11" s="18">
        <f t="shared" ca="1" si="0"/>
        <v>46456989.140000001</v>
      </c>
      <c r="I11" s="18">
        <f t="shared" ca="1" si="0"/>
        <v>25712117.9965</v>
      </c>
      <c r="J11" s="18">
        <f t="shared" ca="1" si="0"/>
        <v>415083.57130000001</v>
      </c>
      <c r="K11" s="18">
        <f t="shared" ca="1" si="0"/>
        <v>706839.15449999995</v>
      </c>
      <c r="L11" s="18">
        <f t="shared" ca="1" si="0"/>
        <v>0</v>
      </c>
      <c r="M11" s="18">
        <f t="shared" ca="1" si="0"/>
        <v>245894.01949999999</v>
      </c>
      <c r="N11" s="18">
        <f t="shared" ca="1" si="0"/>
        <v>0</v>
      </c>
      <c r="O11" s="19">
        <f t="shared" ca="1" si="2"/>
        <v>87719499.202699989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9">
        <f t="shared" ca="1" si="1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2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9">
        <f t="shared" ca="1" si="1"/>
        <v>134045137.07000002</v>
      </c>
      <c r="E13" s="18">
        <f t="shared" ca="1" si="0"/>
        <v>15802061.51</v>
      </c>
      <c r="F13" s="18">
        <f t="shared" ca="1" si="0"/>
        <v>79355546.000000015</v>
      </c>
      <c r="G13" s="18">
        <f t="shared" ca="1" si="0"/>
        <v>38887529.559999995</v>
      </c>
      <c r="H13" s="18">
        <f t="shared" ca="1" si="0"/>
        <v>13635591.870000003</v>
      </c>
      <c r="I13" s="18">
        <f t="shared" ca="1" si="0"/>
        <v>0</v>
      </c>
      <c r="J13" s="18">
        <f t="shared" ca="1" si="0"/>
        <v>1856706.12</v>
      </c>
      <c r="K13" s="18">
        <f t="shared" ca="1" si="0"/>
        <v>495599.43</v>
      </c>
      <c r="L13" s="18">
        <f t="shared" ca="1" si="0"/>
        <v>0</v>
      </c>
      <c r="M13" s="18">
        <f t="shared" ca="1" si="0"/>
        <v>587182.16</v>
      </c>
      <c r="N13" s="18">
        <f t="shared" ca="1" si="0"/>
        <v>0</v>
      </c>
      <c r="O13" s="19">
        <f t="shared" ca="1" si="2"/>
        <v>150620216.65000004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9">
        <f t="shared" ca="1" si="1"/>
        <v>1495698857.2399998</v>
      </c>
      <c r="E14" s="18">
        <f t="shared" ca="1" si="0"/>
        <v>201246005.91000018</v>
      </c>
      <c r="F14" s="18">
        <f t="shared" ca="1" si="0"/>
        <v>247024388.64741802</v>
      </c>
      <c r="G14" s="18">
        <f t="shared" ca="1" si="0"/>
        <v>1047428462.6825814</v>
      </c>
      <c r="H14" s="18">
        <f t="shared" ca="1" si="0"/>
        <v>109845069.14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8">
        <f t="shared" ca="1" si="0"/>
        <v>0</v>
      </c>
      <c r="N14" s="18">
        <f t="shared" ca="1" si="0"/>
        <v>0</v>
      </c>
      <c r="O14" s="19">
        <f t="shared" ca="1" si="2"/>
        <v>1605543926.3799999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9">
        <f t="shared" ca="1" si="1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2"/>
        <v>0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9">
        <f t="shared" ca="1" si="1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2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9">
        <f t="shared" ca="1" si="1"/>
        <v>35061551</v>
      </c>
      <c r="E17" s="18">
        <f t="shared" ca="1" si="0"/>
        <v>469036</v>
      </c>
      <c r="F17" s="18">
        <f t="shared" ca="1" si="0"/>
        <v>2808278</v>
      </c>
      <c r="G17" s="18">
        <f t="shared" ca="1" si="0"/>
        <v>31784237</v>
      </c>
      <c r="H17" s="18">
        <f t="shared" ca="1" si="0"/>
        <v>2045819</v>
      </c>
      <c r="I17" s="18">
        <f t="shared" ca="1" si="0"/>
        <v>100077866</v>
      </c>
      <c r="J17" s="18">
        <f t="shared" ca="1" si="0"/>
        <v>6149208</v>
      </c>
      <c r="K17" s="18">
        <f t="shared" ca="1" si="0"/>
        <v>9417058</v>
      </c>
      <c r="L17" s="18">
        <f t="shared" ca="1" si="0"/>
        <v>0</v>
      </c>
      <c r="M17" s="18">
        <f t="shared" ca="1" si="0"/>
        <v>5615097</v>
      </c>
      <c r="N17" s="18">
        <f t="shared" ca="1" si="0"/>
        <v>0</v>
      </c>
      <c r="O17" s="19">
        <f t="shared" ca="1" si="2"/>
        <v>158366599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9">
        <f t="shared" ca="1" si="1"/>
        <v>41771942.898199998</v>
      </c>
      <c r="E18" s="18">
        <f t="shared" ca="1" si="0"/>
        <v>136272.72999999998</v>
      </c>
      <c r="F18" s="18">
        <f t="shared" ca="1" si="0"/>
        <v>15174365.8465</v>
      </c>
      <c r="G18" s="18">
        <f t="shared" ca="1" si="0"/>
        <v>26461304.321699999</v>
      </c>
      <c r="H18" s="18">
        <f t="shared" ca="1" si="0"/>
        <v>28600.53</v>
      </c>
      <c r="I18" s="18">
        <f t="shared" ca="1" si="0"/>
        <v>100776769.73</v>
      </c>
      <c r="J18" s="18">
        <f t="shared" ca="1" si="0"/>
        <v>3607997.41</v>
      </c>
      <c r="K18" s="18">
        <f t="shared" ca="1" si="0"/>
        <v>6736.7800000000007</v>
      </c>
      <c r="L18" s="18">
        <f t="shared" ca="1" si="0"/>
        <v>0</v>
      </c>
      <c r="M18" s="18">
        <f t="shared" ca="1" si="0"/>
        <v>6621291.1200000001</v>
      </c>
      <c r="N18" s="18">
        <f t="shared" ca="1" si="0"/>
        <v>0</v>
      </c>
      <c r="O18" s="19">
        <f t="shared" ca="1" si="2"/>
        <v>152813338.4682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9">
        <f t="shared" ca="1" si="1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ref="O19:O25" ca="1" si="3">D19+SUM(H19:N19)</f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9">
        <f t="shared" ca="1" si="1"/>
        <v>1072129977.5900002</v>
      </c>
      <c r="E20" s="18">
        <f t="shared" ca="1" si="0"/>
        <v>190208787.69000009</v>
      </c>
      <c r="F20" s="18">
        <f t="shared" ca="1" si="0"/>
        <v>257451449.40000001</v>
      </c>
      <c r="G20" s="18">
        <f t="shared" ca="1" si="0"/>
        <v>624469740.5</v>
      </c>
      <c r="H20" s="18">
        <f t="shared" ca="1" si="0"/>
        <v>54661804.93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0</v>
      </c>
      <c r="M20" s="18">
        <f t="shared" ca="1" si="0"/>
        <v>0</v>
      </c>
      <c r="N20" s="18">
        <f t="shared" ca="1" si="0"/>
        <v>0</v>
      </c>
      <c r="O20" s="19">
        <f t="shared" ca="1" si="3"/>
        <v>1126791782.5200002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9">
        <f t="shared" ca="1" si="1"/>
        <v>65482061</v>
      </c>
      <c r="E21" s="18">
        <f t="shared" ca="1" si="0"/>
        <v>14987985.369999999</v>
      </c>
      <c r="F21" s="18">
        <f t="shared" ca="1" si="0"/>
        <v>37241777.240000002</v>
      </c>
      <c r="G21" s="18">
        <f t="shared" ca="1" si="0"/>
        <v>13252298.390000001</v>
      </c>
      <c r="H21" s="18">
        <f t="shared" ca="1" si="0"/>
        <v>10893880.91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9">
        <f t="shared" ca="1" si="3"/>
        <v>76375941.909999996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9">
        <f t="shared" ca="1" si="1"/>
        <v>267944256.40999997</v>
      </c>
      <c r="E22" s="18">
        <f t="shared" ca="1" si="0"/>
        <v>57408755.25999999</v>
      </c>
      <c r="F22" s="18">
        <f t="shared" ca="1" si="0"/>
        <v>108734002.45999999</v>
      </c>
      <c r="G22" s="18">
        <f t="shared" ca="1" si="0"/>
        <v>101801498.69</v>
      </c>
      <c r="H22" s="18">
        <f t="shared" ca="1" si="0"/>
        <v>37125862.450000003</v>
      </c>
      <c r="I22" s="18">
        <f t="shared" ca="1" si="0"/>
        <v>0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9">
        <f t="shared" ca="1" si="3"/>
        <v>305070118.85999995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9">
        <f t="shared" ca="1" si="1"/>
        <v>1558131985.25</v>
      </c>
      <c r="E23" s="18">
        <f t="shared" ref="E23:N38" ca="1" si="4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501597296.95999998</v>
      </c>
      <c r="F23" s="18">
        <f t="shared" ca="1" si="4"/>
        <v>576205224.91000009</v>
      </c>
      <c r="G23" s="18">
        <f t="shared" ca="1" si="4"/>
        <v>480329463.38</v>
      </c>
      <c r="H23" s="18">
        <f t="shared" ca="1" si="4"/>
        <v>401322373.35000002</v>
      </c>
      <c r="I23" s="18">
        <f t="shared" ca="1" si="4"/>
        <v>1027418252.47</v>
      </c>
      <c r="J23" s="18">
        <f t="shared" ca="1" si="4"/>
        <v>212587977.5</v>
      </c>
      <c r="K23" s="18">
        <f t="shared" ca="1" si="4"/>
        <v>-64.400000000000006</v>
      </c>
      <c r="L23" s="18">
        <f t="shared" ca="1" si="4"/>
        <v>0</v>
      </c>
      <c r="M23" s="18">
        <f t="shared" ca="1" si="4"/>
        <v>6196.9</v>
      </c>
      <c r="N23" s="18">
        <f t="shared" ca="1" si="4"/>
        <v>0</v>
      </c>
      <c r="O23" s="19">
        <f t="shared" ca="1" si="3"/>
        <v>3199466721.0700002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9">
        <f ca="1">+E24+F24+G24</f>
        <v>887931719.7900002</v>
      </c>
      <c r="E24" s="18">
        <f t="shared" ca="1" si="4"/>
        <v>147844597.91999999</v>
      </c>
      <c r="F24" s="18">
        <f t="shared" ca="1" si="4"/>
        <v>339498263.5086028</v>
      </c>
      <c r="G24" s="18">
        <f t="shared" ca="1" si="4"/>
        <v>400588858.36139733</v>
      </c>
      <c r="H24" s="18">
        <f t="shared" ca="1" si="4"/>
        <v>106718079.03</v>
      </c>
      <c r="I24" s="18">
        <f t="shared" ca="1" si="4"/>
        <v>65127.94</v>
      </c>
      <c r="J24" s="18">
        <f t="shared" ca="1" si="4"/>
        <v>3899.12</v>
      </c>
      <c r="K24" s="18">
        <f t="shared" ca="1" si="4"/>
        <v>6517.51</v>
      </c>
      <c r="L24" s="18">
        <f t="shared" ca="1" si="4"/>
        <v>0</v>
      </c>
      <c r="M24" s="18">
        <f t="shared" ca="1" si="4"/>
        <v>1313.91</v>
      </c>
      <c r="N24" s="18">
        <f t="shared" ca="1" si="4"/>
        <v>0</v>
      </c>
      <c r="O24" s="19">
        <f t="shared" ca="1" si="3"/>
        <v>994726657.30000019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9">
        <f ca="1">+E25+F25+G25</f>
        <v>198241891.31000298</v>
      </c>
      <c r="E25" s="18">
        <f t="shared" ca="1" si="4"/>
        <v>18902835.829999998</v>
      </c>
      <c r="F25" s="18">
        <f t="shared" ca="1" si="4"/>
        <v>128738474.250003</v>
      </c>
      <c r="G25" s="18">
        <f t="shared" ca="1" si="4"/>
        <v>50600581.230000004</v>
      </c>
      <c r="H25" s="18">
        <f t="shared" ca="1" si="4"/>
        <v>29879729.289999899</v>
      </c>
      <c r="I25" s="18">
        <f t="shared" ca="1" si="4"/>
        <v>198774587.99999601</v>
      </c>
      <c r="J25" s="18">
        <f t="shared" ca="1" si="4"/>
        <v>7870573.7199999606</v>
      </c>
      <c r="K25" s="18">
        <f t="shared" ca="1" si="4"/>
        <v>7234829.29999997</v>
      </c>
      <c r="L25" s="18">
        <f t="shared" ca="1" si="4"/>
        <v>0</v>
      </c>
      <c r="M25" s="18">
        <f t="shared" ca="1" si="4"/>
        <v>0</v>
      </c>
      <c r="N25" s="18">
        <f t="shared" ca="1" si="4"/>
        <v>0</v>
      </c>
      <c r="O25" s="19">
        <f t="shared" ca="1" si="3"/>
        <v>442001611.61999881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9">
        <f t="shared" ref="D26:D73" ca="1" si="5">+E26+F26+G26</f>
        <v>6248805.4100000001</v>
      </c>
      <c r="E26" s="18">
        <f t="shared" ca="1" si="4"/>
        <v>2793058.9199999995</v>
      </c>
      <c r="F26" s="18">
        <f t="shared" ca="1" si="4"/>
        <v>1011188.25</v>
      </c>
      <c r="G26" s="18">
        <f t="shared" ca="1" si="4"/>
        <v>2444558.2400000002</v>
      </c>
      <c r="H26" s="18">
        <f t="shared" ca="1" si="4"/>
        <v>3959830.8699999996</v>
      </c>
      <c r="I26" s="18">
        <f t="shared" ca="1" si="4"/>
        <v>18037377.139999997</v>
      </c>
      <c r="J26" s="18">
        <f t="shared" ca="1" si="4"/>
        <v>2543357.84</v>
      </c>
      <c r="K26" s="18">
        <f t="shared" ca="1" si="4"/>
        <v>2055110.5899999999</v>
      </c>
      <c r="L26" s="18">
        <f t="shared" ca="1" si="4"/>
        <v>0</v>
      </c>
      <c r="M26" s="18">
        <f t="shared" ca="1" si="4"/>
        <v>529911.77</v>
      </c>
      <c r="N26" s="18">
        <f t="shared" ca="1" si="4"/>
        <v>0</v>
      </c>
      <c r="O26" s="19">
        <f t="shared" ref="O26:O37" ca="1" si="6">D26+SUM(H26:N26)</f>
        <v>33374393.619999997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9">
        <f t="shared" ca="1" si="5"/>
        <v>616072481.86000001</v>
      </c>
      <c r="E27" s="18">
        <f t="shared" ca="1" si="4"/>
        <v>60647215.169999704</v>
      </c>
      <c r="F27" s="18">
        <f t="shared" ca="1" si="4"/>
        <v>466017842.20500022</v>
      </c>
      <c r="G27" s="18">
        <f t="shared" ca="1" si="4"/>
        <v>89407424.485000059</v>
      </c>
      <c r="H27" s="18">
        <f t="shared" ca="1" si="4"/>
        <v>30777785.699999999</v>
      </c>
      <c r="I27" s="18">
        <f t="shared" ca="1" si="4"/>
        <v>0</v>
      </c>
      <c r="J27" s="18">
        <f t="shared" ca="1" si="4"/>
        <v>0</v>
      </c>
      <c r="K27" s="18">
        <f t="shared" ca="1" si="4"/>
        <v>0</v>
      </c>
      <c r="L27" s="18">
        <f t="shared" ca="1" si="4"/>
        <v>0</v>
      </c>
      <c r="M27" s="18">
        <f t="shared" ca="1" si="4"/>
        <v>0</v>
      </c>
      <c r="N27" s="18">
        <f t="shared" ca="1" si="4"/>
        <v>0</v>
      </c>
      <c r="O27" s="19">
        <f t="shared" ca="1" si="6"/>
        <v>646850267.56000006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9">
        <f t="shared" ca="1" si="5"/>
        <v>130655738.86794378</v>
      </c>
      <c r="E28" s="18">
        <f t="shared" ca="1" si="4"/>
        <v>31945563.789946038</v>
      </c>
      <c r="F28" s="18">
        <f t="shared" ca="1" si="4"/>
        <v>23917658.962999381</v>
      </c>
      <c r="G28" s="18">
        <f t="shared" ca="1" si="4"/>
        <v>74792516.114998356</v>
      </c>
      <c r="H28" s="18">
        <f t="shared" ca="1" si="4"/>
        <v>53648128.640000001</v>
      </c>
      <c r="I28" s="18">
        <f t="shared" ca="1" si="4"/>
        <v>210767243.72999999</v>
      </c>
      <c r="J28" s="18">
        <f t="shared" ca="1" si="4"/>
        <v>2081258</v>
      </c>
      <c r="K28" s="18">
        <f t="shared" ca="1" si="4"/>
        <v>2001085.29</v>
      </c>
      <c r="L28" s="18">
        <f t="shared" ca="1" si="4"/>
        <v>0</v>
      </c>
      <c r="M28" s="18">
        <f t="shared" ca="1" si="4"/>
        <v>1989547.74</v>
      </c>
      <c r="N28" s="18">
        <f t="shared" ca="1" si="4"/>
        <v>0</v>
      </c>
      <c r="O28" s="19">
        <f t="shared" ca="1" si="6"/>
        <v>401143002.2679438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9">
        <f t="shared" ca="1" si="5"/>
        <v>43821922.920000002</v>
      </c>
      <c r="E29" s="18">
        <f t="shared" ca="1" si="4"/>
        <v>7347607.54</v>
      </c>
      <c r="F29" s="18">
        <f t="shared" ca="1" si="4"/>
        <v>26312344.079999998</v>
      </c>
      <c r="G29" s="18">
        <f t="shared" ca="1" si="4"/>
        <v>10161971.300000001</v>
      </c>
      <c r="H29" s="18">
        <f t="shared" ca="1" si="4"/>
        <v>1917813.01</v>
      </c>
      <c r="I29" s="18">
        <f t="shared" ca="1" si="4"/>
        <v>0</v>
      </c>
      <c r="J29" s="18">
        <f t="shared" ca="1" si="4"/>
        <v>0</v>
      </c>
      <c r="K29" s="18">
        <f t="shared" ca="1" si="4"/>
        <v>0</v>
      </c>
      <c r="L29" s="18">
        <f t="shared" ca="1" si="4"/>
        <v>0</v>
      </c>
      <c r="M29" s="18">
        <f t="shared" ca="1" si="4"/>
        <v>0</v>
      </c>
      <c r="N29" s="18">
        <f t="shared" ca="1" si="4"/>
        <v>0</v>
      </c>
      <c r="O29" s="19">
        <f t="shared" ca="1" si="6"/>
        <v>45739735.93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9">
        <f t="shared" ca="1" si="5"/>
        <v>219720916.48559996</v>
      </c>
      <c r="E30" s="18">
        <f t="shared" ca="1" si="4"/>
        <v>21507423.851910692</v>
      </c>
      <c r="F30" s="18">
        <f t="shared" ca="1" si="4"/>
        <v>138316906.1867564</v>
      </c>
      <c r="G30" s="18">
        <f t="shared" ca="1" si="4"/>
        <v>59896586.44693289</v>
      </c>
      <c r="H30" s="18">
        <f t="shared" ca="1" si="4"/>
        <v>62852482.950000003</v>
      </c>
      <c r="I30" s="18">
        <f t="shared" ca="1" si="4"/>
        <v>284975618.11339998</v>
      </c>
      <c r="J30" s="18">
        <f t="shared" ca="1" si="4"/>
        <v>26586589.918900002</v>
      </c>
      <c r="K30" s="18">
        <f t="shared" ca="1" si="4"/>
        <v>53279753.503399998</v>
      </c>
      <c r="L30" s="18">
        <f t="shared" ca="1" si="4"/>
        <v>0</v>
      </c>
      <c r="M30" s="18">
        <f t="shared" ca="1" si="4"/>
        <v>25892184.3387</v>
      </c>
      <c r="N30" s="18">
        <f t="shared" ca="1" si="4"/>
        <v>0</v>
      </c>
      <c r="O30" s="19">
        <f t="shared" ca="1" si="6"/>
        <v>673307545.30999994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9">
        <f t="shared" ca="1" si="5"/>
        <v>9755264.6600000001</v>
      </c>
      <c r="E31" s="18">
        <f t="shared" ca="1" si="4"/>
        <v>1026057.8700000001</v>
      </c>
      <c r="F31" s="18">
        <f t="shared" ca="1" si="4"/>
        <v>3746780.09</v>
      </c>
      <c r="G31" s="18">
        <f t="shared" ca="1" si="4"/>
        <v>4982426.6999999993</v>
      </c>
      <c r="H31" s="18">
        <f t="shared" ca="1" si="4"/>
        <v>6239854.4100000001</v>
      </c>
      <c r="I31" s="18">
        <f t="shared" ca="1" si="4"/>
        <v>29439712.379999999</v>
      </c>
      <c r="J31" s="18">
        <f t="shared" ca="1" si="4"/>
        <v>1530791.68</v>
      </c>
      <c r="K31" s="18">
        <f t="shared" ca="1" si="4"/>
        <v>2452173.56</v>
      </c>
      <c r="L31" s="18">
        <f t="shared" ca="1" si="4"/>
        <v>0</v>
      </c>
      <c r="M31" s="18">
        <f t="shared" ca="1" si="4"/>
        <v>1119473.71</v>
      </c>
      <c r="N31" s="18">
        <f t="shared" ca="1" si="4"/>
        <v>0</v>
      </c>
      <c r="O31" s="19">
        <f t="shared" ca="1" si="6"/>
        <v>50537270.400000006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9">
        <f t="shared" ca="1" si="5"/>
        <v>258394661.32357809</v>
      </c>
      <c r="E32" s="18">
        <f t="shared" ca="1" si="4"/>
        <v>27152010.090032004</v>
      </c>
      <c r="F32" s="18">
        <f t="shared" ca="1" si="4"/>
        <v>53143918.793908</v>
      </c>
      <c r="G32" s="18">
        <f t="shared" ca="1" si="4"/>
        <v>178098732.43963808</v>
      </c>
      <c r="H32" s="18">
        <f t="shared" ca="1" si="4"/>
        <v>44505045.600000001</v>
      </c>
      <c r="I32" s="18">
        <f t="shared" ca="1" si="4"/>
        <v>313004036.63518602</v>
      </c>
      <c r="J32" s="18">
        <f t="shared" ca="1" si="4"/>
        <v>31091558.297942001</v>
      </c>
      <c r="K32" s="18">
        <f t="shared" ca="1" si="4"/>
        <v>24198054.345360998</v>
      </c>
      <c r="L32" s="18">
        <f t="shared" ca="1" si="4"/>
        <v>0</v>
      </c>
      <c r="M32" s="18">
        <f t="shared" ca="1" si="4"/>
        <v>24456878.465378001</v>
      </c>
      <c r="N32" s="18">
        <f t="shared" ca="1" si="4"/>
        <v>0</v>
      </c>
      <c r="O32" s="19">
        <f t="shared" ca="1" si="6"/>
        <v>695650234.66744506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9">
        <f t="shared" ca="1" si="5"/>
        <v>182757503.65995759</v>
      </c>
      <c r="E33" s="18">
        <f t="shared" ca="1" si="4"/>
        <v>72775680.519959599</v>
      </c>
      <c r="F33" s="18">
        <f t="shared" ca="1" si="4"/>
        <v>35772102.100000136</v>
      </c>
      <c r="G33" s="18">
        <f t="shared" ca="1" si="4"/>
        <v>74209721.039997846</v>
      </c>
      <c r="H33" s="18">
        <f t="shared" ca="1" si="4"/>
        <v>69996763.360009775</v>
      </c>
      <c r="I33" s="18">
        <f t="shared" ca="1" si="4"/>
        <v>206563676.42999807</v>
      </c>
      <c r="J33" s="18">
        <f t="shared" ca="1" si="4"/>
        <v>19620712.200005129</v>
      </c>
      <c r="K33" s="18">
        <f t="shared" ca="1" si="4"/>
        <v>4556228.1299984083</v>
      </c>
      <c r="L33" s="18">
        <f t="shared" ca="1" si="4"/>
        <v>0</v>
      </c>
      <c r="M33" s="18">
        <f t="shared" ca="1" si="4"/>
        <v>2919664.9199987645</v>
      </c>
      <c r="N33" s="18">
        <f t="shared" ca="1" si="4"/>
        <v>0</v>
      </c>
      <c r="O33" s="19">
        <f t="shared" ca="1" si="6"/>
        <v>486414548.69996768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9">
        <f t="shared" ca="1" si="5"/>
        <v>4294595.3999999715</v>
      </c>
      <c r="E34" s="18">
        <f t="shared" ca="1" si="4"/>
        <v>2314151.4299999727</v>
      </c>
      <c r="F34" s="18">
        <f t="shared" ca="1" si="4"/>
        <v>752463.92999999959</v>
      </c>
      <c r="G34" s="18">
        <f t="shared" ca="1" si="4"/>
        <v>1227980.0399999989</v>
      </c>
      <c r="H34" s="18">
        <f t="shared" ca="1" si="4"/>
        <v>18186103.070000354</v>
      </c>
      <c r="I34" s="18">
        <f t="shared" ca="1" si="4"/>
        <v>11079551.240000051</v>
      </c>
      <c r="J34" s="18">
        <f t="shared" ca="1" si="4"/>
        <v>199094.05000000072</v>
      </c>
      <c r="K34" s="18">
        <f t="shared" ca="1" si="4"/>
        <v>321573.01999999711</v>
      </c>
      <c r="L34" s="18">
        <f t="shared" ca="1" si="4"/>
        <v>0</v>
      </c>
      <c r="M34" s="18">
        <f t="shared" ca="1" si="4"/>
        <v>355747.56000000134</v>
      </c>
      <c r="N34" s="18">
        <f t="shared" ca="1" si="4"/>
        <v>0</v>
      </c>
      <c r="O34" s="19">
        <f t="shared" ca="1" si="6"/>
        <v>34436664.340000376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9">
        <f t="shared" ca="1" si="5"/>
        <v>31562509.27</v>
      </c>
      <c r="E35" s="18">
        <f t="shared" ca="1" si="4"/>
        <v>6630272.8700000001</v>
      </c>
      <c r="F35" s="18">
        <f t="shared" ca="1" si="4"/>
        <v>24932236.399999999</v>
      </c>
      <c r="G35" s="18">
        <f t="shared" ca="1" si="4"/>
        <v>0</v>
      </c>
      <c r="H35" s="18">
        <f t="shared" ca="1" si="4"/>
        <v>4578909.53</v>
      </c>
      <c r="I35" s="18">
        <f t="shared" ca="1" si="4"/>
        <v>190070863.80000001</v>
      </c>
      <c r="J35" s="18">
        <f t="shared" ca="1" si="4"/>
        <v>4774453.68</v>
      </c>
      <c r="K35" s="18">
        <f t="shared" ca="1" si="4"/>
        <v>2446881.16</v>
      </c>
      <c r="L35" s="18">
        <f t="shared" ca="1" si="4"/>
        <v>0</v>
      </c>
      <c r="M35" s="18">
        <f t="shared" ca="1" si="4"/>
        <v>1897885.39</v>
      </c>
      <c r="N35" s="18">
        <f t="shared" ca="1" si="4"/>
        <v>0</v>
      </c>
      <c r="O35" s="19">
        <f t="shared" ca="1" si="6"/>
        <v>235331502.83000001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9">
        <f t="shared" ca="1" si="5"/>
        <v>17725863.950000003</v>
      </c>
      <c r="E36" s="18">
        <f t="shared" ca="1" si="4"/>
        <v>4138211.9833333343</v>
      </c>
      <c r="F36" s="18">
        <f t="shared" ca="1" si="4"/>
        <v>8569370.9833333343</v>
      </c>
      <c r="G36" s="18">
        <f t="shared" ca="1" si="4"/>
        <v>5018280.9833333343</v>
      </c>
      <c r="H36" s="18">
        <f t="shared" ca="1" si="4"/>
        <v>9707335</v>
      </c>
      <c r="I36" s="18">
        <f t="shared" ca="1" si="4"/>
        <v>23008621</v>
      </c>
      <c r="J36" s="18">
        <f t="shared" ca="1" si="4"/>
        <v>1984837</v>
      </c>
      <c r="K36" s="18">
        <f t="shared" ca="1" si="4"/>
        <v>0</v>
      </c>
      <c r="L36" s="18">
        <f t="shared" ca="1" si="4"/>
        <v>0</v>
      </c>
      <c r="M36" s="18">
        <f t="shared" ca="1" si="4"/>
        <v>0</v>
      </c>
      <c r="N36" s="18">
        <f t="shared" ca="1" si="4"/>
        <v>0</v>
      </c>
      <c r="O36" s="19">
        <f t="shared" ca="1" si="6"/>
        <v>52426656.950000003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9">
        <f t="shared" ca="1" si="5"/>
        <v>0</v>
      </c>
      <c r="E37" s="18">
        <f t="shared" ca="1" si="4"/>
        <v>0</v>
      </c>
      <c r="F37" s="18">
        <f t="shared" ca="1" si="4"/>
        <v>0</v>
      </c>
      <c r="G37" s="18">
        <f t="shared" ca="1" si="4"/>
        <v>0</v>
      </c>
      <c r="H37" s="18">
        <f t="shared" ca="1" si="4"/>
        <v>0</v>
      </c>
      <c r="I37" s="18">
        <f t="shared" ca="1" si="4"/>
        <v>0</v>
      </c>
      <c r="J37" s="18">
        <f t="shared" ca="1" si="4"/>
        <v>0</v>
      </c>
      <c r="K37" s="18">
        <f t="shared" ca="1" si="4"/>
        <v>0</v>
      </c>
      <c r="L37" s="18">
        <f t="shared" ca="1" si="4"/>
        <v>0</v>
      </c>
      <c r="M37" s="18">
        <f t="shared" ca="1" si="4"/>
        <v>0</v>
      </c>
      <c r="N37" s="18">
        <f t="shared" ca="1" si="4"/>
        <v>0</v>
      </c>
      <c r="O37" s="19">
        <f t="shared" ca="1" si="6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9">
        <f t="shared" ca="1" si="5"/>
        <v>324958474.85999304</v>
      </c>
      <c r="E38" s="18">
        <f t="shared" ca="1" si="4"/>
        <v>51542028.049990006</v>
      </c>
      <c r="F38" s="18">
        <f t="shared" ca="1" si="4"/>
        <v>189892921.32000303</v>
      </c>
      <c r="G38" s="18">
        <f t="shared" ca="1" si="4"/>
        <v>83523525.489999995</v>
      </c>
      <c r="H38" s="18">
        <f t="shared" ca="1" si="4"/>
        <v>14090272</v>
      </c>
      <c r="I38" s="18">
        <f t="shared" ca="1" si="4"/>
        <v>0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0</v>
      </c>
      <c r="N38" s="18">
        <f t="shared" ca="1" si="4"/>
        <v>0</v>
      </c>
      <c r="O38" s="19">
        <f t="shared" ref="O38:O47" ca="1" si="7">D38+SUM(H38:N38)</f>
        <v>339048746.85999304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9">
        <f t="shared" ca="1" si="5"/>
        <v>50828964.469999999</v>
      </c>
      <c r="E39" s="18">
        <f t="shared" ref="E39:N54" ca="1" si="8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44467009.719999999</v>
      </c>
      <c r="F39" s="18">
        <f t="shared" ca="1" si="8"/>
        <v>6361954.75</v>
      </c>
      <c r="G39" s="18">
        <f t="shared" ca="1" si="8"/>
        <v>0</v>
      </c>
      <c r="H39" s="18">
        <f t="shared" ca="1" si="8"/>
        <v>36218949.689999998</v>
      </c>
      <c r="I39" s="18">
        <f t="shared" ca="1" si="8"/>
        <v>0</v>
      </c>
      <c r="J39" s="18">
        <f t="shared" ca="1" si="8"/>
        <v>0</v>
      </c>
      <c r="K39" s="18">
        <f t="shared" ca="1" si="8"/>
        <v>0</v>
      </c>
      <c r="L39" s="18">
        <f t="shared" ca="1" si="8"/>
        <v>0</v>
      </c>
      <c r="M39" s="18">
        <f t="shared" ca="1" si="8"/>
        <v>0</v>
      </c>
      <c r="N39" s="18">
        <f t="shared" ca="1" si="8"/>
        <v>0</v>
      </c>
      <c r="O39" s="19">
        <f t="shared" ca="1" si="7"/>
        <v>87047914.159999996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9">
        <f t="shared" ca="1" si="5"/>
        <v>11676411.220000001</v>
      </c>
      <c r="E40" s="18">
        <f t="shared" ca="1" si="8"/>
        <v>2464397.29</v>
      </c>
      <c r="F40" s="18">
        <f t="shared" ca="1" si="8"/>
        <v>5926401.46</v>
      </c>
      <c r="G40" s="18">
        <f t="shared" ca="1" si="8"/>
        <v>3285612.47</v>
      </c>
      <c r="H40" s="18">
        <f t="shared" ca="1" si="8"/>
        <v>13874238.689999999</v>
      </c>
      <c r="I40" s="18">
        <f t="shared" ca="1" si="8"/>
        <v>46441427.400310002</v>
      </c>
      <c r="J40" s="18">
        <f t="shared" ca="1" si="8"/>
        <v>1669822.8946729999</v>
      </c>
      <c r="K40" s="18">
        <f t="shared" ca="1" si="8"/>
        <v>0</v>
      </c>
      <c r="L40" s="18">
        <f t="shared" ca="1" si="8"/>
        <v>0</v>
      </c>
      <c r="M40" s="18">
        <f t="shared" ca="1" si="8"/>
        <v>1262472.7409610001</v>
      </c>
      <c r="N40" s="18">
        <f t="shared" ca="1" si="8"/>
        <v>0</v>
      </c>
      <c r="O40" s="19">
        <f t="shared" ca="1" si="7"/>
        <v>74924372.945943996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9">
        <f t="shared" ca="1" si="5"/>
        <v>2629750.15</v>
      </c>
      <c r="E41" s="18">
        <f t="shared" ca="1" si="8"/>
        <v>694922.08</v>
      </c>
      <c r="F41" s="18">
        <f t="shared" ca="1" si="8"/>
        <v>924153.92999999993</v>
      </c>
      <c r="G41" s="18">
        <f t="shared" ca="1" si="8"/>
        <v>1010674.14</v>
      </c>
      <c r="H41" s="18">
        <f t="shared" ca="1" si="8"/>
        <v>875666.04</v>
      </c>
      <c r="I41" s="18">
        <f t="shared" ca="1" si="8"/>
        <v>13512897.24</v>
      </c>
      <c r="J41" s="18">
        <f t="shared" ca="1" si="8"/>
        <v>148062.15000000002</v>
      </c>
      <c r="K41" s="18">
        <f t="shared" ca="1" si="8"/>
        <v>0</v>
      </c>
      <c r="L41" s="18">
        <f t="shared" ca="1" si="8"/>
        <v>0</v>
      </c>
      <c r="M41" s="18">
        <f t="shared" ca="1" si="8"/>
        <v>0</v>
      </c>
      <c r="N41" s="18">
        <f t="shared" ca="1" si="8"/>
        <v>0</v>
      </c>
      <c r="O41" s="19">
        <f t="shared" ca="1" si="7"/>
        <v>17166375.580000002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9">
        <f t="shared" ca="1" si="5"/>
        <v>0</v>
      </c>
      <c r="E42" s="18">
        <f t="shared" ca="1" si="8"/>
        <v>0</v>
      </c>
      <c r="F42" s="18">
        <f t="shared" ca="1" si="8"/>
        <v>0</v>
      </c>
      <c r="G42" s="18">
        <f t="shared" ca="1" si="8"/>
        <v>0</v>
      </c>
      <c r="H42" s="18">
        <f t="shared" ca="1" si="8"/>
        <v>0</v>
      </c>
      <c r="I42" s="18">
        <f t="shared" ca="1" si="8"/>
        <v>0</v>
      </c>
      <c r="J42" s="18">
        <f t="shared" ca="1" si="8"/>
        <v>0</v>
      </c>
      <c r="K42" s="18">
        <f t="shared" ca="1" si="8"/>
        <v>0</v>
      </c>
      <c r="L42" s="18">
        <f t="shared" ca="1" si="8"/>
        <v>0</v>
      </c>
      <c r="M42" s="18">
        <f t="shared" ca="1" si="8"/>
        <v>0</v>
      </c>
      <c r="N42" s="18">
        <f t="shared" ca="1" si="8"/>
        <v>0</v>
      </c>
      <c r="O42" s="19">
        <f t="shared" ca="1" si="7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9">
        <f t="shared" ca="1" si="5"/>
        <v>5404906.6999999806</v>
      </c>
      <c r="E43" s="18">
        <f t="shared" ca="1" si="8"/>
        <v>2823589.05999998</v>
      </c>
      <c r="F43" s="18">
        <f t="shared" ca="1" si="8"/>
        <v>30761.450000000004</v>
      </c>
      <c r="G43" s="18">
        <f t="shared" ca="1" si="8"/>
        <v>2550556.19</v>
      </c>
      <c r="H43" s="18">
        <f t="shared" ca="1" si="8"/>
        <v>1345976.9799999956</v>
      </c>
      <c r="I43" s="18">
        <f t="shared" ca="1" si="8"/>
        <v>17121481.750000156</v>
      </c>
      <c r="J43" s="18">
        <f t="shared" ca="1" si="8"/>
        <v>1086194.1099999964</v>
      </c>
      <c r="K43" s="18">
        <f t="shared" ca="1" si="8"/>
        <v>260979.24000000089</v>
      </c>
      <c r="L43" s="18">
        <f t="shared" ca="1" si="8"/>
        <v>0</v>
      </c>
      <c r="M43" s="18">
        <f t="shared" ca="1" si="8"/>
        <v>240083.49000000101</v>
      </c>
      <c r="N43" s="18">
        <f t="shared" ca="1" si="8"/>
        <v>0</v>
      </c>
      <c r="O43" s="19">
        <f t="shared" ref="O43" ca="1" si="9">D43+SUM(H43:N43)</f>
        <v>25459622.270000134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9">
        <f t="shared" ca="1" si="5"/>
        <v>3864647.6599999969</v>
      </c>
      <c r="E44" s="18">
        <f t="shared" ca="1" si="8"/>
        <v>3160997.2099999972</v>
      </c>
      <c r="F44" s="18">
        <f t="shared" ca="1" si="8"/>
        <v>0</v>
      </c>
      <c r="G44" s="18">
        <f t="shared" ca="1" si="8"/>
        <v>703650.44999999984</v>
      </c>
      <c r="H44" s="18">
        <f t="shared" ca="1" si="8"/>
        <v>9349430.7999997661</v>
      </c>
      <c r="I44" s="18">
        <f t="shared" ca="1" si="8"/>
        <v>7335226.5699999603</v>
      </c>
      <c r="J44" s="18">
        <f t="shared" ca="1" si="8"/>
        <v>422776.80000000203</v>
      </c>
      <c r="K44" s="18">
        <f t="shared" ca="1" si="8"/>
        <v>394573.72000000172</v>
      </c>
      <c r="L44" s="18">
        <f t="shared" ca="1" si="8"/>
        <v>0</v>
      </c>
      <c r="M44" s="18">
        <f t="shared" ca="1" si="8"/>
        <v>390701.23000000167</v>
      </c>
      <c r="N44" s="18">
        <f t="shared" ca="1" si="8"/>
        <v>0</v>
      </c>
      <c r="O44" s="19">
        <f t="shared" ca="1" si="7"/>
        <v>21757356.779999726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9">
        <f t="shared" ca="1" si="5"/>
        <v>5069015.3099999903</v>
      </c>
      <c r="E45" s="18">
        <f t="shared" ca="1" si="8"/>
        <v>2023399.3999999883</v>
      </c>
      <c r="F45" s="18">
        <f t="shared" ca="1" si="8"/>
        <v>1875067.0300000005</v>
      </c>
      <c r="G45" s="18">
        <f t="shared" ca="1" si="8"/>
        <v>1170548.8800000015</v>
      </c>
      <c r="H45" s="18">
        <f t="shared" ca="1" si="8"/>
        <v>6342136.429999928</v>
      </c>
      <c r="I45" s="18">
        <f t="shared" ca="1" si="8"/>
        <v>14428950.61999966</v>
      </c>
      <c r="J45" s="18">
        <f t="shared" ca="1" si="8"/>
        <v>8647548.4800000284</v>
      </c>
      <c r="K45" s="18">
        <f t="shared" ca="1" si="8"/>
        <v>85909.66000000028</v>
      </c>
      <c r="L45" s="18">
        <f t="shared" ca="1" si="8"/>
        <v>0</v>
      </c>
      <c r="M45" s="18">
        <f t="shared" ca="1" si="8"/>
        <v>84179.080000000075</v>
      </c>
      <c r="N45" s="18">
        <f t="shared" ca="1" si="8"/>
        <v>0</v>
      </c>
      <c r="O45" s="19">
        <f t="shared" ca="1" si="7"/>
        <v>34657739.579999603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9">
        <f t="shared" ca="1" si="5"/>
        <v>11599572.120000001</v>
      </c>
      <c r="E46" s="18">
        <f t="shared" ca="1" si="8"/>
        <v>32976.74</v>
      </c>
      <c r="F46" s="18">
        <f t="shared" ca="1" si="8"/>
        <v>5653961.4500000002</v>
      </c>
      <c r="G46" s="18">
        <f t="shared" ca="1" si="8"/>
        <v>5912633.9299999997</v>
      </c>
      <c r="H46" s="18">
        <f t="shared" ca="1" si="8"/>
        <v>237628.69</v>
      </c>
      <c r="I46" s="18">
        <f t="shared" ca="1" si="8"/>
        <v>29173939.870000001</v>
      </c>
      <c r="J46" s="18">
        <f t="shared" ca="1" si="8"/>
        <v>2522249.88</v>
      </c>
      <c r="K46" s="18">
        <f t="shared" ca="1" si="8"/>
        <v>362421.61</v>
      </c>
      <c r="L46" s="18">
        <f t="shared" ca="1" si="8"/>
        <v>0</v>
      </c>
      <c r="M46" s="18">
        <f t="shared" ca="1" si="8"/>
        <v>363447.88</v>
      </c>
      <c r="N46" s="18">
        <f t="shared" ca="1" si="8"/>
        <v>0</v>
      </c>
      <c r="O46" s="19">
        <f t="shared" ca="1" si="7"/>
        <v>44259260.049999997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9">
        <f t="shared" ca="1" si="5"/>
        <v>16018.330000000004</v>
      </c>
      <c r="E47" s="18">
        <f t="shared" ca="1" si="8"/>
        <v>12719.040000000003</v>
      </c>
      <c r="F47" s="18">
        <f t="shared" ca="1" si="8"/>
        <v>0</v>
      </c>
      <c r="G47" s="18">
        <f t="shared" ca="1" si="8"/>
        <v>3299.2900000000013</v>
      </c>
      <c r="H47" s="18">
        <f t="shared" ca="1" si="8"/>
        <v>53145.419999999984</v>
      </c>
      <c r="I47" s="18">
        <f t="shared" ca="1" si="8"/>
        <v>43001.560000000005</v>
      </c>
      <c r="J47" s="18">
        <f t="shared" ca="1" si="8"/>
        <v>4990.2400000000007</v>
      </c>
      <c r="K47" s="18">
        <f t="shared" ca="1" si="8"/>
        <v>0</v>
      </c>
      <c r="L47" s="18">
        <f t="shared" ca="1" si="8"/>
        <v>0</v>
      </c>
      <c r="M47" s="18">
        <f t="shared" ca="1" si="8"/>
        <v>0</v>
      </c>
      <c r="N47" s="18">
        <f t="shared" ca="1" si="8"/>
        <v>0</v>
      </c>
      <c r="O47" s="19">
        <f t="shared" ca="1" si="7"/>
        <v>117155.54999999999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9">
        <f t="shared" ca="1" si="5"/>
        <v>0</v>
      </c>
      <c r="E48" s="18">
        <f t="shared" ca="1" si="8"/>
        <v>0</v>
      </c>
      <c r="F48" s="18">
        <f t="shared" ca="1" si="8"/>
        <v>0</v>
      </c>
      <c r="G48" s="18">
        <f t="shared" ca="1" si="8"/>
        <v>0</v>
      </c>
      <c r="H48" s="18">
        <f t="shared" ca="1" si="8"/>
        <v>2779.96</v>
      </c>
      <c r="I48" s="18">
        <f t="shared" ca="1" si="8"/>
        <v>0</v>
      </c>
      <c r="J48" s="18">
        <f t="shared" ca="1" si="8"/>
        <v>0</v>
      </c>
      <c r="K48" s="18">
        <f t="shared" ca="1" si="8"/>
        <v>0</v>
      </c>
      <c r="L48" s="18">
        <f t="shared" ca="1" si="8"/>
        <v>0</v>
      </c>
      <c r="M48" s="18">
        <f t="shared" ca="1" si="8"/>
        <v>0</v>
      </c>
      <c r="N48" s="18">
        <f t="shared" ca="1" si="8"/>
        <v>0</v>
      </c>
      <c r="O48" s="19">
        <f t="shared" ref="O48:O56" ca="1" si="10">D48+SUM(H48:N48)</f>
        <v>2779.96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9">
        <f t="shared" ca="1" si="5"/>
        <v>6395817.5799999963</v>
      </c>
      <c r="E49" s="18">
        <f t="shared" ca="1" si="8"/>
        <v>1656675.1099999973</v>
      </c>
      <c r="F49" s="18">
        <f t="shared" ca="1" si="8"/>
        <v>973311.39000000013</v>
      </c>
      <c r="G49" s="18">
        <f t="shared" ca="1" si="8"/>
        <v>3765831.0799999996</v>
      </c>
      <c r="H49" s="18">
        <f t="shared" ca="1" si="8"/>
        <v>2481005.5599999917</v>
      </c>
      <c r="I49" s="18">
        <f t="shared" ca="1" si="8"/>
        <v>22957954.140000097</v>
      </c>
      <c r="J49" s="18">
        <f t="shared" ca="1" si="8"/>
        <v>1428992.9999999981</v>
      </c>
      <c r="K49" s="18">
        <f t="shared" ca="1" si="8"/>
        <v>1009402.7900000045</v>
      </c>
      <c r="L49" s="18">
        <f t="shared" ca="1" si="8"/>
        <v>0</v>
      </c>
      <c r="M49" s="18">
        <f t="shared" ca="1" si="8"/>
        <v>0</v>
      </c>
      <c r="N49" s="18">
        <f t="shared" ca="1" si="8"/>
        <v>0</v>
      </c>
      <c r="O49" s="19">
        <f t="shared" ca="1" si="10"/>
        <v>34273173.070000082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9">
        <f t="shared" ca="1" si="5"/>
        <v>2409201.56</v>
      </c>
      <c r="E50" s="18">
        <f t="shared" ca="1" si="8"/>
        <v>1931115.58</v>
      </c>
      <c r="F50" s="18">
        <f t="shared" ca="1" si="8"/>
        <v>116629.32</v>
      </c>
      <c r="G50" s="18">
        <f t="shared" ca="1" si="8"/>
        <v>361456.66</v>
      </c>
      <c r="H50" s="18">
        <f t="shared" ca="1" si="8"/>
        <v>5595801.46</v>
      </c>
      <c r="I50" s="18">
        <f t="shared" ca="1" si="8"/>
        <v>8434353.8699999992</v>
      </c>
      <c r="J50" s="18">
        <f t="shared" ca="1" si="8"/>
        <v>111335.09</v>
      </c>
      <c r="K50" s="18">
        <f t="shared" ca="1" si="8"/>
        <v>305541.13</v>
      </c>
      <c r="L50" s="18">
        <f t="shared" ca="1" si="8"/>
        <v>0</v>
      </c>
      <c r="M50" s="18">
        <f t="shared" ca="1" si="8"/>
        <v>102150.44</v>
      </c>
      <c r="N50" s="18">
        <f t="shared" ca="1" si="8"/>
        <v>0</v>
      </c>
      <c r="O50" s="19">
        <f t="shared" ca="1" si="10"/>
        <v>16958383.549999997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9">
        <f t="shared" ca="1" si="5"/>
        <v>0</v>
      </c>
      <c r="E51" s="18">
        <f t="shared" ca="1" si="8"/>
        <v>0</v>
      </c>
      <c r="F51" s="18">
        <f t="shared" ca="1" si="8"/>
        <v>0</v>
      </c>
      <c r="G51" s="18">
        <f t="shared" ca="1" si="8"/>
        <v>0</v>
      </c>
      <c r="H51" s="18">
        <f t="shared" ca="1" si="8"/>
        <v>0</v>
      </c>
      <c r="I51" s="18">
        <f t="shared" ca="1" si="8"/>
        <v>0</v>
      </c>
      <c r="J51" s="18">
        <f t="shared" ca="1" si="8"/>
        <v>0</v>
      </c>
      <c r="K51" s="18">
        <f t="shared" ca="1" si="8"/>
        <v>0</v>
      </c>
      <c r="L51" s="18">
        <f t="shared" ca="1" si="8"/>
        <v>0</v>
      </c>
      <c r="M51" s="18">
        <f t="shared" ca="1" si="8"/>
        <v>0</v>
      </c>
      <c r="N51" s="18">
        <f t="shared" ca="1" si="8"/>
        <v>0</v>
      </c>
      <c r="O51" s="19">
        <f t="shared" ca="1" si="10"/>
        <v>0</v>
      </c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9">
        <f t="shared" ca="1" si="5"/>
        <v>30976196.910000008</v>
      </c>
      <c r="E52" s="18">
        <f t="shared" ca="1" si="8"/>
        <v>13139755.600000005</v>
      </c>
      <c r="F52" s="18">
        <f t="shared" ca="1" si="8"/>
        <v>13468165.970000004</v>
      </c>
      <c r="G52" s="18">
        <f t="shared" ca="1" si="8"/>
        <v>4368275.3399999989</v>
      </c>
      <c r="H52" s="18">
        <f t="shared" ca="1" si="8"/>
        <v>4214703.1499999799</v>
      </c>
      <c r="I52" s="18">
        <f t="shared" ca="1" si="8"/>
        <v>0</v>
      </c>
      <c r="J52" s="18">
        <f t="shared" ca="1" si="8"/>
        <v>0</v>
      </c>
      <c r="K52" s="18">
        <f t="shared" ca="1" si="8"/>
        <v>0</v>
      </c>
      <c r="L52" s="18">
        <f t="shared" ca="1" si="8"/>
        <v>0</v>
      </c>
      <c r="M52" s="18">
        <f t="shared" ca="1" si="8"/>
        <v>0</v>
      </c>
      <c r="N52" s="18">
        <f t="shared" ca="1" si="8"/>
        <v>0</v>
      </c>
      <c r="O52" s="19">
        <f t="shared" ca="1" si="10"/>
        <v>35190900.059999987</v>
      </c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9">
        <f t="shared" ca="1" si="5"/>
        <v>0</v>
      </c>
      <c r="E53" s="18">
        <f t="shared" ca="1" si="8"/>
        <v>0</v>
      </c>
      <c r="F53" s="18">
        <f t="shared" ca="1" si="8"/>
        <v>0</v>
      </c>
      <c r="G53" s="18">
        <f t="shared" ca="1" si="8"/>
        <v>0</v>
      </c>
      <c r="H53" s="18">
        <f t="shared" ca="1" si="8"/>
        <v>0</v>
      </c>
      <c r="I53" s="18">
        <f t="shared" ca="1" si="8"/>
        <v>0</v>
      </c>
      <c r="J53" s="18">
        <f t="shared" ca="1" si="8"/>
        <v>0</v>
      </c>
      <c r="K53" s="18">
        <f t="shared" ca="1" si="8"/>
        <v>0</v>
      </c>
      <c r="L53" s="18">
        <f t="shared" ca="1" si="8"/>
        <v>0</v>
      </c>
      <c r="M53" s="18">
        <f t="shared" ca="1" si="8"/>
        <v>0</v>
      </c>
      <c r="N53" s="18">
        <f t="shared" ca="1" si="8"/>
        <v>0</v>
      </c>
      <c r="O53" s="19">
        <f t="shared" ca="1" si="10"/>
        <v>0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9">
        <f t="shared" ca="1" si="5"/>
        <v>0</v>
      </c>
      <c r="E54" s="18">
        <f t="shared" ca="1" si="8"/>
        <v>0</v>
      </c>
      <c r="F54" s="18">
        <f t="shared" ca="1" si="8"/>
        <v>0</v>
      </c>
      <c r="G54" s="18">
        <f t="shared" ca="1" si="8"/>
        <v>0</v>
      </c>
      <c r="H54" s="18">
        <f t="shared" ca="1" si="8"/>
        <v>0</v>
      </c>
      <c r="I54" s="18">
        <f t="shared" ca="1" si="8"/>
        <v>0</v>
      </c>
      <c r="J54" s="18">
        <f t="shared" ca="1" si="8"/>
        <v>0</v>
      </c>
      <c r="K54" s="18">
        <f t="shared" ca="1" si="8"/>
        <v>0</v>
      </c>
      <c r="L54" s="18">
        <f t="shared" ca="1" si="8"/>
        <v>0</v>
      </c>
      <c r="M54" s="18">
        <f t="shared" ca="1" si="8"/>
        <v>0</v>
      </c>
      <c r="N54" s="18">
        <f t="shared" ca="1" si="8"/>
        <v>0</v>
      </c>
      <c r="O54" s="19">
        <f t="shared" ca="1" si="10"/>
        <v>0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9">
        <f t="shared" ca="1" si="5"/>
        <v>0</v>
      </c>
      <c r="E55" s="18">
        <f t="shared" ref="E55:N70" ca="1" si="11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11"/>
        <v>0</v>
      </c>
      <c r="G55" s="18">
        <f t="shared" ca="1" si="11"/>
        <v>0</v>
      </c>
      <c r="H55" s="18">
        <f t="shared" ca="1" si="11"/>
        <v>0</v>
      </c>
      <c r="I55" s="18">
        <f t="shared" ca="1" si="11"/>
        <v>0</v>
      </c>
      <c r="J55" s="18">
        <f t="shared" ca="1" si="11"/>
        <v>0</v>
      </c>
      <c r="K55" s="18">
        <f t="shared" ca="1" si="11"/>
        <v>0</v>
      </c>
      <c r="L55" s="18">
        <f t="shared" ca="1" si="11"/>
        <v>0</v>
      </c>
      <c r="M55" s="18">
        <f t="shared" ca="1" si="11"/>
        <v>0</v>
      </c>
      <c r="N55" s="18">
        <f t="shared" ca="1" si="11"/>
        <v>0</v>
      </c>
      <c r="O55" s="19">
        <f t="shared" ca="1" si="10"/>
        <v>0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9">
        <f t="shared" ca="1" si="5"/>
        <v>0</v>
      </c>
      <c r="E56" s="18">
        <f t="shared" ca="1" si="11"/>
        <v>0</v>
      </c>
      <c r="F56" s="18">
        <f t="shared" ca="1" si="11"/>
        <v>0</v>
      </c>
      <c r="G56" s="18">
        <f t="shared" ca="1" si="11"/>
        <v>0</v>
      </c>
      <c r="H56" s="18">
        <f t="shared" ca="1" si="11"/>
        <v>0</v>
      </c>
      <c r="I56" s="18">
        <f t="shared" ca="1" si="11"/>
        <v>0</v>
      </c>
      <c r="J56" s="18">
        <f t="shared" ca="1" si="11"/>
        <v>0</v>
      </c>
      <c r="K56" s="18">
        <f t="shared" ca="1" si="11"/>
        <v>0</v>
      </c>
      <c r="L56" s="18">
        <f t="shared" ca="1" si="11"/>
        <v>0</v>
      </c>
      <c r="M56" s="18">
        <f t="shared" ca="1" si="11"/>
        <v>0</v>
      </c>
      <c r="N56" s="18">
        <f t="shared" ca="1" si="11"/>
        <v>0</v>
      </c>
      <c r="O56" s="19">
        <f t="shared" ca="1" si="10"/>
        <v>0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9">
        <f t="shared" ca="1" si="5"/>
        <v>0</v>
      </c>
      <c r="E57" s="18">
        <f t="shared" ca="1" si="11"/>
        <v>0</v>
      </c>
      <c r="F57" s="18">
        <f t="shared" ca="1" si="11"/>
        <v>0</v>
      </c>
      <c r="G57" s="18">
        <f t="shared" ca="1" si="11"/>
        <v>0</v>
      </c>
      <c r="H57" s="18">
        <f t="shared" ca="1" si="11"/>
        <v>0</v>
      </c>
      <c r="I57" s="18">
        <f t="shared" ca="1" si="11"/>
        <v>0</v>
      </c>
      <c r="J57" s="18">
        <f t="shared" ca="1" si="11"/>
        <v>0</v>
      </c>
      <c r="K57" s="18">
        <f t="shared" ca="1" si="11"/>
        <v>0</v>
      </c>
      <c r="L57" s="18">
        <f t="shared" ca="1" si="11"/>
        <v>0</v>
      </c>
      <c r="M57" s="18">
        <f t="shared" ca="1" si="11"/>
        <v>0</v>
      </c>
      <c r="N57" s="18">
        <f t="shared" ca="1" si="11"/>
        <v>0</v>
      </c>
      <c r="O57" s="19">
        <f t="shared" ref="O57" ca="1" si="12">D57+SUM(H57:N57)</f>
        <v>0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9">
        <f t="shared" ca="1" si="5"/>
        <v>0</v>
      </c>
      <c r="E58" s="18">
        <f t="shared" ca="1" si="11"/>
        <v>0</v>
      </c>
      <c r="F58" s="18">
        <f t="shared" ca="1" si="11"/>
        <v>0</v>
      </c>
      <c r="G58" s="18">
        <f t="shared" ca="1" si="11"/>
        <v>0</v>
      </c>
      <c r="H58" s="18">
        <f t="shared" ca="1" si="11"/>
        <v>0</v>
      </c>
      <c r="I58" s="18">
        <f t="shared" ca="1" si="11"/>
        <v>0</v>
      </c>
      <c r="J58" s="18">
        <f t="shared" ca="1" si="11"/>
        <v>0</v>
      </c>
      <c r="K58" s="18">
        <f t="shared" ca="1" si="11"/>
        <v>0</v>
      </c>
      <c r="L58" s="18">
        <f t="shared" ca="1" si="11"/>
        <v>0</v>
      </c>
      <c r="M58" s="18">
        <f t="shared" ca="1" si="11"/>
        <v>0</v>
      </c>
      <c r="N58" s="18">
        <f t="shared" ca="1" si="11"/>
        <v>0</v>
      </c>
      <c r="O58" s="19">
        <f t="shared" ref="O58:O73" ca="1" si="13">D58+SUM(H58:N58)</f>
        <v>0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9">
        <f t="shared" ca="1" si="5"/>
        <v>0</v>
      </c>
      <c r="E59" s="18">
        <f t="shared" ca="1" si="11"/>
        <v>0</v>
      </c>
      <c r="F59" s="18">
        <f t="shared" ca="1" si="11"/>
        <v>0</v>
      </c>
      <c r="G59" s="18">
        <f t="shared" ca="1" si="11"/>
        <v>0</v>
      </c>
      <c r="H59" s="18">
        <f t="shared" ca="1" si="11"/>
        <v>0</v>
      </c>
      <c r="I59" s="18">
        <f t="shared" ca="1" si="11"/>
        <v>0</v>
      </c>
      <c r="J59" s="18">
        <f t="shared" ca="1" si="11"/>
        <v>0</v>
      </c>
      <c r="K59" s="18">
        <f t="shared" ca="1" si="11"/>
        <v>0</v>
      </c>
      <c r="L59" s="18">
        <f t="shared" ca="1" si="11"/>
        <v>0</v>
      </c>
      <c r="M59" s="18">
        <f t="shared" ca="1" si="11"/>
        <v>0</v>
      </c>
      <c r="N59" s="18">
        <f t="shared" ca="1" si="11"/>
        <v>0</v>
      </c>
      <c r="O59" s="19">
        <f t="shared" ca="1" si="13"/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9">
        <f t="shared" ca="1" si="5"/>
        <v>0</v>
      </c>
      <c r="E60" s="18">
        <f t="shared" ca="1" si="11"/>
        <v>0</v>
      </c>
      <c r="F60" s="18">
        <f t="shared" ca="1" si="11"/>
        <v>0</v>
      </c>
      <c r="G60" s="18">
        <f t="shared" ca="1" si="11"/>
        <v>0</v>
      </c>
      <c r="H60" s="18">
        <f t="shared" ca="1" si="11"/>
        <v>0</v>
      </c>
      <c r="I60" s="18">
        <f t="shared" ca="1" si="11"/>
        <v>0</v>
      </c>
      <c r="J60" s="18">
        <f t="shared" ca="1" si="11"/>
        <v>0</v>
      </c>
      <c r="K60" s="18">
        <f t="shared" ca="1" si="11"/>
        <v>0</v>
      </c>
      <c r="L60" s="18">
        <f t="shared" ca="1" si="11"/>
        <v>0</v>
      </c>
      <c r="M60" s="18">
        <f t="shared" ca="1" si="11"/>
        <v>0</v>
      </c>
      <c r="N60" s="18">
        <f t="shared" ca="1" si="11"/>
        <v>0</v>
      </c>
      <c r="O60" s="19">
        <f t="shared" ca="1" si="13"/>
        <v>0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9">
        <f t="shared" ca="1" si="5"/>
        <v>0</v>
      </c>
      <c r="E61" s="18">
        <f t="shared" ca="1" si="11"/>
        <v>0</v>
      </c>
      <c r="F61" s="18">
        <f t="shared" ca="1" si="11"/>
        <v>0</v>
      </c>
      <c r="G61" s="18">
        <f t="shared" ca="1" si="11"/>
        <v>0</v>
      </c>
      <c r="H61" s="18">
        <f t="shared" ca="1" si="11"/>
        <v>0</v>
      </c>
      <c r="I61" s="18">
        <f t="shared" ca="1" si="11"/>
        <v>0</v>
      </c>
      <c r="J61" s="18">
        <f t="shared" ca="1" si="11"/>
        <v>0</v>
      </c>
      <c r="K61" s="18">
        <f t="shared" ca="1" si="11"/>
        <v>0</v>
      </c>
      <c r="L61" s="18">
        <f t="shared" ca="1" si="11"/>
        <v>0</v>
      </c>
      <c r="M61" s="18">
        <f t="shared" ca="1" si="11"/>
        <v>0</v>
      </c>
      <c r="N61" s="18">
        <f t="shared" ca="1" si="11"/>
        <v>0</v>
      </c>
      <c r="O61" s="19">
        <f t="shared" ca="1" si="13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9">
        <f t="shared" ca="1" si="5"/>
        <v>0</v>
      </c>
      <c r="E62" s="18">
        <f t="shared" ca="1" si="11"/>
        <v>0</v>
      </c>
      <c r="F62" s="18">
        <f t="shared" ca="1" si="11"/>
        <v>0</v>
      </c>
      <c r="G62" s="18">
        <f t="shared" ca="1" si="11"/>
        <v>0</v>
      </c>
      <c r="H62" s="18">
        <f t="shared" ca="1" si="11"/>
        <v>0</v>
      </c>
      <c r="I62" s="18">
        <f t="shared" ca="1" si="11"/>
        <v>0</v>
      </c>
      <c r="J62" s="18">
        <f t="shared" ca="1" si="11"/>
        <v>0</v>
      </c>
      <c r="K62" s="18">
        <f t="shared" ca="1" si="11"/>
        <v>0</v>
      </c>
      <c r="L62" s="18">
        <f t="shared" ca="1" si="11"/>
        <v>0</v>
      </c>
      <c r="M62" s="18">
        <f t="shared" ca="1" si="11"/>
        <v>0</v>
      </c>
      <c r="N62" s="18">
        <f t="shared" ca="1" si="11"/>
        <v>0</v>
      </c>
      <c r="O62" s="19">
        <f t="shared" ca="1" si="13"/>
        <v>0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9">
        <f t="shared" ca="1" si="5"/>
        <v>0</v>
      </c>
      <c r="E63" s="18">
        <f t="shared" ca="1" si="11"/>
        <v>0</v>
      </c>
      <c r="F63" s="18">
        <f t="shared" ca="1" si="11"/>
        <v>0</v>
      </c>
      <c r="G63" s="18">
        <f t="shared" ca="1" si="11"/>
        <v>0</v>
      </c>
      <c r="H63" s="18">
        <f t="shared" ca="1" si="11"/>
        <v>0</v>
      </c>
      <c r="I63" s="18">
        <f t="shared" ca="1" si="11"/>
        <v>0</v>
      </c>
      <c r="J63" s="18">
        <f t="shared" ca="1" si="11"/>
        <v>0</v>
      </c>
      <c r="K63" s="18">
        <f t="shared" ca="1" si="11"/>
        <v>0</v>
      </c>
      <c r="L63" s="18">
        <f t="shared" ca="1" si="11"/>
        <v>0</v>
      </c>
      <c r="M63" s="18">
        <f t="shared" ca="1" si="11"/>
        <v>0</v>
      </c>
      <c r="N63" s="18">
        <f t="shared" ca="1" si="11"/>
        <v>0</v>
      </c>
      <c r="O63" s="19">
        <f t="shared" ca="1" si="13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9">
        <f t="shared" ca="1" si="5"/>
        <v>0</v>
      </c>
      <c r="E64" s="18">
        <f t="shared" ca="1" si="11"/>
        <v>0</v>
      </c>
      <c r="F64" s="18">
        <f t="shared" ca="1" si="11"/>
        <v>0</v>
      </c>
      <c r="G64" s="18">
        <f t="shared" ca="1" si="11"/>
        <v>0</v>
      </c>
      <c r="H64" s="18">
        <f t="shared" ca="1" si="11"/>
        <v>0</v>
      </c>
      <c r="I64" s="18">
        <f t="shared" ca="1" si="11"/>
        <v>0</v>
      </c>
      <c r="J64" s="18">
        <f t="shared" ca="1" si="11"/>
        <v>0</v>
      </c>
      <c r="K64" s="18">
        <f t="shared" ca="1" si="11"/>
        <v>0</v>
      </c>
      <c r="L64" s="18">
        <f t="shared" ca="1" si="11"/>
        <v>0</v>
      </c>
      <c r="M64" s="18">
        <f t="shared" ca="1" si="11"/>
        <v>0</v>
      </c>
      <c r="N64" s="18">
        <f t="shared" ca="1" si="11"/>
        <v>0</v>
      </c>
      <c r="O64" s="19">
        <f t="shared" ca="1" si="13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9">
        <f t="shared" ca="1" si="5"/>
        <v>0</v>
      </c>
      <c r="E65" s="18">
        <f t="shared" ca="1" si="11"/>
        <v>0</v>
      </c>
      <c r="F65" s="18">
        <f t="shared" ca="1" si="11"/>
        <v>0</v>
      </c>
      <c r="G65" s="18">
        <f t="shared" ca="1" si="11"/>
        <v>0</v>
      </c>
      <c r="H65" s="18">
        <f t="shared" ca="1" si="11"/>
        <v>0</v>
      </c>
      <c r="I65" s="18">
        <f t="shared" ca="1" si="11"/>
        <v>0</v>
      </c>
      <c r="J65" s="18">
        <f t="shared" ca="1" si="11"/>
        <v>0</v>
      </c>
      <c r="K65" s="18">
        <f t="shared" ca="1" si="11"/>
        <v>0</v>
      </c>
      <c r="L65" s="18">
        <f t="shared" ca="1" si="11"/>
        <v>0</v>
      </c>
      <c r="M65" s="18">
        <f t="shared" ca="1" si="11"/>
        <v>0</v>
      </c>
      <c r="N65" s="18">
        <f t="shared" ca="1" si="11"/>
        <v>0</v>
      </c>
      <c r="O65" s="19">
        <f t="shared" ca="1" si="13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9">
        <f t="shared" ca="1" si="5"/>
        <v>0</v>
      </c>
      <c r="E66" s="18">
        <f t="shared" ca="1" si="11"/>
        <v>0</v>
      </c>
      <c r="F66" s="18">
        <f t="shared" ca="1" si="11"/>
        <v>0</v>
      </c>
      <c r="G66" s="18">
        <f t="shared" ca="1" si="11"/>
        <v>0</v>
      </c>
      <c r="H66" s="18">
        <f t="shared" ca="1" si="11"/>
        <v>0</v>
      </c>
      <c r="I66" s="18">
        <f t="shared" ca="1" si="11"/>
        <v>0</v>
      </c>
      <c r="J66" s="18">
        <f t="shared" ca="1" si="11"/>
        <v>0</v>
      </c>
      <c r="K66" s="18">
        <f t="shared" ca="1" si="11"/>
        <v>0</v>
      </c>
      <c r="L66" s="18">
        <f t="shared" ca="1" si="11"/>
        <v>0</v>
      </c>
      <c r="M66" s="18">
        <f t="shared" ca="1" si="11"/>
        <v>0</v>
      </c>
      <c r="N66" s="18">
        <f t="shared" ca="1" si="11"/>
        <v>0</v>
      </c>
      <c r="O66" s="19">
        <f t="shared" ca="1" si="13"/>
        <v>0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9">
        <f t="shared" ca="1" si="5"/>
        <v>0</v>
      </c>
      <c r="E67" s="18">
        <f t="shared" ca="1" si="11"/>
        <v>0</v>
      </c>
      <c r="F67" s="18">
        <f t="shared" ca="1" si="11"/>
        <v>0</v>
      </c>
      <c r="G67" s="18">
        <f t="shared" ca="1" si="11"/>
        <v>0</v>
      </c>
      <c r="H67" s="18">
        <f t="shared" ca="1" si="11"/>
        <v>0</v>
      </c>
      <c r="I67" s="18">
        <f t="shared" ca="1" si="11"/>
        <v>0</v>
      </c>
      <c r="J67" s="18">
        <f t="shared" ca="1" si="11"/>
        <v>0</v>
      </c>
      <c r="K67" s="18">
        <f t="shared" ca="1" si="11"/>
        <v>0</v>
      </c>
      <c r="L67" s="18">
        <f t="shared" ca="1" si="11"/>
        <v>0</v>
      </c>
      <c r="M67" s="18">
        <f t="shared" ca="1" si="11"/>
        <v>0</v>
      </c>
      <c r="N67" s="18">
        <f t="shared" ca="1" si="11"/>
        <v>0</v>
      </c>
      <c r="O67" s="19">
        <f t="shared" ca="1" si="13"/>
        <v>0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9">
        <f t="shared" ca="1" si="5"/>
        <v>0</v>
      </c>
      <c r="E68" s="18">
        <f t="shared" ca="1" si="11"/>
        <v>0</v>
      </c>
      <c r="F68" s="18">
        <f t="shared" ca="1" si="11"/>
        <v>0</v>
      </c>
      <c r="G68" s="18">
        <f t="shared" ca="1" si="11"/>
        <v>0</v>
      </c>
      <c r="H68" s="18">
        <f t="shared" ca="1" si="11"/>
        <v>0</v>
      </c>
      <c r="I68" s="18">
        <f t="shared" ca="1" si="11"/>
        <v>0</v>
      </c>
      <c r="J68" s="18">
        <f t="shared" ca="1" si="11"/>
        <v>0</v>
      </c>
      <c r="K68" s="18">
        <f t="shared" ca="1" si="11"/>
        <v>0</v>
      </c>
      <c r="L68" s="18">
        <f t="shared" ca="1" si="11"/>
        <v>0</v>
      </c>
      <c r="M68" s="18">
        <f t="shared" ca="1" si="11"/>
        <v>0</v>
      </c>
      <c r="N68" s="18">
        <f t="shared" ca="1" si="11"/>
        <v>0</v>
      </c>
      <c r="O68" s="19">
        <f t="shared" ca="1" si="13"/>
        <v>0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9">
        <f t="shared" ca="1" si="5"/>
        <v>0</v>
      </c>
      <c r="E69" s="18">
        <f t="shared" ca="1" si="11"/>
        <v>0</v>
      </c>
      <c r="F69" s="18">
        <f t="shared" ca="1" si="11"/>
        <v>0</v>
      </c>
      <c r="G69" s="18">
        <f t="shared" ca="1" si="11"/>
        <v>0</v>
      </c>
      <c r="H69" s="18">
        <f t="shared" ca="1" si="11"/>
        <v>0</v>
      </c>
      <c r="I69" s="18">
        <f t="shared" ca="1" si="11"/>
        <v>0</v>
      </c>
      <c r="J69" s="18">
        <f t="shared" ca="1" si="11"/>
        <v>0</v>
      </c>
      <c r="K69" s="18">
        <f t="shared" ca="1" si="11"/>
        <v>0</v>
      </c>
      <c r="L69" s="18">
        <f t="shared" ca="1" si="11"/>
        <v>0</v>
      </c>
      <c r="M69" s="18">
        <f t="shared" ca="1" si="11"/>
        <v>0</v>
      </c>
      <c r="N69" s="18">
        <f t="shared" ca="1" si="11"/>
        <v>0</v>
      </c>
      <c r="O69" s="19">
        <f t="shared" ca="1" si="13"/>
        <v>0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9">
        <f t="shared" ca="1" si="5"/>
        <v>0</v>
      </c>
      <c r="E70" s="18">
        <f t="shared" ca="1" si="11"/>
        <v>0</v>
      </c>
      <c r="F70" s="18">
        <f t="shared" ca="1" si="11"/>
        <v>0</v>
      </c>
      <c r="G70" s="18">
        <f t="shared" ca="1" si="11"/>
        <v>0</v>
      </c>
      <c r="H70" s="18">
        <f t="shared" ca="1" si="11"/>
        <v>0</v>
      </c>
      <c r="I70" s="18">
        <f t="shared" ca="1" si="11"/>
        <v>0</v>
      </c>
      <c r="J70" s="18">
        <f t="shared" ca="1" si="11"/>
        <v>0</v>
      </c>
      <c r="K70" s="18">
        <f t="shared" ca="1" si="11"/>
        <v>0</v>
      </c>
      <c r="L70" s="18">
        <f t="shared" ca="1" si="11"/>
        <v>0</v>
      </c>
      <c r="M70" s="18">
        <f t="shared" ca="1" si="11"/>
        <v>0</v>
      </c>
      <c r="N70" s="18">
        <f t="shared" ca="1" si="11"/>
        <v>0</v>
      </c>
      <c r="O70" s="19">
        <f t="shared" ca="1" si="13"/>
        <v>0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9">
        <f t="shared" ca="1" si="5"/>
        <v>0</v>
      </c>
      <c r="E71" s="18">
        <f t="shared" ref="E71:N73" ca="1" si="14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14"/>
        <v>0</v>
      </c>
      <c r="G71" s="18">
        <f t="shared" ca="1" si="14"/>
        <v>0</v>
      </c>
      <c r="H71" s="18">
        <f t="shared" ca="1" si="14"/>
        <v>0</v>
      </c>
      <c r="I71" s="18">
        <f t="shared" ca="1" si="14"/>
        <v>0</v>
      </c>
      <c r="J71" s="18">
        <f t="shared" ca="1" si="14"/>
        <v>0</v>
      </c>
      <c r="K71" s="18">
        <f t="shared" ca="1" si="14"/>
        <v>0</v>
      </c>
      <c r="L71" s="18">
        <f t="shared" ca="1" si="14"/>
        <v>0</v>
      </c>
      <c r="M71" s="18">
        <f t="shared" ca="1" si="14"/>
        <v>0</v>
      </c>
      <c r="N71" s="18">
        <f t="shared" ca="1" si="14"/>
        <v>0</v>
      </c>
      <c r="O71" s="19">
        <f t="shared" ca="1" si="13"/>
        <v>0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9">
        <f t="shared" ca="1" si="5"/>
        <v>0</v>
      </c>
      <c r="E72" s="18">
        <f t="shared" ca="1" si="14"/>
        <v>0</v>
      </c>
      <c r="F72" s="18">
        <f t="shared" ca="1" si="14"/>
        <v>0</v>
      </c>
      <c r="G72" s="18">
        <f t="shared" ca="1" si="14"/>
        <v>0</v>
      </c>
      <c r="H72" s="18">
        <f t="shared" ca="1" si="14"/>
        <v>0</v>
      </c>
      <c r="I72" s="18">
        <f t="shared" ca="1" si="14"/>
        <v>0</v>
      </c>
      <c r="J72" s="18">
        <f t="shared" ca="1" si="14"/>
        <v>0</v>
      </c>
      <c r="K72" s="18">
        <f t="shared" ca="1" si="14"/>
        <v>0</v>
      </c>
      <c r="L72" s="18">
        <f t="shared" ca="1" si="14"/>
        <v>0</v>
      </c>
      <c r="M72" s="18">
        <f t="shared" ca="1" si="14"/>
        <v>0</v>
      </c>
      <c r="N72" s="18">
        <f t="shared" ca="1" si="14"/>
        <v>0</v>
      </c>
      <c r="O72" s="19">
        <f t="shared" ca="1" si="13"/>
        <v>0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9">
        <f t="shared" ca="1" si="5"/>
        <v>0</v>
      </c>
      <c r="E73" s="18">
        <f t="shared" ca="1" si="14"/>
        <v>0</v>
      </c>
      <c r="F73" s="18">
        <f t="shared" ca="1" si="14"/>
        <v>0</v>
      </c>
      <c r="G73" s="18">
        <f t="shared" ca="1" si="14"/>
        <v>0</v>
      </c>
      <c r="H73" s="18">
        <f t="shared" ca="1" si="14"/>
        <v>0</v>
      </c>
      <c r="I73" s="18">
        <f t="shared" ca="1" si="14"/>
        <v>0</v>
      </c>
      <c r="J73" s="18">
        <f t="shared" ca="1" si="14"/>
        <v>0</v>
      </c>
      <c r="K73" s="18">
        <f t="shared" ca="1" si="14"/>
        <v>0</v>
      </c>
      <c r="L73" s="18">
        <f t="shared" ca="1" si="14"/>
        <v>0</v>
      </c>
      <c r="M73" s="18">
        <f t="shared" ca="1" si="14"/>
        <v>0</v>
      </c>
      <c r="N73" s="18">
        <f t="shared" ca="1" si="14"/>
        <v>0</v>
      </c>
      <c r="O73" s="19">
        <f t="shared" ca="1" si="13"/>
        <v>0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O74" ca="1" si="15">SUMIF($C$7:$C$73,"HD",D$7:D$73)</f>
        <v>11541793092.000002</v>
      </c>
      <c r="E74" s="49">
        <f t="shared" ca="1" si="15"/>
        <v>2322769451.4353824</v>
      </c>
      <c r="F74" s="49">
        <f t="shared" ca="1" si="15"/>
        <v>4264600119.8706841</v>
      </c>
      <c r="G74" s="49">
        <f t="shared" ca="1" si="15"/>
        <v>4954423520.6939344</v>
      </c>
      <c r="H74" s="49">
        <f t="shared" ca="1" si="15"/>
        <v>1709996382.9200199</v>
      </c>
      <c r="I74" s="49">
        <f t="shared" ca="1" si="15"/>
        <v>2905019365.6253901</v>
      </c>
      <c r="J74" s="49">
        <f t="shared" ca="1" si="15"/>
        <v>339742054.75282013</v>
      </c>
      <c r="K74" s="49">
        <f t="shared" ca="1" si="15"/>
        <v>111145512.52325934</v>
      </c>
      <c r="L74" s="49">
        <f t="shared" ca="1" si="15"/>
        <v>0</v>
      </c>
      <c r="M74" s="49">
        <f t="shared" ca="1" si="15"/>
        <v>74681303.864537761</v>
      </c>
      <c r="N74" s="49">
        <f t="shared" ca="1" si="15"/>
        <v>0</v>
      </c>
      <c r="O74" s="49">
        <f t="shared" ca="1" si="15"/>
        <v>16682377711.686026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O75" ca="1" si="16">SUMIF($C$7:$C$73,"H",D$7:D$73)+SUMIF($C$7:$C$73,"E",D$7:D$73)</f>
        <v>0</v>
      </c>
      <c r="E75" s="49">
        <f t="shared" ca="1" si="16"/>
        <v>0</v>
      </c>
      <c r="F75" s="49">
        <f t="shared" ca="1" si="16"/>
        <v>0</v>
      </c>
      <c r="G75" s="49">
        <f t="shared" ca="1" si="16"/>
        <v>0</v>
      </c>
      <c r="H75" s="49">
        <f t="shared" ca="1" si="16"/>
        <v>0</v>
      </c>
      <c r="I75" s="49">
        <f t="shared" ca="1" si="16"/>
        <v>0</v>
      </c>
      <c r="J75" s="49">
        <f t="shared" ca="1" si="16"/>
        <v>0</v>
      </c>
      <c r="K75" s="49">
        <f t="shared" ca="1" si="16"/>
        <v>0</v>
      </c>
      <c r="L75" s="49">
        <f t="shared" ca="1" si="16"/>
        <v>0</v>
      </c>
      <c r="M75" s="49">
        <f t="shared" ca="1" si="16"/>
        <v>0</v>
      </c>
      <c r="N75" s="49">
        <f t="shared" ca="1" si="16"/>
        <v>0</v>
      </c>
      <c r="O75" s="49">
        <f t="shared" ca="1" si="16"/>
        <v>0</v>
      </c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O76" ca="1" si="17">D74+D75</f>
        <v>11541793092.000002</v>
      </c>
      <c r="E76" s="49">
        <f t="shared" ca="1" si="17"/>
        <v>2322769451.4353824</v>
      </c>
      <c r="F76" s="49">
        <f t="shared" ca="1" si="17"/>
        <v>4264600119.8706841</v>
      </c>
      <c r="G76" s="49">
        <f t="shared" ca="1" si="17"/>
        <v>4954423520.6939344</v>
      </c>
      <c r="H76" s="49">
        <f t="shared" ca="1" si="17"/>
        <v>1709996382.9200199</v>
      </c>
      <c r="I76" s="49">
        <f t="shared" ca="1" si="17"/>
        <v>2905019365.6253901</v>
      </c>
      <c r="J76" s="49">
        <f t="shared" ca="1" si="17"/>
        <v>339742054.75282013</v>
      </c>
      <c r="K76" s="49">
        <f t="shared" ca="1" si="17"/>
        <v>111145512.52325934</v>
      </c>
      <c r="L76" s="49">
        <f t="shared" ca="1" si="17"/>
        <v>0</v>
      </c>
      <c r="M76" s="49">
        <f t="shared" ca="1" si="17"/>
        <v>74681303.864537761</v>
      </c>
      <c r="N76" s="49">
        <f t="shared" ca="1" si="17"/>
        <v>0</v>
      </c>
      <c r="O76" s="49">
        <f t="shared" ca="1" si="17"/>
        <v>16682377711.686026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5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723</v>
      </c>
      <c r="E5" s="78">
        <v>724</v>
      </c>
      <c r="F5" s="78">
        <v>765</v>
      </c>
      <c r="G5" s="78">
        <v>766</v>
      </c>
      <c r="H5" s="78">
        <v>767</v>
      </c>
      <c r="I5" s="78">
        <v>768</v>
      </c>
      <c r="J5" s="78">
        <v>773</v>
      </c>
      <c r="K5" s="78">
        <v>774</v>
      </c>
      <c r="L5" s="78">
        <v>775</v>
      </c>
      <c r="M5" s="78">
        <v>776</v>
      </c>
      <c r="N5" s="78">
        <v>777</v>
      </c>
      <c r="O5" s="78">
        <v>778</v>
      </c>
      <c r="P5" s="78">
        <v>779</v>
      </c>
      <c r="Q5" s="78">
        <v>780</v>
      </c>
      <c r="R5" s="78">
        <v>781</v>
      </c>
      <c r="S5" s="78">
        <v>782</v>
      </c>
      <c r="T5" s="78">
        <v>783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53</v>
      </c>
      <c r="E6" s="56" t="s">
        <v>54</v>
      </c>
      <c r="F6" s="56" t="s">
        <v>55</v>
      </c>
      <c r="G6" s="56" t="s">
        <v>56</v>
      </c>
      <c r="H6" s="56" t="s">
        <v>57</v>
      </c>
      <c r="I6" s="56" t="s">
        <v>58</v>
      </c>
      <c r="J6" s="56" t="s">
        <v>59</v>
      </c>
      <c r="K6" s="56" t="s">
        <v>60</v>
      </c>
      <c r="L6" s="56" t="s">
        <v>61</v>
      </c>
      <c r="M6" s="56" t="s">
        <v>62</v>
      </c>
      <c r="N6" s="56" t="s">
        <v>63</v>
      </c>
      <c r="O6" s="56" t="s">
        <v>64</v>
      </c>
      <c r="P6" s="56" t="s">
        <v>65</v>
      </c>
      <c r="Q6" s="56" t="s">
        <v>66</v>
      </c>
      <c r="R6" s="56" t="s">
        <v>67</v>
      </c>
      <c r="S6" s="56" t="s">
        <v>68</v>
      </c>
      <c r="T6" s="56" t="s">
        <v>69</v>
      </c>
      <c r="U6" s="79" t="s">
        <v>338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T21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178461278</v>
      </c>
      <c r="G7" s="18">
        <f t="shared" ca="1" si="0"/>
        <v>1556012</v>
      </c>
      <c r="H7" s="18">
        <f t="shared" ca="1" si="0"/>
        <v>125839206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t="shared" ca="1" si="0"/>
        <v>0</v>
      </c>
      <c r="U7" s="19">
        <f t="shared" ref="U7:U56" ca="1" si="1">+SUM(D7:T7)</f>
        <v>305856496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10508063.76</v>
      </c>
      <c r="E8" s="18">
        <f t="shared" ca="1" si="0"/>
        <v>73325572.11999999</v>
      </c>
      <c r="F8" s="18">
        <f t="shared" ca="1" si="0"/>
        <v>232046510.05000001</v>
      </c>
      <c r="G8" s="18">
        <f t="shared" ca="1" si="0"/>
        <v>6880598.3799999999</v>
      </c>
      <c r="H8" s="18">
        <f t="shared" ca="1" si="0"/>
        <v>19503240.109999999</v>
      </c>
      <c r="I8" s="18">
        <f t="shared" ca="1" si="0"/>
        <v>81019659.730000004</v>
      </c>
      <c r="J8" s="18">
        <f t="shared" ca="1" si="0"/>
        <v>145534.89000000001</v>
      </c>
      <c r="K8" s="18">
        <f t="shared" ca="1" si="0"/>
        <v>0</v>
      </c>
      <c r="L8" s="18">
        <f t="shared" ca="1" si="0"/>
        <v>0</v>
      </c>
      <c r="M8" s="18">
        <f t="shared" ca="1" si="0"/>
        <v>2348449.2999999998</v>
      </c>
      <c r="N8" s="18">
        <f t="shared" ca="1" si="0"/>
        <v>286415931.21999997</v>
      </c>
      <c r="O8" s="18">
        <f t="shared" ca="1" si="0"/>
        <v>315125.99</v>
      </c>
      <c r="P8" s="18">
        <f t="shared" ca="1" si="0"/>
        <v>19003746.640000001</v>
      </c>
      <c r="Q8" s="18">
        <f t="shared" ca="1" si="0"/>
        <v>174647.35</v>
      </c>
      <c r="R8" s="18">
        <f t="shared" ca="1" si="0"/>
        <v>0</v>
      </c>
      <c r="S8" s="18">
        <f t="shared" ca="1" si="0"/>
        <v>570156.01000000047</v>
      </c>
      <c r="T8" s="18">
        <f t="shared" ca="1" si="0"/>
        <v>1839774.81</v>
      </c>
      <c r="U8" s="19">
        <f t="shared" ca="1" si="1"/>
        <v>734097010.3599999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630327.43999999994</v>
      </c>
      <c r="E9" s="18">
        <f t="shared" ca="1" si="0"/>
        <v>12600969.73</v>
      </c>
      <c r="F9" s="18">
        <f t="shared" ca="1" si="0"/>
        <v>78872187.519999981</v>
      </c>
      <c r="G9" s="18">
        <f t="shared" ca="1" si="0"/>
        <v>20653709.629999999</v>
      </c>
      <c r="H9" s="18">
        <f t="shared" ca="1" si="0"/>
        <v>9437891.9299999978</v>
      </c>
      <c r="I9" s="18">
        <f t="shared" ca="1" si="0"/>
        <v>36912649.960000001</v>
      </c>
      <c r="J9" s="18">
        <f t="shared" ca="1" si="0"/>
        <v>189644.3</v>
      </c>
      <c r="K9" s="18">
        <f t="shared" ca="1" si="0"/>
        <v>0</v>
      </c>
      <c r="L9" s="18">
        <f t="shared" ca="1" si="0"/>
        <v>0</v>
      </c>
      <c r="M9" s="18">
        <f t="shared" ca="1" si="0"/>
        <v>4344931.45</v>
      </c>
      <c r="N9" s="18">
        <f t="shared" ca="1" si="0"/>
        <v>105138271.93000001</v>
      </c>
      <c r="O9" s="18">
        <f t="shared" ca="1" si="0"/>
        <v>277614.23</v>
      </c>
      <c r="P9" s="18">
        <f t="shared" ca="1" si="0"/>
        <v>15689643.24</v>
      </c>
      <c r="Q9" s="18">
        <f t="shared" ca="1" si="0"/>
        <v>0</v>
      </c>
      <c r="R9" s="18">
        <f t="shared" ca="1" si="0"/>
        <v>0</v>
      </c>
      <c r="S9" s="18">
        <f t="shared" ca="1" si="0"/>
        <v>363263.77</v>
      </c>
      <c r="T9" s="18">
        <f t="shared" ca="1" si="0"/>
        <v>3197958.1599999997</v>
      </c>
      <c r="U9" s="19">
        <f t="shared" ca="1" si="1"/>
        <v>288309063.29000002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19719930.080002598</v>
      </c>
      <c r="E10" s="18">
        <f t="shared" ca="1" si="0"/>
        <v>27573855.380027</v>
      </c>
      <c r="F10" s="18">
        <f t="shared" ca="1" si="0"/>
        <v>241203808.95000401</v>
      </c>
      <c r="G10" s="18">
        <f t="shared" ca="1" si="0"/>
        <v>15549101.609999999</v>
      </c>
      <c r="H10" s="18">
        <f t="shared" ca="1" si="0"/>
        <v>52766007.160000004</v>
      </c>
      <c r="I10" s="18">
        <f t="shared" ca="1" si="0"/>
        <v>79218138.129999697</v>
      </c>
      <c r="J10" s="18">
        <f t="shared" ca="1" si="0"/>
        <v>414402.33999999997</v>
      </c>
      <c r="K10" s="18">
        <f t="shared" ca="1" si="0"/>
        <v>0</v>
      </c>
      <c r="L10" s="18">
        <f t="shared" ca="1" si="0"/>
        <v>18886572.41</v>
      </c>
      <c r="M10" s="18">
        <f t="shared" ca="1" si="0"/>
        <v>11245023.85</v>
      </c>
      <c r="N10" s="18">
        <f t="shared" ca="1" si="0"/>
        <v>509751119.41000104</v>
      </c>
      <c r="O10" s="18">
        <f t="shared" ca="1" si="0"/>
        <v>510403.73</v>
      </c>
      <c r="P10" s="18">
        <f t="shared" ca="1" si="0"/>
        <v>38965501.390000001</v>
      </c>
      <c r="Q10" s="18">
        <f t="shared" ca="1" si="0"/>
        <v>1263125.18</v>
      </c>
      <c r="R10" s="18">
        <f t="shared" ca="1" si="0"/>
        <v>0</v>
      </c>
      <c r="S10" s="18">
        <f t="shared" ca="1" si="0"/>
        <v>1224722.02</v>
      </c>
      <c r="T10" s="18">
        <f t="shared" ca="1" si="0"/>
        <v>6336687.4100000001</v>
      </c>
      <c r="U10" s="19">
        <f t="shared" ca="1" si="1"/>
        <v>1024628399.0500343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31586.59</v>
      </c>
      <c r="F11" s="18">
        <f t="shared" ca="1" si="0"/>
        <v>1069421.8154</v>
      </c>
      <c r="G11" s="18">
        <f t="shared" ca="1" si="0"/>
        <v>479242.04</v>
      </c>
      <c r="H11" s="18">
        <f t="shared" ca="1" si="0"/>
        <v>490156.74</v>
      </c>
      <c r="I11" s="18">
        <f t="shared" ca="1" si="0"/>
        <v>1723726.4794999999</v>
      </c>
      <c r="J11" s="18">
        <f t="shared" ca="1" si="0"/>
        <v>133968.63</v>
      </c>
      <c r="K11" s="18">
        <f t="shared" ca="1" si="0"/>
        <v>0</v>
      </c>
      <c r="L11" s="18">
        <f t="shared" ca="1" si="0"/>
        <v>0</v>
      </c>
      <c r="M11" s="18">
        <f t="shared" ca="1" si="0"/>
        <v>1883525.91</v>
      </c>
      <c r="N11" s="18">
        <f t="shared" ca="1" si="0"/>
        <v>181154233.30000001</v>
      </c>
      <c r="O11" s="18">
        <f t="shared" ca="1" si="0"/>
        <v>2927469.13</v>
      </c>
      <c r="P11" s="18">
        <f t="shared" ca="1" si="0"/>
        <v>11059422.449999999</v>
      </c>
      <c r="Q11" s="18">
        <f t="shared" ca="1" si="0"/>
        <v>0</v>
      </c>
      <c r="R11" s="18">
        <f t="shared" ca="1" si="0"/>
        <v>0</v>
      </c>
      <c r="S11" s="18">
        <f t="shared" ca="1" si="0"/>
        <v>4679880.25</v>
      </c>
      <c r="T11" s="18">
        <f t="shared" ca="1" si="0"/>
        <v>1772298.99</v>
      </c>
      <c r="U11" s="19">
        <f t="shared" ca="1" si="1"/>
        <v>207404932.3249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0"/>
        <v>0</v>
      </c>
      <c r="U12" s="19">
        <f t="shared" ca="1" si="1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185999.94000000003</v>
      </c>
      <c r="E13" s="18">
        <f t="shared" ca="1" si="0"/>
        <v>745652.66999999993</v>
      </c>
      <c r="F13" s="18">
        <f t="shared" ca="1" si="0"/>
        <v>35800783.509999998</v>
      </c>
      <c r="G13" s="18">
        <f t="shared" ca="1" si="0"/>
        <v>85446.44</v>
      </c>
      <c r="H13" s="18">
        <f t="shared" ca="1" si="0"/>
        <v>21042426.640000001</v>
      </c>
      <c r="I13" s="18">
        <f t="shared" ca="1" si="0"/>
        <v>2404432.8200000003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8">
        <f t="shared" ca="1" si="0"/>
        <v>0</v>
      </c>
      <c r="S13" s="18">
        <f t="shared" ca="1" si="0"/>
        <v>0</v>
      </c>
      <c r="T13" s="18">
        <f t="shared" ca="1" si="0"/>
        <v>0</v>
      </c>
      <c r="U13" s="19">
        <f t="shared" ca="1" si="1"/>
        <v>60264742.019999996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10212953.74</v>
      </c>
      <c r="E14" s="18">
        <f t="shared" ca="1" si="0"/>
        <v>40044985.140000001</v>
      </c>
      <c r="F14" s="18">
        <f t="shared" ca="1" si="0"/>
        <v>91646722.069999993</v>
      </c>
      <c r="G14" s="18">
        <f t="shared" ca="1" si="0"/>
        <v>15931624.810000001</v>
      </c>
      <c r="H14" s="18">
        <f t="shared" ca="1" si="0"/>
        <v>50350378.159999996</v>
      </c>
      <c r="I14" s="18">
        <f t="shared" ca="1" si="0"/>
        <v>136268260.36000001</v>
      </c>
      <c r="J14" s="18">
        <f t="shared" ca="1" si="0"/>
        <v>16358.92</v>
      </c>
      <c r="K14" s="18">
        <f t="shared" ca="1" si="0"/>
        <v>0</v>
      </c>
      <c r="L14" s="18">
        <f t="shared" ca="1" si="0"/>
        <v>0</v>
      </c>
      <c r="M14" s="18">
        <f t="shared" ca="1" si="0"/>
        <v>1789410.13</v>
      </c>
      <c r="N14" s="18">
        <f t="shared" ca="1" si="0"/>
        <v>177144633.78999999</v>
      </c>
      <c r="O14" s="18">
        <f t="shared" ca="1" si="0"/>
        <v>191449.32</v>
      </c>
      <c r="P14" s="18">
        <f t="shared" ca="1" si="0"/>
        <v>12244782.16</v>
      </c>
      <c r="Q14" s="18">
        <f t="shared" ca="1" si="0"/>
        <v>0</v>
      </c>
      <c r="R14" s="18">
        <f t="shared" ca="1" si="0"/>
        <v>0</v>
      </c>
      <c r="S14" s="18">
        <f t="shared" ca="1" si="0"/>
        <v>35346.14</v>
      </c>
      <c r="T14" s="18">
        <f t="shared" ca="1" si="0"/>
        <v>473775.35</v>
      </c>
      <c r="U14" s="19">
        <f t="shared" ca="1" si="1"/>
        <v>536350680.09000003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545609.82000000007</v>
      </c>
      <c r="F15" s="18">
        <f t="shared" ca="1" si="0"/>
        <v>20133697.129999768</v>
      </c>
      <c r="G15" s="18">
        <f t="shared" ca="1" si="0"/>
        <v>0</v>
      </c>
      <c r="H15" s="18">
        <f t="shared" ca="1" si="0"/>
        <v>0</v>
      </c>
      <c r="I15" s="18">
        <f t="shared" ca="1" si="0"/>
        <v>608706200.13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0"/>
        <v>0</v>
      </c>
      <c r="U15" s="19">
        <f t="shared" ca="1" si="1"/>
        <v>629385507.0799998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0"/>
        <v>0</v>
      </c>
      <c r="U16" s="19">
        <f t="shared" ca="1" si="1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208552</v>
      </c>
      <c r="E17" s="18">
        <f t="shared" ca="1" si="0"/>
        <v>4187296</v>
      </c>
      <c r="F17" s="18">
        <f t="shared" ca="1" si="0"/>
        <v>23789934</v>
      </c>
      <c r="G17" s="18">
        <f t="shared" ca="1" si="0"/>
        <v>7456523</v>
      </c>
      <c r="H17" s="18">
        <f t="shared" ca="1" si="0"/>
        <v>76420144</v>
      </c>
      <c r="I17" s="18">
        <f t="shared" ca="1" si="0"/>
        <v>3747622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0</v>
      </c>
      <c r="P17" s="18">
        <f t="shared" ca="1" si="0"/>
        <v>0</v>
      </c>
      <c r="Q17" s="18">
        <f t="shared" ca="1" si="0"/>
        <v>0</v>
      </c>
      <c r="R17" s="18">
        <f t="shared" ca="1" si="0"/>
        <v>0</v>
      </c>
      <c r="S17" s="18">
        <f t="shared" ca="1" si="0"/>
        <v>0</v>
      </c>
      <c r="T17" s="18">
        <f t="shared" ca="1" si="0"/>
        <v>0</v>
      </c>
      <c r="U17" s="19">
        <f t="shared" ca="1" si="1"/>
        <v>115810071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160302.47</v>
      </c>
      <c r="E18" s="18">
        <f t="shared" ca="1" si="0"/>
        <v>1699025.85</v>
      </c>
      <c r="F18" s="18">
        <f t="shared" ca="1" si="0"/>
        <v>35498639.869999997</v>
      </c>
      <c r="G18" s="18">
        <f t="shared" ca="1" si="0"/>
        <v>12416903.220000001</v>
      </c>
      <c r="H18" s="18">
        <f t="shared" ca="1" si="0"/>
        <v>29930744.960000001</v>
      </c>
      <c r="I18" s="18">
        <f t="shared" ca="1" si="0"/>
        <v>5379615.25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0</v>
      </c>
      <c r="R18" s="18">
        <f t="shared" ca="1" si="0"/>
        <v>0</v>
      </c>
      <c r="S18" s="18">
        <f t="shared" ca="1" si="0"/>
        <v>0</v>
      </c>
      <c r="T18" s="18">
        <f t="shared" ca="1" si="0"/>
        <v>0</v>
      </c>
      <c r="U18" s="19">
        <f t="shared" ca="1" si="1"/>
        <v>85085231.620000005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0"/>
        <v>0</v>
      </c>
      <c r="U19" s="19">
        <f t="shared" ca="1" si="1"/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7826623.209999999</v>
      </c>
      <c r="E20" s="18">
        <f t="shared" ca="1" si="0"/>
        <v>72012634.38000001</v>
      </c>
      <c r="F20" s="18">
        <f t="shared" ca="1" si="0"/>
        <v>102116641.12</v>
      </c>
      <c r="G20" s="18">
        <f t="shared" ca="1" si="0"/>
        <v>7656563.8799999999</v>
      </c>
      <c r="H20" s="18">
        <f t="shared" ca="1" si="0"/>
        <v>85096529.469999999</v>
      </c>
      <c r="I20" s="18">
        <f t="shared" ca="1" si="0"/>
        <v>35971399.619999997</v>
      </c>
      <c r="J20" s="18">
        <f t="shared" ca="1" si="0"/>
        <v>0</v>
      </c>
      <c r="K20" s="18">
        <f t="shared" ca="1" si="0"/>
        <v>0</v>
      </c>
      <c r="L20" s="18">
        <f t="shared" ca="1" si="0"/>
        <v>88086322.140000001</v>
      </c>
      <c r="M20" s="18">
        <f t="shared" ca="1" si="0"/>
        <v>2127857.5300000003</v>
      </c>
      <c r="N20" s="18">
        <f t="shared" ca="1" si="0"/>
        <v>53269627.049999997</v>
      </c>
      <c r="O20" s="18">
        <f t="shared" ca="1" si="0"/>
        <v>0</v>
      </c>
      <c r="P20" s="18">
        <f t="shared" ca="1" si="0"/>
        <v>11235993.99</v>
      </c>
      <c r="Q20" s="18">
        <f t="shared" ca="1" si="0"/>
        <v>0</v>
      </c>
      <c r="R20" s="18">
        <f t="shared" ca="1" si="0"/>
        <v>0</v>
      </c>
      <c r="S20" s="18">
        <f t="shared" ca="1" si="0"/>
        <v>1234199.3999999999</v>
      </c>
      <c r="T20" s="18">
        <f t="shared" ca="1" si="0"/>
        <v>-37608.370000000003</v>
      </c>
      <c r="U20" s="19">
        <f t="shared" ca="1" si="1"/>
        <v>466596783.41999996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247051.39</v>
      </c>
      <c r="E21" s="18">
        <f t="shared" ca="1" si="0"/>
        <v>127772.94</v>
      </c>
      <c r="F21" s="18">
        <f t="shared" ca="1" si="0"/>
        <v>2761648.72</v>
      </c>
      <c r="G21" s="18">
        <f t="shared" ca="1" si="0"/>
        <v>1614072.57</v>
      </c>
      <c r="H21" s="18">
        <f t="shared" ca="1" si="0"/>
        <v>7551881.3799999999</v>
      </c>
      <c r="I21" s="18">
        <f t="shared" ca="1" si="0"/>
        <v>2569068.2599999998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45393.33</v>
      </c>
      <c r="N21" s="18">
        <f t="shared" ca="1" si="0"/>
        <v>4783402.72</v>
      </c>
      <c r="O21" s="18">
        <f t="shared" ca="1" si="0"/>
        <v>0</v>
      </c>
      <c r="P21" s="18">
        <f t="shared" ca="1" si="0"/>
        <v>0</v>
      </c>
      <c r="Q21" s="18">
        <f t="shared" ca="1" si="0"/>
        <v>0</v>
      </c>
      <c r="R21" s="18">
        <f t="shared" ca="1" si="0"/>
        <v>0</v>
      </c>
      <c r="S21" s="18">
        <f t="shared" ca="1" si="0"/>
        <v>3526620.25</v>
      </c>
      <c r="T21" s="18">
        <f t="shared" ca="1" si="0"/>
        <v>0</v>
      </c>
      <c r="U21" s="19">
        <f t="shared" ca="1" si="1"/>
        <v>23226911.559999999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ref="D22:S37" ca="1" si="2">IFERROR(IF($C$2="Yurtiçi",INDIRECT("'"&amp;$B$2&amp;"'!"&amp;ADDRESS(MATCH($B22,INDIRECT("'"&amp;$B$2&amp;"'!$B$1:$B$1095"),0),MATCH(D$5,INDIRECT("'"&amp;$B$2&amp;"'!5:5"),0))),IF($C$2="Yurtdışı",INDIRECT("'"&amp;$B$2&amp;"'!"&amp;ADDRESS(MATCH($B22,INDIRECT("'"&amp;$B$2&amp;"'!$B$1:$B$1095"),0),MATCH(D$5,INDIRECT("'"&amp;$B$2&amp;"'!5:5"),0)+1)),INDIRECT("'"&amp;$B$2&amp;"'!"&amp;ADDRESS(MATCH($B22,INDIRECT("'"&amp;$B$2&amp;"'!$B$1:$B$1095"),0),MATCH(D$5,INDIRECT("'"&amp;$B$2&amp;"'!5:5"),0)))+INDIRECT("'"&amp;$B$2&amp;"'!"&amp;ADDRESS(MATCH($B22,INDIRECT("'"&amp;$B$2&amp;"'!$B$1:$B$1095"),0),MATCH(D$5,INDIRECT("'"&amp;$B$2&amp;"'!5:5"),0)+1)))),0)</f>
        <v>0</v>
      </c>
      <c r="E22" s="18">
        <f t="shared" ca="1" si="2"/>
        <v>1078252.52</v>
      </c>
      <c r="F22" s="18">
        <f t="shared" ca="1" si="2"/>
        <v>29143014.640000001</v>
      </c>
      <c r="G22" s="18">
        <f t="shared" ca="1" si="2"/>
        <v>2098681.4699999997</v>
      </c>
      <c r="H22" s="18">
        <f t="shared" ca="1" si="2"/>
        <v>2039229.82</v>
      </c>
      <c r="I22" s="18">
        <f t="shared" ca="1" si="2"/>
        <v>13193697.24</v>
      </c>
      <c r="J22" s="18">
        <f t="shared" ca="1" si="2"/>
        <v>133299.03</v>
      </c>
      <c r="K22" s="18">
        <f t="shared" ca="1" si="2"/>
        <v>0</v>
      </c>
      <c r="L22" s="18">
        <f t="shared" ca="1" si="2"/>
        <v>0</v>
      </c>
      <c r="M22" s="18">
        <f t="shared" ca="1" si="2"/>
        <v>2016768.39</v>
      </c>
      <c r="N22" s="18">
        <f t="shared" ca="1" si="2"/>
        <v>284650052.42000002</v>
      </c>
      <c r="O22" s="18">
        <f t="shared" ca="1" si="2"/>
        <v>3237276.6</v>
      </c>
      <c r="P22" s="18">
        <f t="shared" ca="1" si="2"/>
        <v>11961102.960000001</v>
      </c>
      <c r="Q22" s="18">
        <f t="shared" ca="1" si="2"/>
        <v>0</v>
      </c>
      <c r="R22" s="18">
        <f t="shared" ca="1" si="2"/>
        <v>0</v>
      </c>
      <c r="S22" s="18">
        <f t="shared" ca="1" si="2"/>
        <v>336690.84</v>
      </c>
      <c r="T22" s="18">
        <f t="shared" ref="N22:T37" ca="1" si="3">IFERROR(IF($C$2="Yurtiçi",INDIRECT("'"&amp;$B$2&amp;"'!"&amp;ADDRESS(MATCH($B22,INDIRECT("'"&amp;$B$2&amp;"'!$B$1:$B$1095"),0),MATCH(T$5,INDIRECT("'"&amp;$B$2&amp;"'!5:5"),0))),IF($C$2="Yurtdışı",INDIRECT("'"&amp;$B$2&amp;"'!"&amp;ADDRESS(MATCH($B22,INDIRECT("'"&amp;$B$2&amp;"'!$B$1:$B$1095"),0),MATCH(T$5,INDIRECT("'"&amp;$B$2&amp;"'!5:5"),0)+1)),INDIRECT("'"&amp;$B$2&amp;"'!"&amp;ADDRESS(MATCH($B22,INDIRECT("'"&amp;$B$2&amp;"'!$B$1:$B$1095"),0),MATCH(T$5,INDIRECT("'"&amp;$B$2&amp;"'!5:5"),0)))+INDIRECT("'"&amp;$B$2&amp;"'!"&amp;ADDRESS(MATCH($B22,INDIRECT("'"&amp;$B$2&amp;"'!$B$1:$B$1095"),0),MATCH(T$5,INDIRECT("'"&amp;$B$2&amp;"'!5:5"),0)+1)))),0)</f>
        <v>1743565.02</v>
      </c>
      <c r="U22" s="19">
        <f t="shared" ca="1" si="1"/>
        <v>351631630.94999999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ca="1" si="2"/>
        <v>-341.07</v>
      </c>
      <c r="E23" s="18">
        <f t="shared" ca="1" si="2"/>
        <v>58796594.589999996</v>
      </c>
      <c r="F23" s="18">
        <f t="shared" ca="1" si="2"/>
        <v>177106856.41999999</v>
      </c>
      <c r="G23" s="18">
        <f t="shared" ca="1" si="2"/>
        <v>11030330.020000001</v>
      </c>
      <c r="H23" s="18">
        <f t="shared" ca="1" si="2"/>
        <v>114581434.50000001</v>
      </c>
      <c r="I23" s="18">
        <f t="shared" ca="1" si="2"/>
        <v>84141111.329999998</v>
      </c>
      <c r="J23" s="18">
        <f t="shared" ca="1" si="2"/>
        <v>13359928.559999999</v>
      </c>
      <c r="K23" s="18">
        <f t="shared" ca="1" si="2"/>
        <v>0</v>
      </c>
      <c r="L23" s="18">
        <f t="shared" ca="1" si="2"/>
        <v>0</v>
      </c>
      <c r="M23" s="18">
        <f t="shared" ca="1" si="2"/>
        <v>133082888.73999999</v>
      </c>
      <c r="N23" s="18">
        <f t="shared" ca="1" si="3"/>
        <v>2745640217.0599999</v>
      </c>
      <c r="O23" s="18">
        <f t="shared" ca="1" si="3"/>
        <v>20708340.240000002</v>
      </c>
      <c r="P23" s="18">
        <f t="shared" ca="1" si="3"/>
        <v>1131975510.3700001</v>
      </c>
      <c r="Q23" s="18">
        <f t="shared" ca="1" si="3"/>
        <v>16424.98</v>
      </c>
      <c r="R23" s="18">
        <f t="shared" ca="1" si="3"/>
        <v>0</v>
      </c>
      <c r="S23" s="18">
        <f t="shared" ca="1" si="3"/>
        <v>19417955.600000001</v>
      </c>
      <c r="T23" s="18">
        <f t="shared" ca="1" si="3"/>
        <v>170397297.94999999</v>
      </c>
      <c r="U23" s="19">
        <f t="shared" ca="1" si="1"/>
        <v>4680254549.29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926.78</v>
      </c>
      <c r="E24" s="18">
        <f t="shared" ca="1" si="2"/>
        <v>21743416.609999999</v>
      </c>
      <c r="F24" s="18">
        <f t="shared" ca="1" si="2"/>
        <v>148033752.28999999</v>
      </c>
      <c r="G24" s="18">
        <f t="shared" ca="1" si="2"/>
        <v>8391683.6699999999</v>
      </c>
      <c r="H24" s="18">
        <f t="shared" ca="1" si="2"/>
        <v>24798338.879999999</v>
      </c>
      <c r="I24" s="18">
        <f t="shared" ca="1" si="2"/>
        <v>40713812.619999997</v>
      </c>
      <c r="J24" s="18">
        <f t="shared" ca="1" si="2"/>
        <v>13133.19</v>
      </c>
      <c r="K24" s="18">
        <f t="shared" ca="1" si="2"/>
        <v>0</v>
      </c>
      <c r="L24" s="18">
        <f t="shared" ca="1" si="2"/>
        <v>0</v>
      </c>
      <c r="M24" s="18">
        <f t="shared" ca="1" si="2"/>
        <v>3359916.49</v>
      </c>
      <c r="N24" s="18">
        <f t="shared" ca="1" si="3"/>
        <v>471800125.01999998</v>
      </c>
      <c r="O24" s="18">
        <f t="shared" ca="1" si="3"/>
        <v>0</v>
      </c>
      <c r="P24" s="18">
        <f t="shared" ca="1" si="3"/>
        <v>8131328.2999999998</v>
      </c>
      <c r="Q24" s="18">
        <f t="shared" ca="1" si="3"/>
        <v>0</v>
      </c>
      <c r="R24" s="18">
        <f t="shared" ca="1" si="3"/>
        <v>0</v>
      </c>
      <c r="S24" s="18">
        <f t="shared" ca="1" si="3"/>
        <v>625377.63</v>
      </c>
      <c r="T24" s="18">
        <f t="shared" ca="1" si="3"/>
        <v>782919.39</v>
      </c>
      <c r="U24" s="19">
        <f t="shared" ca="1" si="1"/>
        <v>728394730.86999989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1652788.2400001001</v>
      </c>
      <c r="E25" s="18">
        <f t="shared" ca="1" si="2"/>
        <v>1187392.3600000099</v>
      </c>
      <c r="F25" s="18">
        <f t="shared" ca="1" si="2"/>
        <v>37781572.339999899</v>
      </c>
      <c r="G25" s="18">
        <f t="shared" ca="1" si="2"/>
        <v>0</v>
      </c>
      <c r="H25" s="18">
        <f t="shared" ca="1" si="2"/>
        <v>11382900.649999999</v>
      </c>
      <c r="I25" s="18">
        <f t="shared" ca="1" si="2"/>
        <v>5419280.8899996504</v>
      </c>
      <c r="J25" s="18">
        <f t="shared" ca="1" si="2"/>
        <v>887396.23</v>
      </c>
      <c r="K25" s="18">
        <f t="shared" ca="1" si="2"/>
        <v>0</v>
      </c>
      <c r="L25" s="18">
        <f t="shared" ca="1" si="2"/>
        <v>0</v>
      </c>
      <c r="M25" s="18">
        <f t="shared" ca="1" si="2"/>
        <v>11981430.89000001</v>
      </c>
      <c r="N25" s="18">
        <f t="shared" ca="1" si="3"/>
        <v>1676919040.97998</v>
      </c>
      <c r="O25" s="18">
        <f t="shared" ca="1" si="3"/>
        <v>1135566.28</v>
      </c>
      <c r="P25" s="18">
        <f t="shared" ca="1" si="3"/>
        <v>105819808.2400001</v>
      </c>
      <c r="Q25" s="18">
        <f t="shared" ca="1" si="3"/>
        <v>0</v>
      </c>
      <c r="R25" s="18">
        <f t="shared" ca="1" si="3"/>
        <v>0</v>
      </c>
      <c r="S25" s="18">
        <f t="shared" ca="1" si="3"/>
        <v>1319067.1300000001</v>
      </c>
      <c r="T25" s="18">
        <f t="shared" ca="1" si="3"/>
        <v>18188279.5</v>
      </c>
      <c r="U25" s="19">
        <f t="shared" ca="1" si="1"/>
        <v>1873674523.7299798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188103.71</v>
      </c>
      <c r="E26" s="18">
        <f t="shared" ca="1" si="2"/>
        <v>243524.48000000001</v>
      </c>
      <c r="F26" s="18">
        <f t="shared" ca="1" si="2"/>
        <v>1383723.4100000001</v>
      </c>
      <c r="G26" s="18">
        <f t="shared" ca="1" si="2"/>
        <v>319799.13999999996</v>
      </c>
      <c r="H26" s="18">
        <f t="shared" ca="1" si="2"/>
        <v>3246092.4699999997</v>
      </c>
      <c r="I26" s="18">
        <f t="shared" ca="1" si="2"/>
        <v>2973178.7599999993</v>
      </c>
      <c r="J26" s="18">
        <f t="shared" ca="1" si="2"/>
        <v>0</v>
      </c>
      <c r="K26" s="18">
        <f t="shared" ca="1" si="2"/>
        <v>0</v>
      </c>
      <c r="L26" s="18">
        <f t="shared" ca="1" si="2"/>
        <v>0</v>
      </c>
      <c r="M26" s="18">
        <f t="shared" ca="1" si="2"/>
        <v>0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8090.3</v>
      </c>
      <c r="R26" s="18">
        <f t="shared" ca="1" si="3"/>
        <v>0</v>
      </c>
      <c r="S26" s="18">
        <f t="shared" ca="1" si="3"/>
        <v>0</v>
      </c>
      <c r="T26" s="18">
        <f t="shared" ca="1" si="3"/>
        <v>0</v>
      </c>
      <c r="U26" s="19">
        <f t="shared" ca="1" si="1"/>
        <v>8362512.2699999986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2431094.59</v>
      </c>
      <c r="E27" s="18">
        <f t="shared" ca="1" si="2"/>
        <v>11005534.199999999</v>
      </c>
      <c r="F27" s="18">
        <f t="shared" ca="1" si="2"/>
        <v>104593201.26000001</v>
      </c>
      <c r="G27" s="18">
        <f t="shared" ca="1" si="2"/>
        <v>28140574.899999999</v>
      </c>
      <c r="H27" s="18">
        <f t="shared" ca="1" si="2"/>
        <v>50218188.200000003</v>
      </c>
      <c r="I27" s="18">
        <f t="shared" ca="1" si="2"/>
        <v>74463608.969999999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8">
        <f t="shared" ca="1" si="2"/>
        <v>0</v>
      </c>
      <c r="N27" s="18">
        <f t="shared" ca="1" si="3"/>
        <v>12413652.449999999</v>
      </c>
      <c r="O27" s="18">
        <f t="shared" ca="1" si="3"/>
        <v>0</v>
      </c>
      <c r="P27" s="18">
        <f t="shared" ca="1" si="3"/>
        <v>3069321.26</v>
      </c>
      <c r="Q27" s="18">
        <f t="shared" ca="1" si="3"/>
        <v>0</v>
      </c>
      <c r="R27" s="18">
        <f t="shared" ca="1" si="3"/>
        <v>0</v>
      </c>
      <c r="S27" s="18">
        <f t="shared" ca="1" si="3"/>
        <v>0</v>
      </c>
      <c r="T27" s="18">
        <f t="shared" ca="1" si="3"/>
        <v>0</v>
      </c>
      <c r="U27" s="19">
        <f t="shared" ca="1" si="1"/>
        <v>286335175.82999998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1585095.3900000001</v>
      </c>
      <c r="E28" s="18">
        <f t="shared" ca="1" si="2"/>
        <v>7336313.5099999998</v>
      </c>
      <c r="F28" s="18">
        <f t="shared" ca="1" si="2"/>
        <v>79743164.310000017</v>
      </c>
      <c r="G28" s="18">
        <f t="shared" ca="1" si="2"/>
        <v>855933.03</v>
      </c>
      <c r="H28" s="18">
        <f t="shared" ca="1" si="2"/>
        <v>19506185.559999999</v>
      </c>
      <c r="I28" s="18">
        <f t="shared" ca="1" si="2"/>
        <v>55128559.149999999</v>
      </c>
      <c r="J28" s="18">
        <f t="shared" ca="1" si="2"/>
        <v>64040.130000000005</v>
      </c>
      <c r="K28" s="18">
        <f t="shared" ca="1" si="2"/>
        <v>0</v>
      </c>
      <c r="L28" s="18">
        <f t="shared" ca="1" si="2"/>
        <v>0</v>
      </c>
      <c r="M28" s="18">
        <f t="shared" ca="1" si="2"/>
        <v>3035408.3</v>
      </c>
      <c r="N28" s="18">
        <f t="shared" ca="1" si="3"/>
        <v>167243488.25</v>
      </c>
      <c r="O28" s="18">
        <f t="shared" ca="1" si="3"/>
        <v>123753.2</v>
      </c>
      <c r="P28" s="18">
        <f t="shared" ca="1" si="3"/>
        <v>6538080.0899999999</v>
      </c>
      <c r="Q28" s="18">
        <f t="shared" ca="1" si="3"/>
        <v>0</v>
      </c>
      <c r="R28" s="18">
        <f t="shared" ca="1" si="3"/>
        <v>0</v>
      </c>
      <c r="S28" s="18">
        <f t="shared" ca="1" si="3"/>
        <v>146107.29</v>
      </c>
      <c r="T28" s="18">
        <f t="shared" ca="1" si="3"/>
        <v>1359940.32</v>
      </c>
      <c r="U28" s="19">
        <f t="shared" ca="1" si="1"/>
        <v>342666068.52999997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10012.67</v>
      </c>
      <c r="E29" s="18">
        <f t="shared" ca="1" si="2"/>
        <v>44380.160000000003</v>
      </c>
      <c r="F29" s="18">
        <f t="shared" ca="1" si="2"/>
        <v>2020504.49</v>
      </c>
      <c r="G29" s="18">
        <f t="shared" ca="1" si="2"/>
        <v>31507.03</v>
      </c>
      <c r="H29" s="18">
        <f t="shared" ca="1" si="2"/>
        <v>2835128.23</v>
      </c>
      <c r="I29" s="18">
        <f t="shared" ca="1" si="2"/>
        <v>3275185</v>
      </c>
      <c r="J29" s="18">
        <f t="shared" ca="1" si="2"/>
        <v>0</v>
      </c>
      <c r="K29" s="18">
        <f t="shared" ca="1" si="2"/>
        <v>0</v>
      </c>
      <c r="L29" s="18">
        <f t="shared" ca="1" si="2"/>
        <v>0</v>
      </c>
      <c r="M29" s="18">
        <f t="shared" ca="1" si="2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8">
        <f t="shared" ca="1" si="3"/>
        <v>0</v>
      </c>
      <c r="S29" s="18">
        <f t="shared" ca="1" si="3"/>
        <v>0</v>
      </c>
      <c r="T29" s="18">
        <f t="shared" ca="1" si="3"/>
        <v>0</v>
      </c>
      <c r="U29" s="19">
        <f t="shared" ca="1" si="1"/>
        <v>8216717.5800000001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2469085.5836999998</v>
      </c>
      <c r="E30" s="18">
        <f t="shared" ca="1" si="2"/>
        <v>30993488.327300001</v>
      </c>
      <c r="F30" s="18">
        <f t="shared" ca="1" si="2"/>
        <v>71043677.485400006</v>
      </c>
      <c r="G30" s="18">
        <f t="shared" ca="1" si="2"/>
        <v>4433219.0600000005</v>
      </c>
      <c r="H30" s="18">
        <f t="shared" ca="1" si="2"/>
        <v>65794742.950000003</v>
      </c>
      <c r="I30" s="18">
        <f t="shared" ca="1" si="2"/>
        <v>60010414.996299997</v>
      </c>
      <c r="J30" s="18">
        <f t="shared" ca="1" si="2"/>
        <v>130439.57</v>
      </c>
      <c r="K30" s="18">
        <f t="shared" ca="1" si="2"/>
        <v>0</v>
      </c>
      <c r="L30" s="18">
        <f t="shared" ca="1" si="2"/>
        <v>0</v>
      </c>
      <c r="M30" s="18">
        <f t="shared" ca="1" si="2"/>
        <v>4279037.2299999995</v>
      </c>
      <c r="N30" s="18">
        <f t="shared" ca="1" si="3"/>
        <v>269335709.07999998</v>
      </c>
      <c r="O30" s="18">
        <f t="shared" ca="1" si="3"/>
        <v>7189761.6799999997</v>
      </c>
      <c r="P30" s="18">
        <f t="shared" ca="1" si="3"/>
        <v>1458191.81</v>
      </c>
      <c r="Q30" s="18">
        <f t="shared" ca="1" si="3"/>
        <v>0</v>
      </c>
      <c r="R30" s="18">
        <f t="shared" ca="1" si="3"/>
        <v>336690.84</v>
      </c>
      <c r="S30" s="18">
        <f t="shared" ca="1" si="3"/>
        <v>17483785.57</v>
      </c>
      <c r="T30" s="18">
        <f t="shared" ca="1" si="3"/>
        <v>1744140.84</v>
      </c>
      <c r="U30" s="19">
        <f t="shared" ca="1" si="1"/>
        <v>536702385.02269989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391897.53</v>
      </c>
      <c r="E31" s="18">
        <f t="shared" ca="1" si="2"/>
        <v>9716985.0999999996</v>
      </c>
      <c r="F31" s="18">
        <f t="shared" ca="1" si="2"/>
        <v>6110045.8199999994</v>
      </c>
      <c r="G31" s="18">
        <f t="shared" ca="1" si="2"/>
        <v>33561.089999999997</v>
      </c>
      <c r="H31" s="18">
        <f t="shared" ca="1" si="2"/>
        <v>4954744.3899999987</v>
      </c>
      <c r="I31" s="18">
        <f t="shared" ca="1" si="2"/>
        <v>1580981.1600000001</v>
      </c>
      <c r="J31" s="18">
        <f t="shared" ca="1" si="2"/>
        <v>0</v>
      </c>
      <c r="K31" s="18">
        <f t="shared" ca="1" si="2"/>
        <v>0</v>
      </c>
      <c r="L31" s="18">
        <f t="shared" ca="1" si="2"/>
        <v>0</v>
      </c>
      <c r="M31" s="18">
        <f t="shared" ca="1" si="2"/>
        <v>456130.62</v>
      </c>
      <c r="N31" s="18">
        <f t="shared" ca="1" si="3"/>
        <v>23824810.98</v>
      </c>
      <c r="O31" s="18">
        <f t="shared" ca="1" si="3"/>
        <v>0</v>
      </c>
      <c r="P31" s="18">
        <f t="shared" ca="1" si="3"/>
        <v>676672.67999999993</v>
      </c>
      <c r="Q31" s="18">
        <f t="shared" ca="1" si="3"/>
        <v>0</v>
      </c>
      <c r="R31" s="18">
        <f t="shared" ca="1" si="3"/>
        <v>0</v>
      </c>
      <c r="S31" s="18">
        <f t="shared" ca="1" si="3"/>
        <v>0</v>
      </c>
      <c r="T31" s="18">
        <f t="shared" ca="1" si="3"/>
        <v>0</v>
      </c>
      <c r="U31" s="19">
        <f t="shared" ca="1" si="1"/>
        <v>47745829.369999997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5745142.050059</v>
      </c>
      <c r="E32" s="18">
        <f t="shared" ca="1" si="2"/>
        <v>30867315.456420999</v>
      </c>
      <c r="F32" s="18">
        <f t="shared" ca="1" si="2"/>
        <v>84250541.688996002</v>
      </c>
      <c r="G32" s="18">
        <f t="shared" ca="1" si="2"/>
        <v>18805254.460145999</v>
      </c>
      <c r="H32" s="18">
        <f t="shared" ca="1" si="2"/>
        <v>55613693.901781</v>
      </c>
      <c r="I32" s="18">
        <f t="shared" ca="1" si="2"/>
        <v>51018387.370056994</v>
      </c>
      <c r="J32" s="18">
        <f t="shared" ca="1" si="2"/>
        <v>133365.6</v>
      </c>
      <c r="K32" s="18">
        <f t="shared" ca="1" si="2"/>
        <v>0</v>
      </c>
      <c r="L32" s="18">
        <f t="shared" ca="1" si="2"/>
        <v>0</v>
      </c>
      <c r="M32" s="18">
        <f t="shared" ca="1" si="2"/>
        <v>3486762.3600000003</v>
      </c>
      <c r="N32" s="18">
        <f t="shared" ca="1" si="3"/>
        <v>133456398.37</v>
      </c>
      <c r="O32" s="18">
        <f t="shared" ca="1" si="3"/>
        <v>254595.04</v>
      </c>
      <c r="P32" s="18">
        <f t="shared" ca="1" si="3"/>
        <v>11508213.82</v>
      </c>
      <c r="Q32" s="18">
        <f t="shared" ca="1" si="3"/>
        <v>0</v>
      </c>
      <c r="R32" s="18">
        <f t="shared" ca="1" si="3"/>
        <v>0</v>
      </c>
      <c r="S32" s="18">
        <f t="shared" ca="1" si="3"/>
        <v>403466.39</v>
      </c>
      <c r="T32" s="18">
        <f t="shared" ca="1" si="3"/>
        <v>2193768.41</v>
      </c>
      <c r="U32" s="19">
        <f t="shared" ca="1" si="1"/>
        <v>397736904.91746002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1746493.1999999925</v>
      </c>
      <c r="E33" s="18">
        <f t="shared" ca="1" si="2"/>
        <v>3155214.6799982539</v>
      </c>
      <c r="F33" s="18">
        <f t="shared" ca="1" si="2"/>
        <v>18066989.649999987</v>
      </c>
      <c r="G33" s="18">
        <f t="shared" ca="1" si="2"/>
        <v>633361.48999999987</v>
      </c>
      <c r="H33" s="18">
        <f t="shared" ca="1" si="2"/>
        <v>2836886.790000001</v>
      </c>
      <c r="I33" s="18">
        <f t="shared" ca="1" si="2"/>
        <v>9044222.6000000592</v>
      </c>
      <c r="J33" s="18">
        <f t="shared" ca="1" si="2"/>
        <v>10020.61</v>
      </c>
      <c r="K33" s="18">
        <f t="shared" ca="1" si="2"/>
        <v>0</v>
      </c>
      <c r="L33" s="18">
        <f t="shared" ca="1" si="2"/>
        <v>0</v>
      </c>
      <c r="M33" s="18">
        <f t="shared" ca="1" si="2"/>
        <v>3548145.6700000009</v>
      </c>
      <c r="N33" s="18">
        <f t="shared" ca="1" si="3"/>
        <v>167042123.03999987</v>
      </c>
      <c r="O33" s="18">
        <f t="shared" ca="1" si="3"/>
        <v>0</v>
      </c>
      <c r="P33" s="18">
        <f t="shared" ca="1" si="3"/>
        <v>940586.94</v>
      </c>
      <c r="Q33" s="18">
        <f t="shared" ca="1" si="3"/>
        <v>0</v>
      </c>
      <c r="R33" s="18">
        <f t="shared" ca="1" si="3"/>
        <v>0</v>
      </c>
      <c r="S33" s="18">
        <f t="shared" ca="1" si="3"/>
        <v>41610</v>
      </c>
      <c r="T33" s="18">
        <f t="shared" ca="1" si="3"/>
        <v>399310.74999999977</v>
      </c>
      <c r="U33" s="19">
        <f t="shared" ca="1" si="1"/>
        <v>207464965.41999817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272652.60000000068</v>
      </c>
      <c r="E34" s="18">
        <f t="shared" ca="1" si="2"/>
        <v>2277560.4300000006</v>
      </c>
      <c r="F34" s="18">
        <f t="shared" ca="1" si="2"/>
        <v>419370.65000000008</v>
      </c>
      <c r="G34" s="18">
        <f t="shared" ca="1" si="2"/>
        <v>0</v>
      </c>
      <c r="H34" s="18">
        <f t="shared" ca="1" si="2"/>
        <v>40091.920000000006</v>
      </c>
      <c r="I34" s="18">
        <f t="shared" ca="1" si="2"/>
        <v>812028.67000000214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8">
        <f t="shared" ca="1" si="2"/>
        <v>2073018.4199999995</v>
      </c>
      <c r="N34" s="18">
        <f t="shared" ca="1" si="3"/>
        <v>49965511.63000001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8">
        <f t="shared" ca="1" si="3"/>
        <v>0</v>
      </c>
      <c r="S34" s="18">
        <f t="shared" ca="1" si="3"/>
        <v>0</v>
      </c>
      <c r="T34" s="18">
        <f t="shared" ca="1" si="3"/>
        <v>0</v>
      </c>
      <c r="U34" s="19">
        <f t="shared" ca="1" si="1"/>
        <v>55860234.320000015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1068246.04</v>
      </c>
      <c r="E35" s="18">
        <f t="shared" ca="1" si="2"/>
        <v>8443077.0600000005</v>
      </c>
      <c r="F35" s="18">
        <f t="shared" ca="1" si="2"/>
        <v>5624584.0600000005</v>
      </c>
      <c r="G35" s="18">
        <f t="shared" ca="1" si="2"/>
        <v>583483.62</v>
      </c>
      <c r="H35" s="18">
        <f t="shared" ca="1" si="2"/>
        <v>1383660.23</v>
      </c>
      <c r="I35" s="18">
        <f t="shared" ca="1" si="2"/>
        <v>652511885.71999991</v>
      </c>
      <c r="J35" s="18">
        <f t="shared" ca="1" si="2"/>
        <v>0</v>
      </c>
      <c r="K35" s="18">
        <f t="shared" ca="1" si="2"/>
        <v>0</v>
      </c>
      <c r="L35" s="18">
        <f t="shared" ca="1" si="2"/>
        <v>0</v>
      </c>
      <c r="M35" s="18">
        <f t="shared" ca="1" si="2"/>
        <v>0</v>
      </c>
      <c r="N35" s="18">
        <f t="shared" ca="1" si="3"/>
        <v>0</v>
      </c>
      <c r="O35" s="18">
        <f t="shared" ca="1" si="3"/>
        <v>0</v>
      </c>
      <c r="P35" s="18">
        <f t="shared" ca="1" si="3"/>
        <v>0</v>
      </c>
      <c r="Q35" s="18">
        <f t="shared" ca="1" si="3"/>
        <v>0</v>
      </c>
      <c r="R35" s="18">
        <f t="shared" ca="1" si="3"/>
        <v>0</v>
      </c>
      <c r="S35" s="18">
        <f t="shared" ca="1" si="3"/>
        <v>0</v>
      </c>
      <c r="T35" s="18">
        <f t="shared" ca="1" si="3"/>
        <v>0</v>
      </c>
      <c r="U35" s="19">
        <f t="shared" ca="1" si="1"/>
        <v>669614936.7299999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1128584</v>
      </c>
      <c r="E36" s="18">
        <f t="shared" ca="1" si="2"/>
        <v>2851815</v>
      </c>
      <c r="F36" s="18">
        <f t="shared" ca="1" si="2"/>
        <v>1947111</v>
      </c>
      <c r="G36" s="18">
        <f t="shared" ca="1" si="2"/>
        <v>225517</v>
      </c>
      <c r="H36" s="18">
        <f t="shared" ca="1" si="2"/>
        <v>3047410</v>
      </c>
      <c r="I36" s="18">
        <f t="shared" ca="1" si="2"/>
        <v>3257436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8">
        <f t="shared" ca="1" si="2"/>
        <v>0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8">
        <f t="shared" ca="1" si="3"/>
        <v>0</v>
      </c>
      <c r="S36" s="18">
        <f t="shared" ca="1" si="3"/>
        <v>0</v>
      </c>
      <c r="T36" s="18">
        <f t="shared" ca="1" si="3"/>
        <v>0</v>
      </c>
      <c r="U36" s="19">
        <f t="shared" ca="1" si="1"/>
        <v>12457873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8">
        <f t="shared" ca="1" si="2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8">
        <f t="shared" ca="1" si="3"/>
        <v>0</v>
      </c>
      <c r="S37" s="18">
        <f t="shared" ca="1" si="3"/>
        <v>0</v>
      </c>
      <c r="T37" s="18">
        <f t="shared" ca="1" si="3"/>
        <v>0</v>
      </c>
      <c r="U37" s="19">
        <f t="shared" ca="1" si="1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ref="D38:S53" ca="1" si="4">IFERROR(IF($C$2="Yurtiçi",INDIRECT("'"&amp;$B$2&amp;"'!"&amp;ADDRESS(MATCH($B38,INDIRECT("'"&amp;$B$2&amp;"'!$B$1:$B$1095"),0),MATCH(D$5,INDIRECT("'"&amp;$B$2&amp;"'!5:5"),0))),IF($C$2="Yurtdışı",INDIRECT("'"&amp;$B$2&amp;"'!"&amp;ADDRESS(MATCH($B38,INDIRECT("'"&amp;$B$2&amp;"'!$B$1:$B$1095"),0),MATCH(D$5,INDIRECT("'"&amp;$B$2&amp;"'!5:5"),0)+1)),INDIRECT("'"&amp;$B$2&amp;"'!"&amp;ADDRESS(MATCH($B38,INDIRECT("'"&amp;$B$2&amp;"'!$B$1:$B$1095"),0),MATCH(D$5,INDIRECT("'"&amp;$B$2&amp;"'!5:5"),0)))+INDIRECT("'"&amp;$B$2&amp;"'!"&amp;ADDRESS(MATCH($B38,INDIRECT("'"&amp;$B$2&amp;"'!$B$1:$B$1095"),0),MATCH(D$5,INDIRECT("'"&amp;$B$2&amp;"'!5:5"),0)+1)))),0)</f>
        <v>3154258.6799999997</v>
      </c>
      <c r="E38" s="18">
        <f t="shared" ca="1" si="4"/>
        <v>14918909.9</v>
      </c>
      <c r="F38" s="18">
        <f t="shared" ca="1" si="4"/>
        <v>36812552.380000003</v>
      </c>
      <c r="G38" s="18">
        <f t="shared" ca="1" si="4"/>
        <v>1393969.19</v>
      </c>
      <c r="H38" s="18">
        <f t="shared" ca="1" si="4"/>
        <v>9066692.9500000011</v>
      </c>
      <c r="I38" s="18">
        <f t="shared" ca="1" si="4"/>
        <v>10042467.580000002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19403.11</v>
      </c>
      <c r="N38" s="18">
        <f t="shared" ca="1" si="4"/>
        <v>21590110.98</v>
      </c>
      <c r="O38" s="18">
        <f t="shared" ca="1" si="4"/>
        <v>0</v>
      </c>
      <c r="P38" s="18">
        <f t="shared" ca="1" si="4"/>
        <v>60998.39</v>
      </c>
      <c r="Q38" s="18">
        <f t="shared" ca="1" si="4"/>
        <v>314973.56</v>
      </c>
      <c r="R38" s="18">
        <f t="shared" ca="1" si="4"/>
        <v>0</v>
      </c>
      <c r="S38" s="18">
        <f t="shared" ca="1" si="4"/>
        <v>0</v>
      </c>
      <c r="T38" s="18">
        <f t="shared" ref="N38:T53" ca="1" si="5">IFERROR(IF($C$2="Yurtiçi",INDIRECT("'"&amp;$B$2&amp;"'!"&amp;ADDRESS(MATCH($B38,INDIRECT("'"&amp;$B$2&amp;"'!$B$1:$B$1095"),0),MATCH(T$5,INDIRECT("'"&amp;$B$2&amp;"'!5:5"),0))),IF($C$2="Yurtdışı",INDIRECT("'"&amp;$B$2&amp;"'!"&amp;ADDRESS(MATCH($B38,INDIRECT("'"&amp;$B$2&amp;"'!$B$1:$B$1095"),0),MATCH(T$5,INDIRECT("'"&amp;$B$2&amp;"'!5:5"),0)+1)),INDIRECT("'"&amp;$B$2&amp;"'!"&amp;ADDRESS(MATCH($B38,INDIRECT("'"&amp;$B$2&amp;"'!$B$1:$B$1095"),0),MATCH(T$5,INDIRECT("'"&amp;$B$2&amp;"'!5:5"),0)))+INDIRECT("'"&amp;$B$2&amp;"'!"&amp;ADDRESS(MATCH($B38,INDIRECT("'"&amp;$B$2&amp;"'!$B$1:$B$1095"),0),MATCH(T$5,INDIRECT("'"&amp;$B$2&amp;"'!5:5"),0)+1)))),0)</f>
        <v>0</v>
      </c>
      <c r="U38" s="19">
        <f t="shared" ca="1" si="1"/>
        <v>97374336.720000014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4"/>
        <v>3119897.75</v>
      </c>
      <c r="E39" s="18">
        <f t="shared" ca="1" si="4"/>
        <v>5527308.5599999996</v>
      </c>
      <c r="F39" s="18">
        <f t="shared" ca="1" si="4"/>
        <v>38388.559999999998</v>
      </c>
      <c r="G39" s="18">
        <f t="shared" ca="1" si="4"/>
        <v>0</v>
      </c>
      <c r="H39" s="18">
        <f t="shared" ca="1" si="4"/>
        <v>0</v>
      </c>
      <c r="I39" s="18">
        <f t="shared" ca="1" si="4"/>
        <v>769114.13</v>
      </c>
      <c r="J39" s="18">
        <f t="shared" ca="1" si="4"/>
        <v>0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5"/>
        <v>0</v>
      </c>
      <c r="O39" s="18">
        <f t="shared" ca="1" si="5"/>
        <v>0</v>
      </c>
      <c r="P39" s="18">
        <f t="shared" ca="1" si="5"/>
        <v>0</v>
      </c>
      <c r="Q39" s="18">
        <f t="shared" ca="1" si="5"/>
        <v>0</v>
      </c>
      <c r="R39" s="18">
        <f t="shared" ca="1" si="5"/>
        <v>0</v>
      </c>
      <c r="S39" s="18">
        <f t="shared" ca="1" si="5"/>
        <v>0</v>
      </c>
      <c r="T39" s="18">
        <f t="shared" ca="1" si="5"/>
        <v>0</v>
      </c>
      <c r="U39" s="19">
        <f t="shared" ca="1" si="1"/>
        <v>9454709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483785.00482500007</v>
      </c>
      <c r="E40" s="18">
        <f t="shared" ca="1" si="4"/>
        <v>1573535.3297240001</v>
      </c>
      <c r="F40" s="18">
        <f t="shared" ca="1" si="4"/>
        <v>26911697.929722</v>
      </c>
      <c r="G40" s="18">
        <f t="shared" ca="1" si="4"/>
        <v>7175550.4699999997</v>
      </c>
      <c r="H40" s="18">
        <f t="shared" ca="1" si="4"/>
        <v>25084009.559999999</v>
      </c>
      <c r="I40" s="18">
        <f t="shared" ca="1" si="4"/>
        <v>4770355.0715770004</v>
      </c>
      <c r="J40" s="18">
        <f t="shared" ca="1" si="4"/>
        <v>5248.37</v>
      </c>
      <c r="K40" s="18">
        <f t="shared" ca="1" si="4"/>
        <v>0</v>
      </c>
      <c r="L40" s="18">
        <f t="shared" ca="1" si="4"/>
        <v>0</v>
      </c>
      <c r="M40" s="18">
        <f t="shared" ca="1" si="4"/>
        <v>6986.85</v>
      </c>
      <c r="N40" s="18">
        <f t="shared" ca="1" si="5"/>
        <v>24090573.289999999</v>
      </c>
      <c r="O40" s="18">
        <f t="shared" ca="1" si="5"/>
        <v>0</v>
      </c>
      <c r="P40" s="18">
        <f t="shared" ca="1" si="5"/>
        <v>336539.89</v>
      </c>
      <c r="Q40" s="18">
        <f t="shared" ca="1" si="5"/>
        <v>0</v>
      </c>
      <c r="R40" s="18">
        <f t="shared" ca="1" si="5"/>
        <v>0</v>
      </c>
      <c r="S40" s="18">
        <f t="shared" ca="1" si="5"/>
        <v>0</v>
      </c>
      <c r="T40" s="18">
        <f t="shared" ca="1" si="5"/>
        <v>53665.58</v>
      </c>
      <c r="U40" s="19">
        <f t="shared" ca="1" si="1"/>
        <v>90491947.345847994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175504.8</v>
      </c>
      <c r="E41" s="18">
        <f t="shared" ca="1" si="4"/>
        <v>136858.5</v>
      </c>
      <c r="F41" s="18">
        <f t="shared" ca="1" si="4"/>
        <v>887157.85</v>
      </c>
      <c r="G41" s="18">
        <f t="shared" ca="1" si="4"/>
        <v>0</v>
      </c>
      <c r="H41" s="18">
        <f t="shared" ca="1" si="4"/>
        <v>920829.84</v>
      </c>
      <c r="I41" s="18">
        <f t="shared" ca="1" si="4"/>
        <v>427130.99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5"/>
        <v>0</v>
      </c>
      <c r="O41" s="18">
        <f t="shared" ca="1" si="5"/>
        <v>0</v>
      </c>
      <c r="P41" s="18">
        <f t="shared" ca="1" si="5"/>
        <v>0</v>
      </c>
      <c r="Q41" s="18">
        <f t="shared" ca="1" si="5"/>
        <v>0</v>
      </c>
      <c r="R41" s="18">
        <f t="shared" ca="1" si="5"/>
        <v>0</v>
      </c>
      <c r="S41" s="18">
        <f t="shared" ca="1" si="5"/>
        <v>0</v>
      </c>
      <c r="T41" s="18">
        <f t="shared" ca="1" si="5"/>
        <v>0</v>
      </c>
      <c r="U41" s="19">
        <f t="shared" ca="1" si="1"/>
        <v>2547481.9799999995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5"/>
        <v>0</v>
      </c>
      <c r="O42" s="18">
        <f t="shared" ca="1" si="5"/>
        <v>0</v>
      </c>
      <c r="P42" s="18">
        <f t="shared" ca="1" si="5"/>
        <v>0</v>
      </c>
      <c r="Q42" s="18">
        <f t="shared" ca="1" si="5"/>
        <v>0</v>
      </c>
      <c r="R42" s="18">
        <f t="shared" ca="1" si="5"/>
        <v>0</v>
      </c>
      <c r="S42" s="18">
        <f t="shared" ca="1" si="5"/>
        <v>0</v>
      </c>
      <c r="T42" s="18">
        <f t="shared" ca="1" si="5"/>
        <v>0</v>
      </c>
      <c r="U42" s="19">
        <f t="shared" ca="1" si="1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85710.130000000107</v>
      </c>
      <c r="E43" s="18">
        <f t="shared" ca="1" si="4"/>
        <v>69531.13000000162</v>
      </c>
      <c r="F43" s="18">
        <f t="shared" ca="1" si="4"/>
        <v>3897658.0799999991</v>
      </c>
      <c r="G43" s="18">
        <f t="shared" ca="1" si="4"/>
        <v>0</v>
      </c>
      <c r="H43" s="18">
        <f t="shared" ca="1" si="4"/>
        <v>12800.3</v>
      </c>
      <c r="I43" s="18">
        <f t="shared" ca="1" si="4"/>
        <v>2472431.6499999985</v>
      </c>
      <c r="J43" s="18">
        <f t="shared" ca="1" si="4"/>
        <v>0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5"/>
        <v>0</v>
      </c>
      <c r="O43" s="18">
        <f t="shared" ca="1" si="5"/>
        <v>0</v>
      </c>
      <c r="P43" s="18">
        <f t="shared" ca="1" si="5"/>
        <v>0</v>
      </c>
      <c r="Q43" s="18">
        <f t="shared" ca="1" si="5"/>
        <v>0</v>
      </c>
      <c r="R43" s="18">
        <f t="shared" ca="1" si="5"/>
        <v>0</v>
      </c>
      <c r="S43" s="18">
        <f t="shared" ca="1" si="5"/>
        <v>0</v>
      </c>
      <c r="T43" s="18">
        <f t="shared" ca="1" si="5"/>
        <v>0</v>
      </c>
      <c r="U43" s="19">
        <f t="shared" ca="1" si="1"/>
        <v>6538131.2899999991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366180.11000000063</v>
      </c>
      <c r="E44" s="18">
        <f t="shared" ca="1" si="4"/>
        <v>194227.99000000212</v>
      </c>
      <c r="F44" s="18">
        <f t="shared" ca="1" si="4"/>
        <v>117441.77000000024</v>
      </c>
      <c r="G44" s="18">
        <f t="shared" ca="1" si="4"/>
        <v>0</v>
      </c>
      <c r="H44" s="18">
        <f t="shared" ca="1" si="4"/>
        <v>71.87</v>
      </c>
      <c r="I44" s="18">
        <f t="shared" ca="1" si="4"/>
        <v>309065.97000000026</v>
      </c>
      <c r="J44" s="18">
        <f t="shared" ca="1" si="4"/>
        <v>0</v>
      </c>
      <c r="K44" s="18">
        <f t="shared" ca="1" si="4"/>
        <v>0</v>
      </c>
      <c r="L44" s="18">
        <f t="shared" ca="1" si="4"/>
        <v>0</v>
      </c>
      <c r="M44" s="18">
        <f t="shared" ca="1" si="4"/>
        <v>1485576.2300000004</v>
      </c>
      <c r="N44" s="18">
        <f t="shared" ca="1" si="5"/>
        <v>44580003.099999867</v>
      </c>
      <c r="O44" s="18">
        <f t="shared" ca="1" si="5"/>
        <v>0</v>
      </c>
      <c r="P44" s="18">
        <f t="shared" ca="1" si="5"/>
        <v>21771.520000000004</v>
      </c>
      <c r="Q44" s="18">
        <f t="shared" ca="1" si="5"/>
        <v>0</v>
      </c>
      <c r="R44" s="18">
        <f t="shared" ca="1" si="5"/>
        <v>0</v>
      </c>
      <c r="S44" s="18">
        <f t="shared" ca="1" si="5"/>
        <v>7680</v>
      </c>
      <c r="T44" s="18">
        <f t="shared" ca="1" si="5"/>
        <v>3303.72</v>
      </c>
      <c r="U44" s="19">
        <f t="shared" ca="1" si="1"/>
        <v>47085322.279999875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301713.04000000196</v>
      </c>
      <c r="E45" s="18">
        <f t="shared" ca="1" si="4"/>
        <v>351976.57000000763</v>
      </c>
      <c r="F45" s="18">
        <f t="shared" ca="1" si="4"/>
        <v>807243.62000000023</v>
      </c>
      <c r="G45" s="18">
        <f t="shared" ca="1" si="4"/>
        <v>0</v>
      </c>
      <c r="H45" s="18">
        <f t="shared" ca="1" si="4"/>
        <v>860</v>
      </c>
      <c r="I45" s="18">
        <f t="shared" ca="1" si="4"/>
        <v>229174.3700000002</v>
      </c>
      <c r="J45" s="18">
        <f t="shared" ca="1" si="4"/>
        <v>0</v>
      </c>
      <c r="K45" s="18">
        <f t="shared" ca="1" si="4"/>
        <v>0</v>
      </c>
      <c r="L45" s="18">
        <f t="shared" ca="1" si="4"/>
        <v>0</v>
      </c>
      <c r="M45" s="18">
        <f t="shared" ca="1" si="4"/>
        <v>3526.1599999999989</v>
      </c>
      <c r="N45" s="18">
        <f t="shared" ca="1" si="5"/>
        <v>2103332.5699999984</v>
      </c>
      <c r="O45" s="18">
        <f t="shared" ca="1" si="5"/>
        <v>0</v>
      </c>
      <c r="P45" s="18">
        <f t="shared" ca="1" si="5"/>
        <v>-70362.749999999971</v>
      </c>
      <c r="Q45" s="18">
        <f t="shared" ca="1" si="5"/>
        <v>0</v>
      </c>
      <c r="R45" s="18">
        <f t="shared" ca="1" si="5"/>
        <v>0</v>
      </c>
      <c r="S45" s="18">
        <f t="shared" ca="1" si="5"/>
        <v>0</v>
      </c>
      <c r="T45" s="18">
        <f t="shared" ca="1" si="5"/>
        <v>83447.759999999995</v>
      </c>
      <c r="U45" s="19">
        <f t="shared" ca="1" si="1"/>
        <v>3810911.3400000082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20510.560000000001</v>
      </c>
      <c r="E46" s="18">
        <f t="shared" ca="1" si="4"/>
        <v>1888804.64</v>
      </c>
      <c r="F46" s="18">
        <f t="shared" ca="1" si="4"/>
        <v>11041053.550000001</v>
      </c>
      <c r="G46" s="18">
        <f t="shared" ca="1" si="4"/>
        <v>116625.23</v>
      </c>
      <c r="H46" s="18">
        <f t="shared" ca="1" si="4"/>
        <v>5044575.7</v>
      </c>
      <c r="I46" s="18">
        <f t="shared" ca="1" si="4"/>
        <v>2146923.19</v>
      </c>
      <c r="J46" s="18">
        <f t="shared" ca="1" si="4"/>
        <v>0</v>
      </c>
      <c r="K46" s="18">
        <f t="shared" ca="1" si="4"/>
        <v>0</v>
      </c>
      <c r="L46" s="18">
        <f t="shared" ca="1" si="4"/>
        <v>0</v>
      </c>
      <c r="M46" s="18">
        <f t="shared" ca="1" si="4"/>
        <v>0</v>
      </c>
      <c r="N46" s="18">
        <f t="shared" ca="1" si="5"/>
        <v>0</v>
      </c>
      <c r="O46" s="18">
        <f t="shared" ca="1" si="5"/>
        <v>0</v>
      </c>
      <c r="P46" s="18">
        <f t="shared" ca="1" si="5"/>
        <v>0</v>
      </c>
      <c r="Q46" s="18">
        <f t="shared" ca="1" si="5"/>
        <v>0</v>
      </c>
      <c r="R46" s="18">
        <f t="shared" ca="1" si="5"/>
        <v>0</v>
      </c>
      <c r="S46" s="18">
        <f t="shared" ca="1" si="5"/>
        <v>0</v>
      </c>
      <c r="T46" s="18">
        <f t="shared" ca="1" si="5"/>
        <v>0</v>
      </c>
      <c r="U46" s="19">
        <f t="shared" ca="1" si="1"/>
        <v>20258492.870000001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777.13</v>
      </c>
      <c r="E47" s="18">
        <f t="shared" ca="1" si="4"/>
        <v>375.35999999999984</v>
      </c>
      <c r="F47" s="18">
        <f t="shared" ca="1" si="4"/>
        <v>106.21</v>
      </c>
      <c r="G47" s="18">
        <f t="shared" ca="1" si="4"/>
        <v>0</v>
      </c>
      <c r="H47" s="18">
        <f t="shared" ca="1" si="4"/>
        <v>0</v>
      </c>
      <c r="I47" s="18">
        <f t="shared" ca="1" si="4"/>
        <v>243.94000000000003</v>
      </c>
      <c r="J47" s="18">
        <f t="shared" ca="1" si="4"/>
        <v>0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5"/>
        <v>0</v>
      </c>
      <c r="O47" s="18">
        <f t="shared" ca="1" si="5"/>
        <v>0</v>
      </c>
      <c r="P47" s="18">
        <f t="shared" ca="1" si="5"/>
        <v>0</v>
      </c>
      <c r="Q47" s="18">
        <f t="shared" ca="1" si="5"/>
        <v>0</v>
      </c>
      <c r="R47" s="18">
        <f t="shared" ca="1" si="5"/>
        <v>0</v>
      </c>
      <c r="S47" s="18">
        <f t="shared" ca="1" si="5"/>
        <v>0</v>
      </c>
      <c r="T47" s="18">
        <f t="shared" ca="1" si="5"/>
        <v>0</v>
      </c>
      <c r="U47" s="19">
        <f t="shared" ca="1" si="1"/>
        <v>1502.6399999999999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5"/>
        <v>0</v>
      </c>
      <c r="O48" s="18">
        <f t="shared" ca="1" si="5"/>
        <v>0</v>
      </c>
      <c r="P48" s="18">
        <f t="shared" ca="1" si="5"/>
        <v>0</v>
      </c>
      <c r="Q48" s="18">
        <f t="shared" ca="1" si="5"/>
        <v>0</v>
      </c>
      <c r="R48" s="18">
        <f t="shared" ca="1" si="5"/>
        <v>0</v>
      </c>
      <c r="S48" s="18">
        <f t="shared" ca="1" si="5"/>
        <v>0</v>
      </c>
      <c r="T48" s="18">
        <f t="shared" ca="1" si="5"/>
        <v>0</v>
      </c>
      <c r="U48" s="19">
        <f t="shared" ca="1" si="1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269071.08999999991</v>
      </c>
      <c r="E49" s="18">
        <f t="shared" ca="1" si="4"/>
        <v>3729778.329999981</v>
      </c>
      <c r="F49" s="18">
        <f t="shared" ca="1" si="4"/>
        <v>36828716.159999989</v>
      </c>
      <c r="G49" s="18">
        <f t="shared" ca="1" si="4"/>
        <v>22535.86</v>
      </c>
      <c r="H49" s="18">
        <f t="shared" ca="1" si="4"/>
        <v>65363.960000000006</v>
      </c>
      <c r="I49" s="18">
        <f t="shared" ca="1" si="4"/>
        <v>342183.08999999985</v>
      </c>
      <c r="J49" s="18">
        <f t="shared" ca="1" si="4"/>
        <v>0</v>
      </c>
      <c r="K49" s="18">
        <f t="shared" ca="1" si="4"/>
        <v>0</v>
      </c>
      <c r="L49" s="18">
        <f t="shared" ca="1" si="4"/>
        <v>0</v>
      </c>
      <c r="M49" s="18">
        <f t="shared" ca="1" si="4"/>
        <v>147568.43000000002</v>
      </c>
      <c r="N49" s="18">
        <f t="shared" ca="1" si="5"/>
        <v>69857050.679999828</v>
      </c>
      <c r="O49" s="18">
        <f t="shared" ca="1" si="5"/>
        <v>686720</v>
      </c>
      <c r="P49" s="18">
        <f t="shared" ca="1" si="5"/>
        <v>1406574.82</v>
      </c>
      <c r="Q49" s="18">
        <f t="shared" ca="1" si="5"/>
        <v>0</v>
      </c>
      <c r="R49" s="18">
        <f t="shared" ca="1" si="5"/>
        <v>0</v>
      </c>
      <c r="S49" s="18">
        <f t="shared" ca="1" si="5"/>
        <v>3562.5</v>
      </c>
      <c r="T49" s="18">
        <f t="shared" ca="1" si="5"/>
        <v>7853.33</v>
      </c>
      <c r="U49" s="19">
        <f t="shared" ca="1" si="1"/>
        <v>113366978.24999978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66422.179999999993</v>
      </c>
      <c r="E50" s="18">
        <f t="shared" ca="1" si="4"/>
        <v>212765.6</v>
      </c>
      <c r="F50" s="18">
        <f t="shared" ca="1" si="4"/>
        <v>78767.520000000004</v>
      </c>
      <c r="G50" s="18">
        <f t="shared" ca="1" si="4"/>
        <v>0</v>
      </c>
      <c r="H50" s="18">
        <f t="shared" ca="1" si="4"/>
        <v>11035.92</v>
      </c>
      <c r="I50" s="18">
        <f t="shared" ca="1" si="4"/>
        <v>351190.75</v>
      </c>
      <c r="J50" s="18">
        <f t="shared" ca="1" si="4"/>
        <v>0</v>
      </c>
      <c r="K50" s="18">
        <f t="shared" ca="1" si="4"/>
        <v>0</v>
      </c>
      <c r="L50" s="18">
        <f t="shared" ca="1" si="4"/>
        <v>0</v>
      </c>
      <c r="M50" s="18">
        <f t="shared" ca="1" si="4"/>
        <v>0</v>
      </c>
      <c r="N50" s="18">
        <f t="shared" ca="1" si="5"/>
        <v>0</v>
      </c>
      <c r="O50" s="18">
        <f t="shared" ca="1" si="5"/>
        <v>0</v>
      </c>
      <c r="P50" s="18">
        <f t="shared" ca="1" si="5"/>
        <v>0</v>
      </c>
      <c r="Q50" s="18">
        <f t="shared" ca="1" si="5"/>
        <v>0</v>
      </c>
      <c r="R50" s="18">
        <f t="shared" ca="1" si="5"/>
        <v>0</v>
      </c>
      <c r="S50" s="18">
        <f t="shared" ca="1" si="5"/>
        <v>0</v>
      </c>
      <c r="T50" s="18">
        <f t="shared" ca="1" si="5"/>
        <v>0</v>
      </c>
      <c r="U50" s="19">
        <f t="shared" ca="1" si="1"/>
        <v>720181.97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5"/>
        <v>0</v>
      </c>
      <c r="O51" s="18">
        <f t="shared" ca="1" si="5"/>
        <v>0</v>
      </c>
      <c r="P51" s="18">
        <f t="shared" ca="1" si="5"/>
        <v>0</v>
      </c>
      <c r="Q51" s="18">
        <f t="shared" ca="1" si="5"/>
        <v>0</v>
      </c>
      <c r="R51" s="18">
        <f t="shared" ca="1" si="5"/>
        <v>0</v>
      </c>
      <c r="S51" s="18">
        <f t="shared" ca="1" si="5"/>
        <v>0</v>
      </c>
      <c r="T51" s="18">
        <f t="shared" ca="1" si="5"/>
        <v>0</v>
      </c>
      <c r="U51" s="19">
        <f t="shared" ca="1" si="1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2424203.1300000097</v>
      </c>
      <c r="F52" s="18">
        <f t="shared" ca="1" si="4"/>
        <v>21191916.13000001</v>
      </c>
      <c r="G52" s="18">
        <f t="shared" ca="1" si="4"/>
        <v>147211.31</v>
      </c>
      <c r="H52" s="18">
        <f t="shared" ca="1" si="4"/>
        <v>223297.55</v>
      </c>
      <c r="I52" s="18">
        <f t="shared" ca="1" si="4"/>
        <v>673631.27</v>
      </c>
      <c r="J52" s="18">
        <f t="shared" ca="1" si="4"/>
        <v>0</v>
      </c>
      <c r="K52" s="18">
        <f t="shared" ca="1" si="4"/>
        <v>0</v>
      </c>
      <c r="L52" s="18">
        <f t="shared" ca="1" si="4"/>
        <v>0</v>
      </c>
      <c r="M52" s="18">
        <f t="shared" ca="1" si="4"/>
        <v>0</v>
      </c>
      <c r="N52" s="18">
        <f t="shared" ca="1" si="5"/>
        <v>0</v>
      </c>
      <c r="O52" s="18">
        <f t="shared" ca="1" si="5"/>
        <v>0</v>
      </c>
      <c r="P52" s="18">
        <f t="shared" ca="1" si="5"/>
        <v>0</v>
      </c>
      <c r="Q52" s="18">
        <f t="shared" ca="1" si="5"/>
        <v>0</v>
      </c>
      <c r="R52" s="18">
        <f t="shared" ca="1" si="5"/>
        <v>0</v>
      </c>
      <c r="S52" s="18">
        <f t="shared" ca="1" si="5"/>
        <v>0</v>
      </c>
      <c r="T52" s="18">
        <f t="shared" ca="1" si="5"/>
        <v>0</v>
      </c>
      <c r="U52" s="19">
        <f t="shared" ca="1" si="1"/>
        <v>24660259.390000019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5"/>
        <v>0</v>
      </c>
      <c r="O53" s="18">
        <f t="shared" ca="1" si="5"/>
        <v>0</v>
      </c>
      <c r="P53" s="18">
        <f t="shared" ca="1" si="5"/>
        <v>0</v>
      </c>
      <c r="Q53" s="18">
        <f t="shared" ca="1" si="5"/>
        <v>0</v>
      </c>
      <c r="R53" s="18">
        <f t="shared" ca="1" si="5"/>
        <v>0</v>
      </c>
      <c r="S53" s="18">
        <f t="shared" ca="1" si="5"/>
        <v>0</v>
      </c>
      <c r="T53" s="18">
        <f t="shared" ca="1" si="5"/>
        <v>0</v>
      </c>
      <c r="U53" s="19">
        <f t="shared" ca="1" si="1"/>
        <v>0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ref="D54:S69" ca="1" si="6">IFERROR(IF($C$2="Yurtiçi",INDIRECT("'"&amp;$B$2&amp;"'!"&amp;ADDRESS(MATCH($B54,INDIRECT("'"&amp;$B$2&amp;"'!$B$1:$B$1095"),0),MATCH(D$5,INDIRECT("'"&amp;$B$2&amp;"'!5:5"),0))),IF($C$2="Yurtdışı",INDIRECT("'"&amp;$B$2&amp;"'!"&amp;ADDRESS(MATCH($B54,INDIRECT("'"&amp;$B$2&amp;"'!$B$1:$B$1095"),0),MATCH(D$5,INDIRECT("'"&amp;$B$2&amp;"'!5:5"),0)+1)),INDIRECT("'"&amp;$B$2&amp;"'!"&amp;ADDRESS(MATCH($B54,INDIRECT("'"&amp;$B$2&amp;"'!$B$1:$B$1095"),0),MATCH(D$5,INDIRECT("'"&amp;$B$2&amp;"'!5:5"),0)))+INDIRECT("'"&amp;$B$2&amp;"'!"&amp;ADDRESS(MATCH($B54,INDIRECT("'"&amp;$B$2&amp;"'!$B$1:$B$1095"),0),MATCH(D$5,INDIRECT("'"&amp;$B$2&amp;"'!5:5"),0)+1)))),0)</f>
        <v>0</v>
      </c>
      <c r="E54" s="18">
        <f t="shared" ca="1" si="6"/>
        <v>0</v>
      </c>
      <c r="F54" s="18">
        <f t="shared" ca="1" si="6"/>
        <v>0</v>
      </c>
      <c r="G54" s="18">
        <f t="shared" ca="1" si="6"/>
        <v>0</v>
      </c>
      <c r="H54" s="18">
        <f t="shared" ca="1" si="6"/>
        <v>0</v>
      </c>
      <c r="I54" s="18">
        <f t="shared" ca="1" si="6"/>
        <v>0</v>
      </c>
      <c r="J54" s="18">
        <f t="shared" ca="1" si="6"/>
        <v>0</v>
      </c>
      <c r="K54" s="18">
        <f t="shared" ca="1" si="6"/>
        <v>0</v>
      </c>
      <c r="L54" s="18">
        <f t="shared" ca="1" si="6"/>
        <v>0</v>
      </c>
      <c r="M54" s="18">
        <f t="shared" ca="1" si="6"/>
        <v>0</v>
      </c>
      <c r="N54" s="18">
        <f t="shared" ca="1" si="6"/>
        <v>0</v>
      </c>
      <c r="O54" s="18">
        <f t="shared" ca="1" si="6"/>
        <v>0</v>
      </c>
      <c r="P54" s="18">
        <f t="shared" ca="1" si="6"/>
        <v>0</v>
      </c>
      <c r="Q54" s="18">
        <f t="shared" ca="1" si="6"/>
        <v>0</v>
      </c>
      <c r="R54" s="18">
        <f t="shared" ca="1" si="6"/>
        <v>0</v>
      </c>
      <c r="S54" s="18">
        <f t="shared" ca="1" si="6"/>
        <v>0</v>
      </c>
      <c r="T54" s="18">
        <f t="shared" ref="N54:T69" ca="1" si="7">IFERROR(IF($C$2="Yurtiçi",INDIRECT("'"&amp;$B$2&amp;"'!"&amp;ADDRESS(MATCH($B54,INDIRECT("'"&amp;$B$2&amp;"'!$B$1:$B$1095"),0),MATCH(T$5,INDIRECT("'"&amp;$B$2&amp;"'!5:5"),0))),IF($C$2="Yurtdışı",INDIRECT("'"&amp;$B$2&amp;"'!"&amp;ADDRESS(MATCH($B54,INDIRECT("'"&amp;$B$2&amp;"'!$B$1:$B$1095"),0),MATCH(T$5,INDIRECT("'"&amp;$B$2&amp;"'!5:5"),0)+1)),INDIRECT("'"&amp;$B$2&amp;"'!"&amp;ADDRESS(MATCH($B54,INDIRECT("'"&amp;$B$2&amp;"'!$B$1:$B$1095"),0),MATCH(T$5,INDIRECT("'"&amp;$B$2&amp;"'!5:5"),0)))+INDIRECT("'"&amp;$B$2&amp;"'!"&amp;ADDRESS(MATCH($B54,INDIRECT("'"&amp;$B$2&amp;"'!$B$1:$B$1095"),0),MATCH(T$5,INDIRECT("'"&amp;$B$2&amp;"'!5:5"),0)+1)))),0)</f>
        <v>0</v>
      </c>
      <c r="U54" s="19">
        <f t="shared" ca="1" si="1"/>
        <v>0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ca="1" si="6"/>
        <v>0</v>
      </c>
      <c r="E55" s="18">
        <f t="shared" ca="1" si="6"/>
        <v>0</v>
      </c>
      <c r="F55" s="18">
        <f t="shared" ca="1" si="6"/>
        <v>0</v>
      </c>
      <c r="G55" s="18">
        <f t="shared" ca="1" si="6"/>
        <v>0</v>
      </c>
      <c r="H55" s="18">
        <f t="shared" ca="1" si="6"/>
        <v>0</v>
      </c>
      <c r="I55" s="18">
        <f t="shared" ca="1" si="6"/>
        <v>0</v>
      </c>
      <c r="J55" s="18">
        <f t="shared" ca="1" si="6"/>
        <v>0</v>
      </c>
      <c r="K55" s="18">
        <f t="shared" ca="1" si="6"/>
        <v>0</v>
      </c>
      <c r="L55" s="18">
        <f t="shared" ca="1" si="6"/>
        <v>0</v>
      </c>
      <c r="M55" s="18">
        <f t="shared" ca="1" si="6"/>
        <v>0</v>
      </c>
      <c r="N55" s="18">
        <f t="shared" ca="1" si="7"/>
        <v>0</v>
      </c>
      <c r="O55" s="18">
        <f t="shared" ca="1" si="7"/>
        <v>0</v>
      </c>
      <c r="P55" s="18">
        <f t="shared" ca="1" si="7"/>
        <v>0</v>
      </c>
      <c r="Q55" s="18">
        <f t="shared" ca="1" si="7"/>
        <v>0</v>
      </c>
      <c r="R55" s="18">
        <f t="shared" ca="1" si="7"/>
        <v>0</v>
      </c>
      <c r="S55" s="18">
        <f t="shared" ca="1" si="7"/>
        <v>0</v>
      </c>
      <c r="T55" s="18">
        <f t="shared" ca="1" si="7"/>
        <v>0</v>
      </c>
      <c r="U55" s="19">
        <f t="shared" ca="1" si="1"/>
        <v>0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6"/>
        <v>0</v>
      </c>
      <c r="E56" s="18">
        <f t="shared" ca="1" si="6"/>
        <v>0</v>
      </c>
      <c r="F56" s="18">
        <f t="shared" ca="1" si="6"/>
        <v>0</v>
      </c>
      <c r="G56" s="18">
        <f t="shared" ca="1" si="6"/>
        <v>0</v>
      </c>
      <c r="H56" s="18">
        <f t="shared" ca="1" si="6"/>
        <v>0</v>
      </c>
      <c r="I56" s="18">
        <f t="shared" ca="1" si="6"/>
        <v>0</v>
      </c>
      <c r="J56" s="18">
        <f t="shared" ca="1" si="6"/>
        <v>0</v>
      </c>
      <c r="K56" s="18">
        <f t="shared" ca="1" si="6"/>
        <v>0</v>
      </c>
      <c r="L56" s="18">
        <f t="shared" ca="1" si="6"/>
        <v>0</v>
      </c>
      <c r="M56" s="18">
        <f t="shared" ca="1" si="6"/>
        <v>0</v>
      </c>
      <c r="N56" s="18">
        <f t="shared" ca="1" si="7"/>
        <v>0</v>
      </c>
      <c r="O56" s="18">
        <f t="shared" ca="1" si="7"/>
        <v>0</v>
      </c>
      <c r="P56" s="18">
        <f t="shared" ca="1" si="7"/>
        <v>0</v>
      </c>
      <c r="Q56" s="18">
        <f t="shared" ca="1" si="7"/>
        <v>0</v>
      </c>
      <c r="R56" s="18">
        <f t="shared" ca="1" si="7"/>
        <v>0</v>
      </c>
      <c r="S56" s="18">
        <f t="shared" ca="1" si="7"/>
        <v>0</v>
      </c>
      <c r="T56" s="18">
        <f t="shared" ca="1" si="7"/>
        <v>0</v>
      </c>
      <c r="U56" s="19">
        <f t="shared" ca="1" si="1"/>
        <v>0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6"/>
        <v>0</v>
      </c>
      <c r="E57" s="18">
        <f t="shared" ca="1" si="6"/>
        <v>0</v>
      </c>
      <c r="F57" s="18">
        <f t="shared" ca="1" si="6"/>
        <v>0</v>
      </c>
      <c r="G57" s="18">
        <f t="shared" ca="1" si="6"/>
        <v>0</v>
      </c>
      <c r="H57" s="18">
        <f t="shared" ca="1" si="6"/>
        <v>0</v>
      </c>
      <c r="I57" s="18">
        <f t="shared" ca="1" si="6"/>
        <v>0</v>
      </c>
      <c r="J57" s="18">
        <f t="shared" ca="1" si="6"/>
        <v>0</v>
      </c>
      <c r="K57" s="18">
        <f t="shared" ca="1" si="6"/>
        <v>0</v>
      </c>
      <c r="L57" s="18">
        <f t="shared" ca="1" si="6"/>
        <v>0</v>
      </c>
      <c r="M57" s="18">
        <f t="shared" ca="1" si="6"/>
        <v>0</v>
      </c>
      <c r="N57" s="18">
        <f t="shared" ca="1" si="7"/>
        <v>0</v>
      </c>
      <c r="O57" s="18">
        <f t="shared" ca="1" si="7"/>
        <v>0</v>
      </c>
      <c r="P57" s="18">
        <f t="shared" ca="1" si="7"/>
        <v>0</v>
      </c>
      <c r="Q57" s="18">
        <f t="shared" ca="1" si="7"/>
        <v>0</v>
      </c>
      <c r="R57" s="18">
        <f t="shared" ca="1" si="7"/>
        <v>0</v>
      </c>
      <c r="S57" s="18">
        <f t="shared" ca="1" si="7"/>
        <v>0</v>
      </c>
      <c r="T57" s="18">
        <f t="shared" ca="1" si="7"/>
        <v>0</v>
      </c>
      <c r="U57" s="19">
        <f t="shared" ref="U57" ca="1" si="8">+SUM(D57:T57)</f>
        <v>0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6"/>
        <v>0</v>
      </c>
      <c r="E58" s="18">
        <f t="shared" ca="1" si="6"/>
        <v>0</v>
      </c>
      <c r="F58" s="18">
        <f t="shared" ca="1" si="6"/>
        <v>0</v>
      </c>
      <c r="G58" s="18">
        <f t="shared" ca="1" si="6"/>
        <v>0</v>
      </c>
      <c r="H58" s="18">
        <f t="shared" ca="1" si="6"/>
        <v>0</v>
      </c>
      <c r="I58" s="18">
        <f t="shared" ca="1" si="6"/>
        <v>0</v>
      </c>
      <c r="J58" s="18">
        <f t="shared" ca="1" si="6"/>
        <v>0</v>
      </c>
      <c r="K58" s="18">
        <f t="shared" ca="1" si="6"/>
        <v>0</v>
      </c>
      <c r="L58" s="18">
        <f t="shared" ca="1" si="6"/>
        <v>0</v>
      </c>
      <c r="M58" s="18">
        <f t="shared" ca="1" si="6"/>
        <v>0</v>
      </c>
      <c r="N58" s="18">
        <f t="shared" ca="1" si="7"/>
        <v>0</v>
      </c>
      <c r="O58" s="18">
        <f t="shared" ca="1" si="7"/>
        <v>0</v>
      </c>
      <c r="P58" s="18">
        <f t="shared" ca="1" si="7"/>
        <v>0</v>
      </c>
      <c r="Q58" s="18">
        <f t="shared" ca="1" si="7"/>
        <v>0</v>
      </c>
      <c r="R58" s="18">
        <f t="shared" ca="1" si="7"/>
        <v>0</v>
      </c>
      <c r="S58" s="18">
        <f t="shared" ca="1" si="7"/>
        <v>0</v>
      </c>
      <c r="T58" s="18">
        <f t="shared" ca="1" si="7"/>
        <v>0</v>
      </c>
      <c r="U58" s="19">
        <f t="shared" ref="U58:U73" ca="1" si="9">+SUM(D58:T58)</f>
        <v>0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6"/>
        <v>0</v>
      </c>
      <c r="E59" s="18">
        <f t="shared" ca="1" si="6"/>
        <v>0</v>
      </c>
      <c r="F59" s="18">
        <f t="shared" ca="1" si="6"/>
        <v>0</v>
      </c>
      <c r="G59" s="18">
        <f t="shared" ca="1" si="6"/>
        <v>0</v>
      </c>
      <c r="H59" s="18">
        <f t="shared" ca="1" si="6"/>
        <v>0</v>
      </c>
      <c r="I59" s="18">
        <f t="shared" ca="1" si="6"/>
        <v>0</v>
      </c>
      <c r="J59" s="18">
        <f t="shared" ca="1" si="6"/>
        <v>0</v>
      </c>
      <c r="K59" s="18">
        <f t="shared" ca="1" si="6"/>
        <v>0</v>
      </c>
      <c r="L59" s="18">
        <f t="shared" ca="1" si="6"/>
        <v>0</v>
      </c>
      <c r="M59" s="18">
        <f t="shared" ca="1" si="6"/>
        <v>0</v>
      </c>
      <c r="N59" s="18">
        <f t="shared" ca="1" si="7"/>
        <v>0</v>
      </c>
      <c r="O59" s="18">
        <f t="shared" ca="1" si="7"/>
        <v>0</v>
      </c>
      <c r="P59" s="18">
        <f t="shared" ca="1" si="7"/>
        <v>0</v>
      </c>
      <c r="Q59" s="18">
        <f t="shared" ca="1" si="7"/>
        <v>0</v>
      </c>
      <c r="R59" s="18">
        <f t="shared" ca="1" si="7"/>
        <v>0</v>
      </c>
      <c r="S59" s="18">
        <f t="shared" ca="1" si="7"/>
        <v>0</v>
      </c>
      <c r="T59" s="18">
        <f t="shared" ca="1" si="7"/>
        <v>0</v>
      </c>
      <c r="U59" s="19">
        <f t="shared" ca="1" si="9"/>
        <v>0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6"/>
        <v>0</v>
      </c>
      <c r="E60" s="18">
        <f t="shared" ca="1" si="6"/>
        <v>0</v>
      </c>
      <c r="F60" s="18">
        <f t="shared" ca="1" si="6"/>
        <v>0</v>
      </c>
      <c r="G60" s="18">
        <f t="shared" ca="1" si="6"/>
        <v>0</v>
      </c>
      <c r="H60" s="18">
        <f t="shared" ca="1" si="6"/>
        <v>0</v>
      </c>
      <c r="I60" s="18">
        <f t="shared" ca="1" si="6"/>
        <v>0</v>
      </c>
      <c r="J60" s="18">
        <f t="shared" ca="1" si="6"/>
        <v>0</v>
      </c>
      <c r="K60" s="18">
        <f t="shared" ca="1" si="6"/>
        <v>0</v>
      </c>
      <c r="L60" s="18">
        <f t="shared" ca="1" si="6"/>
        <v>0</v>
      </c>
      <c r="M60" s="18">
        <f t="shared" ca="1" si="6"/>
        <v>0</v>
      </c>
      <c r="N60" s="18">
        <f t="shared" ca="1" si="7"/>
        <v>0</v>
      </c>
      <c r="O60" s="18">
        <f t="shared" ca="1" si="7"/>
        <v>0</v>
      </c>
      <c r="P60" s="18">
        <f t="shared" ca="1" si="7"/>
        <v>0</v>
      </c>
      <c r="Q60" s="18">
        <f t="shared" ca="1" si="7"/>
        <v>0</v>
      </c>
      <c r="R60" s="18">
        <f t="shared" ca="1" si="7"/>
        <v>0</v>
      </c>
      <c r="S60" s="18">
        <f t="shared" ca="1" si="7"/>
        <v>0</v>
      </c>
      <c r="T60" s="18">
        <f t="shared" ca="1" si="7"/>
        <v>0</v>
      </c>
      <c r="U60" s="19">
        <f t="shared" ca="1" si="9"/>
        <v>0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6"/>
        <v>0</v>
      </c>
      <c r="E61" s="18">
        <f t="shared" ca="1" si="6"/>
        <v>0</v>
      </c>
      <c r="F61" s="18">
        <f t="shared" ca="1" si="6"/>
        <v>0</v>
      </c>
      <c r="G61" s="18">
        <f t="shared" ca="1" si="6"/>
        <v>0</v>
      </c>
      <c r="H61" s="18">
        <f t="shared" ca="1" si="6"/>
        <v>0</v>
      </c>
      <c r="I61" s="18">
        <f t="shared" ca="1" si="6"/>
        <v>0</v>
      </c>
      <c r="J61" s="18">
        <f t="shared" ca="1" si="6"/>
        <v>0</v>
      </c>
      <c r="K61" s="18">
        <f t="shared" ca="1" si="6"/>
        <v>0</v>
      </c>
      <c r="L61" s="18">
        <f t="shared" ca="1" si="6"/>
        <v>0</v>
      </c>
      <c r="M61" s="18">
        <f t="shared" ca="1" si="6"/>
        <v>0</v>
      </c>
      <c r="N61" s="18">
        <f t="shared" ca="1" si="7"/>
        <v>0</v>
      </c>
      <c r="O61" s="18">
        <f t="shared" ca="1" si="7"/>
        <v>0</v>
      </c>
      <c r="P61" s="18">
        <f t="shared" ca="1" si="7"/>
        <v>0</v>
      </c>
      <c r="Q61" s="18">
        <f t="shared" ca="1" si="7"/>
        <v>0</v>
      </c>
      <c r="R61" s="18">
        <f t="shared" ca="1" si="7"/>
        <v>0</v>
      </c>
      <c r="S61" s="18">
        <f t="shared" ca="1" si="7"/>
        <v>0</v>
      </c>
      <c r="T61" s="18">
        <f t="shared" ca="1" si="7"/>
        <v>0</v>
      </c>
      <c r="U61" s="19">
        <f t="shared" ca="1" si="9"/>
        <v>0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6"/>
        <v>0</v>
      </c>
      <c r="E62" s="18">
        <f t="shared" ca="1" si="6"/>
        <v>0</v>
      </c>
      <c r="F62" s="18">
        <f t="shared" ca="1" si="6"/>
        <v>0</v>
      </c>
      <c r="G62" s="18">
        <f t="shared" ca="1" si="6"/>
        <v>0</v>
      </c>
      <c r="H62" s="18">
        <f t="shared" ca="1" si="6"/>
        <v>0</v>
      </c>
      <c r="I62" s="18">
        <f t="shared" ca="1" si="6"/>
        <v>0</v>
      </c>
      <c r="J62" s="18">
        <f t="shared" ca="1" si="6"/>
        <v>0</v>
      </c>
      <c r="K62" s="18">
        <f t="shared" ca="1" si="6"/>
        <v>0</v>
      </c>
      <c r="L62" s="18">
        <f t="shared" ca="1" si="6"/>
        <v>0</v>
      </c>
      <c r="M62" s="18">
        <f t="shared" ca="1" si="6"/>
        <v>0</v>
      </c>
      <c r="N62" s="18">
        <f t="shared" ca="1" si="7"/>
        <v>0</v>
      </c>
      <c r="O62" s="18">
        <f t="shared" ca="1" si="7"/>
        <v>0</v>
      </c>
      <c r="P62" s="18">
        <f t="shared" ca="1" si="7"/>
        <v>0</v>
      </c>
      <c r="Q62" s="18">
        <f t="shared" ca="1" si="7"/>
        <v>0</v>
      </c>
      <c r="R62" s="18">
        <f t="shared" ca="1" si="7"/>
        <v>0</v>
      </c>
      <c r="S62" s="18">
        <f t="shared" ca="1" si="7"/>
        <v>0</v>
      </c>
      <c r="T62" s="18">
        <f t="shared" ca="1" si="7"/>
        <v>0</v>
      </c>
      <c r="U62" s="19">
        <f t="shared" ca="1" si="9"/>
        <v>0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6"/>
        <v>0</v>
      </c>
      <c r="E63" s="18">
        <f t="shared" ca="1" si="6"/>
        <v>0</v>
      </c>
      <c r="F63" s="18">
        <f t="shared" ca="1" si="6"/>
        <v>0</v>
      </c>
      <c r="G63" s="18">
        <f t="shared" ca="1" si="6"/>
        <v>0</v>
      </c>
      <c r="H63" s="18">
        <f t="shared" ca="1" si="6"/>
        <v>0</v>
      </c>
      <c r="I63" s="18">
        <f t="shared" ca="1" si="6"/>
        <v>0</v>
      </c>
      <c r="J63" s="18">
        <f t="shared" ca="1" si="6"/>
        <v>0</v>
      </c>
      <c r="K63" s="18">
        <f t="shared" ca="1" si="6"/>
        <v>0</v>
      </c>
      <c r="L63" s="18">
        <f t="shared" ca="1" si="6"/>
        <v>0</v>
      </c>
      <c r="M63" s="18">
        <f t="shared" ca="1" si="6"/>
        <v>0</v>
      </c>
      <c r="N63" s="18">
        <f t="shared" ca="1" si="7"/>
        <v>0</v>
      </c>
      <c r="O63" s="18">
        <f t="shared" ca="1" si="7"/>
        <v>0</v>
      </c>
      <c r="P63" s="18">
        <f t="shared" ca="1" si="7"/>
        <v>0</v>
      </c>
      <c r="Q63" s="18">
        <f t="shared" ca="1" si="7"/>
        <v>0</v>
      </c>
      <c r="R63" s="18">
        <f t="shared" ca="1" si="7"/>
        <v>0</v>
      </c>
      <c r="S63" s="18">
        <f t="shared" ca="1" si="7"/>
        <v>0</v>
      </c>
      <c r="T63" s="18">
        <f t="shared" ca="1" si="7"/>
        <v>0</v>
      </c>
      <c r="U63" s="19">
        <f t="shared" ca="1" si="9"/>
        <v>0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6"/>
        <v>0</v>
      </c>
      <c r="E64" s="18">
        <f t="shared" ca="1" si="6"/>
        <v>0</v>
      </c>
      <c r="F64" s="18">
        <f t="shared" ca="1" si="6"/>
        <v>0</v>
      </c>
      <c r="G64" s="18">
        <f t="shared" ca="1" si="6"/>
        <v>0</v>
      </c>
      <c r="H64" s="18">
        <f t="shared" ca="1" si="6"/>
        <v>0</v>
      </c>
      <c r="I64" s="18">
        <f t="shared" ca="1" si="6"/>
        <v>0</v>
      </c>
      <c r="J64" s="18">
        <f t="shared" ca="1" si="6"/>
        <v>0</v>
      </c>
      <c r="K64" s="18">
        <f t="shared" ca="1" si="6"/>
        <v>0</v>
      </c>
      <c r="L64" s="18">
        <f t="shared" ca="1" si="6"/>
        <v>0</v>
      </c>
      <c r="M64" s="18">
        <f t="shared" ca="1" si="6"/>
        <v>0</v>
      </c>
      <c r="N64" s="18">
        <f t="shared" ca="1" si="7"/>
        <v>0</v>
      </c>
      <c r="O64" s="18">
        <f t="shared" ca="1" si="7"/>
        <v>0</v>
      </c>
      <c r="P64" s="18">
        <f t="shared" ca="1" si="7"/>
        <v>0</v>
      </c>
      <c r="Q64" s="18">
        <f t="shared" ca="1" si="7"/>
        <v>0</v>
      </c>
      <c r="R64" s="18">
        <f t="shared" ca="1" si="7"/>
        <v>0</v>
      </c>
      <c r="S64" s="18">
        <f t="shared" ca="1" si="7"/>
        <v>0</v>
      </c>
      <c r="T64" s="18">
        <f t="shared" ca="1" si="7"/>
        <v>0</v>
      </c>
      <c r="U64" s="19">
        <f t="shared" ca="1" si="9"/>
        <v>0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6"/>
        <v>0</v>
      </c>
      <c r="E65" s="18">
        <f t="shared" ca="1" si="6"/>
        <v>0</v>
      </c>
      <c r="F65" s="18">
        <f t="shared" ca="1" si="6"/>
        <v>0</v>
      </c>
      <c r="G65" s="18">
        <f t="shared" ca="1" si="6"/>
        <v>0</v>
      </c>
      <c r="H65" s="18">
        <f t="shared" ca="1" si="6"/>
        <v>0</v>
      </c>
      <c r="I65" s="18">
        <f t="shared" ca="1" si="6"/>
        <v>0</v>
      </c>
      <c r="J65" s="18">
        <f t="shared" ca="1" si="6"/>
        <v>0</v>
      </c>
      <c r="K65" s="18">
        <f t="shared" ca="1" si="6"/>
        <v>0</v>
      </c>
      <c r="L65" s="18">
        <f t="shared" ca="1" si="6"/>
        <v>0</v>
      </c>
      <c r="M65" s="18">
        <f t="shared" ca="1" si="6"/>
        <v>0</v>
      </c>
      <c r="N65" s="18">
        <f t="shared" ca="1" si="7"/>
        <v>0</v>
      </c>
      <c r="O65" s="18">
        <f t="shared" ca="1" si="7"/>
        <v>0</v>
      </c>
      <c r="P65" s="18">
        <f t="shared" ca="1" si="7"/>
        <v>0</v>
      </c>
      <c r="Q65" s="18">
        <f t="shared" ca="1" si="7"/>
        <v>0</v>
      </c>
      <c r="R65" s="18">
        <f t="shared" ca="1" si="7"/>
        <v>0</v>
      </c>
      <c r="S65" s="18">
        <f t="shared" ca="1" si="7"/>
        <v>0</v>
      </c>
      <c r="T65" s="18">
        <f t="shared" ca="1" si="7"/>
        <v>0</v>
      </c>
      <c r="U65" s="19">
        <f t="shared" ca="1" si="9"/>
        <v>0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6"/>
        <v>0</v>
      </c>
      <c r="E66" s="18">
        <f t="shared" ca="1" si="6"/>
        <v>0</v>
      </c>
      <c r="F66" s="18">
        <f t="shared" ca="1" si="6"/>
        <v>0</v>
      </c>
      <c r="G66" s="18">
        <f t="shared" ca="1" si="6"/>
        <v>0</v>
      </c>
      <c r="H66" s="18">
        <f t="shared" ca="1" si="6"/>
        <v>0</v>
      </c>
      <c r="I66" s="18">
        <f t="shared" ca="1" si="6"/>
        <v>0</v>
      </c>
      <c r="J66" s="18">
        <f t="shared" ca="1" si="6"/>
        <v>0</v>
      </c>
      <c r="K66" s="18">
        <f t="shared" ca="1" si="6"/>
        <v>0</v>
      </c>
      <c r="L66" s="18">
        <f t="shared" ca="1" si="6"/>
        <v>0</v>
      </c>
      <c r="M66" s="18">
        <f t="shared" ca="1" si="6"/>
        <v>0</v>
      </c>
      <c r="N66" s="18">
        <f t="shared" ca="1" si="7"/>
        <v>0</v>
      </c>
      <c r="O66" s="18">
        <f t="shared" ca="1" si="7"/>
        <v>0</v>
      </c>
      <c r="P66" s="18">
        <f t="shared" ca="1" si="7"/>
        <v>0</v>
      </c>
      <c r="Q66" s="18">
        <f t="shared" ca="1" si="7"/>
        <v>0</v>
      </c>
      <c r="R66" s="18">
        <f t="shared" ca="1" si="7"/>
        <v>0</v>
      </c>
      <c r="S66" s="18">
        <f t="shared" ca="1" si="7"/>
        <v>0</v>
      </c>
      <c r="T66" s="18">
        <f t="shared" ca="1" si="7"/>
        <v>0</v>
      </c>
      <c r="U66" s="19">
        <f t="shared" ca="1" si="9"/>
        <v>0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6"/>
        <v>0</v>
      </c>
      <c r="E67" s="18">
        <f t="shared" ca="1" si="6"/>
        <v>0</v>
      </c>
      <c r="F67" s="18">
        <f t="shared" ca="1" si="6"/>
        <v>0</v>
      </c>
      <c r="G67" s="18">
        <f t="shared" ca="1" si="6"/>
        <v>0</v>
      </c>
      <c r="H67" s="18">
        <f t="shared" ca="1" si="6"/>
        <v>0</v>
      </c>
      <c r="I67" s="18">
        <f t="shared" ca="1" si="6"/>
        <v>0</v>
      </c>
      <c r="J67" s="18">
        <f t="shared" ca="1" si="6"/>
        <v>0</v>
      </c>
      <c r="K67" s="18">
        <f t="shared" ca="1" si="6"/>
        <v>0</v>
      </c>
      <c r="L67" s="18">
        <f t="shared" ca="1" si="6"/>
        <v>0</v>
      </c>
      <c r="M67" s="18">
        <f t="shared" ca="1" si="6"/>
        <v>0</v>
      </c>
      <c r="N67" s="18">
        <f t="shared" ca="1" si="7"/>
        <v>0</v>
      </c>
      <c r="O67" s="18">
        <f t="shared" ca="1" si="7"/>
        <v>0</v>
      </c>
      <c r="P67" s="18">
        <f t="shared" ca="1" si="7"/>
        <v>0</v>
      </c>
      <c r="Q67" s="18">
        <f t="shared" ca="1" si="7"/>
        <v>0</v>
      </c>
      <c r="R67" s="18">
        <f t="shared" ca="1" si="7"/>
        <v>0</v>
      </c>
      <c r="S67" s="18">
        <f t="shared" ca="1" si="7"/>
        <v>0</v>
      </c>
      <c r="T67" s="18">
        <f t="shared" ca="1" si="7"/>
        <v>0</v>
      </c>
      <c r="U67" s="19">
        <f t="shared" ca="1" si="9"/>
        <v>0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6"/>
        <v>0</v>
      </c>
      <c r="E68" s="18">
        <f t="shared" ca="1" si="6"/>
        <v>0</v>
      </c>
      <c r="F68" s="18">
        <f t="shared" ca="1" si="6"/>
        <v>0</v>
      </c>
      <c r="G68" s="18">
        <f t="shared" ca="1" si="6"/>
        <v>0</v>
      </c>
      <c r="H68" s="18">
        <f t="shared" ca="1" si="6"/>
        <v>0</v>
      </c>
      <c r="I68" s="18">
        <f t="shared" ca="1" si="6"/>
        <v>0</v>
      </c>
      <c r="J68" s="18">
        <f t="shared" ca="1" si="6"/>
        <v>0</v>
      </c>
      <c r="K68" s="18">
        <f t="shared" ca="1" si="6"/>
        <v>0</v>
      </c>
      <c r="L68" s="18">
        <f t="shared" ca="1" si="6"/>
        <v>0</v>
      </c>
      <c r="M68" s="18">
        <f t="shared" ca="1" si="6"/>
        <v>0</v>
      </c>
      <c r="N68" s="18">
        <f t="shared" ca="1" si="7"/>
        <v>0</v>
      </c>
      <c r="O68" s="18">
        <f t="shared" ca="1" si="7"/>
        <v>0</v>
      </c>
      <c r="P68" s="18">
        <f t="shared" ca="1" si="7"/>
        <v>0</v>
      </c>
      <c r="Q68" s="18">
        <f t="shared" ca="1" si="7"/>
        <v>0</v>
      </c>
      <c r="R68" s="18">
        <f t="shared" ca="1" si="7"/>
        <v>0</v>
      </c>
      <c r="S68" s="18">
        <f t="shared" ca="1" si="7"/>
        <v>0</v>
      </c>
      <c r="T68" s="18">
        <f t="shared" ca="1" si="7"/>
        <v>0</v>
      </c>
      <c r="U68" s="19">
        <f t="shared" ca="1" si="9"/>
        <v>0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6"/>
        <v>0</v>
      </c>
      <c r="E69" s="18">
        <f t="shared" ca="1" si="6"/>
        <v>0</v>
      </c>
      <c r="F69" s="18">
        <f t="shared" ca="1" si="6"/>
        <v>0</v>
      </c>
      <c r="G69" s="18">
        <f t="shared" ca="1" si="6"/>
        <v>0</v>
      </c>
      <c r="H69" s="18">
        <f t="shared" ca="1" si="6"/>
        <v>0</v>
      </c>
      <c r="I69" s="18">
        <f t="shared" ca="1" si="6"/>
        <v>0</v>
      </c>
      <c r="J69" s="18">
        <f t="shared" ca="1" si="6"/>
        <v>0</v>
      </c>
      <c r="K69" s="18">
        <f t="shared" ca="1" si="6"/>
        <v>0</v>
      </c>
      <c r="L69" s="18">
        <f t="shared" ca="1" si="6"/>
        <v>0</v>
      </c>
      <c r="M69" s="18">
        <f t="shared" ca="1" si="6"/>
        <v>0</v>
      </c>
      <c r="N69" s="18">
        <f t="shared" ca="1" si="7"/>
        <v>0</v>
      </c>
      <c r="O69" s="18">
        <f t="shared" ca="1" si="7"/>
        <v>0</v>
      </c>
      <c r="P69" s="18">
        <f t="shared" ca="1" si="7"/>
        <v>0</v>
      </c>
      <c r="Q69" s="18">
        <f t="shared" ca="1" si="7"/>
        <v>0</v>
      </c>
      <c r="R69" s="18">
        <f t="shared" ca="1" si="7"/>
        <v>0</v>
      </c>
      <c r="S69" s="18">
        <f t="shared" ca="1" si="7"/>
        <v>0</v>
      </c>
      <c r="T69" s="18">
        <f t="shared" ca="1" si="7"/>
        <v>0</v>
      </c>
      <c r="U69" s="19">
        <f t="shared" ca="1" si="9"/>
        <v>0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ref="D70:S73" ca="1" si="10">IFERROR(IF($C$2="Yurtiçi",INDIRECT("'"&amp;$B$2&amp;"'!"&amp;ADDRESS(MATCH($B70,INDIRECT("'"&amp;$B$2&amp;"'!$B$1:$B$1095"),0),MATCH(D$5,INDIRECT("'"&amp;$B$2&amp;"'!5:5"),0))),IF($C$2="Yurtdışı",INDIRECT("'"&amp;$B$2&amp;"'!"&amp;ADDRESS(MATCH($B70,INDIRECT("'"&amp;$B$2&amp;"'!$B$1:$B$1095"),0),MATCH(D$5,INDIRECT("'"&amp;$B$2&amp;"'!5:5"),0)+1)),INDIRECT("'"&amp;$B$2&amp;"'!"&amp;ADDRESS(MATCH($B70,INDIRECT("'"&amp;$B$2&amp;"'!$B$1:$B$1095"),0),MATCH(D$5,INDIRECT("'"&amp;$B$2&amp;"'!5:5"),0)))+INDIRECT("'"&amp;$B$2&amp;"'!"&amp;ADDRESS(MATCH($B70,INDIRECT("'"&amp;$B$2&amp;"'!$B$1:$B$1095"),0),MATCH(D$5,INDIRECT("'"&amp;$B$2&amp;"'!5:5"),0)+1)))),0)</f>
        <v>0</v>
      </c>
      <c r="E70" s="18">
        <f t="shared" ca="1" si="10"/>
        <v>0</v>
      </c>
      <c r="F70" s="18">
        <f t="shared" ca="1" si="10"/>
        <v>0</v>
      </c>
      <c r="G70" s="18">
        <f t="shared" ca="1" si="10"/>
        <v>0</v>
      </c>
      <c r="H70" s="18">
        <f t="shared" ca="1" si="10"/>
        <v>0</v>
      </c>
      <c r="I70" s="18">
        <f t="shared" ca="1" si="10"/>
        <v>0</v>
      </c>
      <c r="J70" s="18">
        <f t="shared" ca="1" si="10"/>
        <v>0</v>
      </c>
      <c r="K70" s="18">
        <f t="shared" ca="1" si="10"/>
        <v>0</v>
      </c>
      <c r="L70" s="18">
        <f t="shared" ca="1" si="10"/>
        <v>0</v>
      </c>
      <c r="M70" s="18">
        <f t="shared" ca="1" si="10"/>
        <v>0</v>
      </c>
      <c r="N70" s="18">
        <f t="shared" ca="1" si="10"/>
        <v>0</v>
      </c>
      <c r="O70" s="18">
        <f t="shared" ca="1" si="10"/>
        <v>0</v>
      </c>
      <c r="P70" s="18">
        <f t="shared" ca="1" si="10"/>
        <v>0</v>
      </c>
      <c r="Q70" s="18">
        <f t="shared" ca="1" si="10"/>
        <v>0</v>
      </c>
      <c r="R70" s="18">
        <f t="shared" ca="1" si="10"/>
        <v>0</v>
      </c>
      <c r="S70" s="18">
        <f t="shared" ca="1" si="10"/>
        <v>0</v>
      </c>
      <c r="T70" s="18">
        <f t="shared" ref="N70:T73" ca="1" si="11">IFERROR(IF($C$2="Yurtiçi",INDIRECT("'"&amp;$B$2&amp;"'!"&amp;ADDRESS(MATCH($B70,INDIRECT("'"&amp;$B$2&amp;"'!$B$1:$B$1095"),0),MATCH(T$5,INDIRECT("'"&amp;$B$2&amp;"'!5:5"),0))),IF($C$2="Yurtdışı",INDIRECT("'"&amp;$B$2&amp;"'!"&amp;ADDRESS(MATCH($B70,INDIRECT("'"&amp;$B$2&amp;"'!$B$1:$B$1095"),0),MATCH(T$5,INDIRECT("'"&amp;$B$2&amp;"'!5:5"),0)+1)),INDIRECT("'"&amp;$B$2&amp;"'!"&amp;ADDRESS(MATCH($B70,INDIRECT("'"&amp;$B$2&amp;"'!$B$1:$B$1095"),0),MATCH(T$5,INDIRECT("'"&amp;$B$2&amp;"'!5:5"),0)))+INDIRECT("'"&amp;$B$2&amp;"'!"&amp;ADDRESS(MATCH($B70,INDIRECT("'"&amp;$B$2&amp;"'!$B$1:$B$1095"),0),MATCH(T$5,INDIRECT("'"&amp;$B$2&amp;"'!5:5"),0)+1)))),0)</f>
        <v>0</v>
      </c>
      <c r="U70" s="19">
        <f t="shared" ca="1" si="9"/>
        <v>0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10"/>
        <v>0</v>
      </c>
      <c r="E71" s="18">
        <f t="shared" ca="1" si="10"/>
        <v>0</v>
      </c>
      <c r="F71" s="18">
        <f t="shared" ca="1" si="10"/>
        <v>0</v>
      </c>
      <c r="G71" s="18">
        <f t="shared" ca="1" si="10"/>
        <v>0</v>
      </c>
      <c r="H71" s="18">
        <f t="shared" ca="1" si="10"/>
        <v>0</v>
      </c>
      <c r="I71" s="18">
        <f t="shared" ca="1" si="10"/>
        <v>0</v>
      </c>
      <c r="J71" s="18">
        <f t="shared" ca="1" si="10"/>
        <v>0</v>
      </c>
      <c r="K71" s="18">
        <f t="shared" ca="1" si="10"/>
        <v>0</v>
      </c>
      <c r="L71" s="18">
        <f t="shared" ca="1" si="10"/>
        <v>0</v>
      </c>
      <c r="M71" s="18">
        <f t="shared" ca="1" si="10"/>
        <v>0</v>
      </c>
      <c r="N71" s="18">
        <f t="shared" ca="1" si="11"/>
        <v>0</v>
      </c>
      <c r="O71" s="18">
        <f t="shared" ca="1" si="11"/>
        <v>0</v>
      </c>
      <c r="P71" s="18">
        <f t="shared" ca="1" si="11"/>
        <v>0</v>
      </c>
      <c r="Q71" s="18">
        <f t="shared" ca="1" si="11"/>
        <v>0</v>
      </c>
      <c r="R71" s="18">
        <f t="shared" ca="1" si="11"/>
        <v>0</v>
      </c>
      <c r="S71" s="18">
        <f t="shared" ca="1" si="11"/>
        <v>0</v>
      </c>
      <c r="T71" s="18">
        <f t="shared" ca="1" si="11"/>
        <v>0</v>
      </c>
      <c r="U71" s="19">
        <f t="shared" ca="1" si="9"/>
        <v>0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8">
        <f t="shared" ca="1" si="10"/>
        <v>0</v>
      </c>
      <c r="H72" s="18">
        <f t="shared" ca="1" si="10"/>
        <v>0</v>
      </c>
      <c r="I72" s="18">
        <f t="shared" ca="1" si="10"/>
        <v>0</v>
      </c>
      <c r="J72" s="18">
        <f t="shared" ca="1" si="10"/>
        <v>0</v>
      </c>
      <c r="K72" s="18">
        <f t="shared" ca="1" si="10"/>
        <v>0</v>
      </c>
      <c r="L72" s="18">
        <f t="shared" ca="1" si="10"/>
        <v>0</v>
      </c>
      <c r="M72" s="18">
        <f t="shared" ca="1" si="10"/>
        <v>0</v>
      </c>
      <c r="N72" s="18">
        <f t="shared" ca="1" si="11"/>
        <v>0</v>
      </c>
      <c r="O72" s="18">
        <f t="shared" ca="1" si="11"/>
        <v>0</v>
      </c>
      <c r="P72" s="18">
        <f t="shared" ca="1" si="11"/>
        <v>0</v>
      </c>
      <c r="Q72" s="18">
        <f t="shared" ca="1" si="11"/>
        <v>0</v>
      </c>
      <c r="R72" s="18">
        <f t="shared" ca="1" si="11"/>
        <v>0</v>
      </c>
      <c r="S72" s="18">
        <f t="shared" ca="1" si="11"/>
        <v>0</v>
      </c>
      <c r="T72" s="18">
        <f t="shared" ca="1" si="11"/>
        <v>0</v>
      </c>
      <c r="U72" s="19">
        <f t="shared" ca="1" si="9"/>
        <v>0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8">
        <f t="shared" ca="1" si="10"/>
        <v>0</v>
      </c>
      <c r="H73" s="18">
        <f t="shared" ca="1" si="10"/>
        <v>0</v>
      </c>
      <c r="I73" s="18">
        <f t="shared" ca="1" si="10"/>
        <v>0</v>
      </c>
      <c r="J73" s="18">
        <f t="shared" ca="1" si="10"/>
        <v>0</v>
      </c>
      <c r="K73" s="18">
        <f t="shared" ca="1" si="10"/>
        <v>0</v>
      </c>
      <c r="L73" s="18">
        <f t="shared" ca="1" si="10"/>
        <v>0</v>
      </c>
      <c r="M73" s="18">
        <f t="shared" ca="1" si="10"/>
        <v>0</v>
      </c>
      <c r="N73" s="18">
        <f t="shared" ca="1" si="11"/>
        <v>0</v>
      </c>
      <c r="O73" s="18">
        <f t="shared" ca="1" si="11"/>
        <v>0</v>
      </c>
      <c r="P73" s="18">
        <f t="shared" ca="1" si="11"/>
        <v>0</v>
      </c>
      <c r="Q73" s="18">
        <f t="shared" ca="1" si="11"/>
        <v>0</v>
      </c>
      <c r="R73" s="18">
        <f t="shared" ca="1" si="11"/>
        <v>0</v>
      </c>
      <c r="S73" s="18">
        <f t="shared" ca="1" si="11"/>
        <v>0</v>
      </c>
      <c r="T73" s="18">
        <f t="shared" ca="1" si="11"/>
        <v>0</v>
      </c>
      <c r="U73" s="19">
        <f t="shared" ca="1" si="9"/>
        <v>0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U74" ca="1" si="12">SUMIF($C$7:$C$73,"HD",D$7:D$73)</f>
        <v>76433415.818586692</v>
      </c>
      <c r="E74" s="49">
        <f t="shared" ca="1" si="12"/>
        <v>453664100.14347041</v>
      </c>
      <c r="F74" s="49">
        <f t="shared" ca="1" si="12"/>
        <v>1949282082.0295219</v>
      </c>
      <c r="G74" s="49">
        <f t="shared" ca="1" si="12"/>
        <v>174718595.62014601</v>
      </c>
      <c r="H74" s="49">
        <f t="shared" ca="1" si="12"/>
        <v>881136872.69178092</v>
      </c>
      <c r="I74" s="49">
        <f t="shared" ca="1" si="12"/>
        <v>2073998475.2174337</v>
      </c>
      <c r="J74" s="49">
        <f t="shared" ca="1" si="12"/>
        <v>15636780.369999997</v>
      </c>
      <c r="K74" s="49">
        <f t="shared" ca="1" si="12"/>
        <v>0</v>
      </c>
      <c r="L74" s="49">
        <f t="shared" ca="1" si="12"/>
        <v>106972894.55</v>
      </c>
      <c r="M74" s="49">
        <f t="shared" ca="1" si="12"/>
        <v>192767159.39000002</v>
      </c>
      <c r="N74" s="49">
        <f t="shared" ca="1" si="12"/>
        <v>7482169419.3199806</v>
      </c>
      <c r="O74" s="49">
        <f t="shared" ca="1" si="12"/>
        <v>37558075.440000005</v>
      </c>
      <c r="P74" s="49">
        <f t="shared" ca="1" si="12"/>
        <v>1392033428.21</v>
      </c>
      <c r="Q74" s="49">
        <f t="shared" ca="1" si="12"/>
        <v>1777261.37</v>
      </c>
      <c r="R74" s="49">
        <f t="shared" ca="1" si="12"/>
        <v>336690.84</v>
      </c>
      <c r="S74" s="49">
        <f t="shared" ca="1" si="12"/>
        <v>51419490.789999999</v>
      </c>
      <c r="T74" s="49">
        <f t="shared" ca="1" si="12"/>
        <v>210540378.91999999</v>
      </c>
      <c r="U74" s="49">
        <f t="shared" ca="1" si="12"/>
        <v>15100445120.720921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U75" ca="1" si="13">SUMIF($C$7:$C$73,"H",D$7:D$73)+SUMIF($C$7:$C$73,"E",D$7:D$73)</f>
        <v>0</v>
      </c>
      <c r="E75" s="49">
        <f t="shared" ca="1" si="13"/>
        <v>0</v>
      </c>
      <c r="F75" s="49">
        <f t="shared" ca="1" si="13"/>
        <v>0</v>
      </c>
      <c r="G75" s="49">
        <f t="shared" ca="1" si="13"/>
        <v>0</v>
      </c>
      <c r="H75" s="49">
        <f t="shared" ca="1" si="13"/>
        <v>0</v>
      </c>
      <c r="I75" s="49">
        <f t="shared" ca="1" si="13"/>
        <v>0</v>
      </c>
      <c r="J75" s="49">
        <f t="shared" ca="1" si="13"/>
        <v>0</v>
      </c>
      <c r="K75" s="49">
        <f t="shared" ca="1" si="13"/>
        <v>0</v>
      </c>
      <c r="L75" s="49">
        <f t="shared" ca="1" si="13"/>
        <v>0</v>
      </c>
      <c r="M75" s="49">
        <f t="shared" ca="1" si="13"/>
        <v>0</v>
      </c>
      <c r="N75" s="49">
        <f t="shared" ca="1" si="13"/>
        <v>0</v>
      </c>
      <c r="O75" s="49">
        <f t="shared" ca="1" si="13"/>
        <v>0</v>
      </c>
      <c r="P75" s="49">
        <f t="shared" ca="1" si="13"/>
        <v>0</v>
      </c>
      <c r="Q75" s="49">
        <f t="shared" ca="1" si="13"/>
        <v>0</v>
      </c>
      <c r="R75" s="49">
        <f t="shared" ca="1" si="13"/>
        <v>0</v>
      </c>
      <c r="S75" s="49">
        <f t="shared" ca="1" si="13"/>
        <v>0</v>
      </c>
      <c r="T75" s="49">
        <f t="shared" ca="1" si="13"/>
        <v>0</v>
      </c>
      <c r="U75" s="49">
        <f t="shared" ca="1" si="13"/>
        <v>0</v>
      </c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U76" ca="1" si="14">D74+D75</f>
        <v>76433415.818586692</v>
      </c>
      <c r="E76" s="49">
        <f t="shared" ca="1" si="14"/>
        <v>453664100.14347041</v>
      </c>
      <c r="F76" s="49">
        <f ca="1">F74+F75</f>
        <v>1949282082.0295219</v>
      </c>
      <c r="G76" s="49">
        <f ca="1">G74+G75</f>
        <v>174718595.62014601</v>
      </c>
      <c r="H76" s="49">
        <f ca="1">H74+H75</f>
        <v>881136872.69178092</v>
      </c>
      <c r="I76" s="49">
        <f ca="1">I74+I75</f>
        <v>2073998475.2174337</v>
      </c>
      <c r="J76" s="49">
        <f ca="1">J74+J75</f>
        <v>15636780.369999997</v>
      </c>
      <c r="K76" s="49">
        <f t="shared" ca="1" si="14"/>
        <v>0</v>
      </c>
      <c r="L76" s="49">
        <f t="shared" ca="1" si="14"/>
        <v>106972894.55</v>
      </c>
      <c r="M76" s="49">
        <f t="shared" ca="1" si="14"/>
        <v>192767159.39000002</v>
      </c>
      <c r="N76" s="49">
        <f t="shared" ca="1" si="14"/>
        <v>7482169419.3199806</v>
      </c>
      <c r="O76" s="49">
        <f t="shared" ca="1" si="14"/>
        <v>37558075.440000005</v>
      </c>
      <c r="P76" s="49">
        <f t="shared" ca="1" si="14"/>
        <v>1392033428.21</v>
      </c>
      <c r="Q76" s="49">
        <f t="shared" ca="1" si="14"/>
        <v>1777261.37</v>
      </c>
      <c r="R76" s="49">
        <f t="shared" ca="1" si="14"/>
        <v>336690.84</v>
      </c>
      <c r="S76" s="49">
        <f t="shared" ca="1" si="14"/>
        <v>51419490.789999999</v>
      </c>
      <c r="T76" s="49">
        <f t="shared" ca="1" si="14"/>
        <v>210540378.91999999</v>
      </c>
      <c r="U76" s="49">
        <f t="shared" ca="1" si="14"/>
        <v>15100445120.720921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6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714</v>
      </c>
      <c r="E5" s="78">
        <v>715</v>
      </c>
      <c r="F5" s="78">
        <v>903</v>
      </c>
      <c r="G5" s="78">
        <v>716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71</v>
      </c>
      <c r="E6" s="56" t="s">
        <v>72</v>
      </c>
      <c r="F6" s="56" t="s">
        <v>73</v>
      </c>
      <c r="G6" s="56" t="s">
        <v>74</v>
      </c>
      <c r="H6" s="79" t="s">
        <v>340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F7" s="18">
        <f t="shared" ca="1" si="0"/>
        <v>0</v>
      </c>
      <c r="G7" s="18">
        <f t="shared" ca="1" si="0"/>
        <v>0</v>
      </c>
      <c r="H7" s="19">
        <f t="shared" ref="H7:H56" ca="1" si="1">+SUM(D7:G7)</f>
        <v>0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ref="E8:E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1436716090.79</v>
      </c>
      <c r="F8" s="18">
        <f t="shared" ca="1" si="0"/>
        <v>0</v>
      </c>
      <c r="G8" s="18">
        <f t="shared" ca="1" si="0"/>
        <v>172780820.52000001</v>
      </c>
      <c r="H8" s="19">
        <f t="shared" ca="1" si="1"/>
        <v>1609496911.3099999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2"/>
        <v>1725073537.7800004</v>
      </c>
      <c r="F9" s="18">
        <f t="shared" ca="1" si="0"/>
        <v>39654725.510000005</v>
      </c>
      <c r="G9" s="18">
        <f t="shared" ca="1" si="0"/>
        <v>160018811.18999994</v>
      </c>
      <c r="H9" s="19">
        <f t="shared" ca="1" si="1"/>
        <v>1924747074.4800005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2"/>
        <v>1797717116.4001799</v>
      </c>
      <c r="F10" s="18">
        <f t="shared" ca="1" si="0"/>
        <v>152220688.15000001</v>
      </c>
      <c r="G10" s="18">
        <f t="shared" ca="1" si="0"/>
        <v>476296189.17993796</v>
      </c>
      <c r="H10" s="19">
        <f t="shared" ca="1" si="1"/>
        <v>2426233993.7301178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2"/>
        <v>1336450441.7109001</v>
      </c>
      <c r="F11" s="18">
        <f t="shared" ca="1" si="0"/>
        <v>13099053.628800001</v>
      </c>
      <c r="G11" s="18">
        <f t="shared" ca="1" si="0"/>
        <v>19040935.231699999</v>
      </c>
      <c r="H11" s="19">
        <f t="shared" ca="1" si="1"/>
        <v>1368590430.5713999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2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2"/>
        <v>952407812.40049219</v>
      </c>
      <c r="F13" s="18">
        <f t="shared" ca="1" si="0"/>
        <v>1541653.164903</v>
      </c>
      <c r="G13" s="18">
        <f t="shared" ca="1" si="0"/>
        <v>15127110.870000003</v>
      </c>
      <c r="H13" s="19">
        <f t="shared" ca="1" si="1"/>
        <v>969076576.43539524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2"/>
        <v>2050721204.5799999</v>
      </c>
      <c r="F14" s="18">
        <f t="shared" ca="1" si="0"/>
        <v>16566309.719999999</v>
      </c>
      <c r="G14" s="18">
        <f t="shared" ca="1" si="0"/>
        <v>183947656.80000001</v>
      </c>
      <c r="H14" s="19">
        <f t="shared" ca="1" si="1"/>
        <v>2251235171.0999999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2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2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2"/>
        <v>524344781.96999997</v>
      </c>
      <c r="F17" s="18">
        <f t="shared" ca="1" si="0"/>
        <v>0</v>
      </c>
      <c r="G17" s="18">
        <f t="shared" ca="1" si="0"/>
        <v>78198.009999999995</v>
      </c>
      <c r="H17" s="19">
        <f t="shared" ca="1" si="1"/>
        <v>524422979.97999996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2"/>
        <v>0</v>
      </c>
      <c r="F18" s="18">
        <f t="shared" ca="1" si="0"/>
        <v>0</v>
      </c>
      <c r="G18" s="18">
        <f t="shared" ca="1" si="0"/>
        <v>0</v>
      </c>
      <c r="H18" s="19">
        <f t="shared" ca="1" si="1"/>
        <v>0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2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2"/>
        <v>412442953.60999995</v>
      </c>
      <c r="F20" s="18">
        <f t="shared" ca="1" si="0"/>
        <v>1744918.33</v>
      </c>
      <c r="G20" s="18">
        <f t="shared" ca="1" si="0"/>
        <v>35333302.269999988</v>
      </c>
      <c r="H20" s="19">
        <f t="shared" ca="1" si="1"/>
        <v>449521174.20999992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2"/>
        <v>-7903938.2499999991</v>
      </c>
      <c r="F21" s="18">
        <f t="shared" ca="1" si="0"/>
        <v>-369326.72</v>
      </c>
      <c r="G21" s="18">
        <f t="shared" ca="1" si="0"/>
        <v>-168893.95</v>
      </c>
      <c r="H21" s="19">
        <f t="shared" ca="1" si="1"/>
        <v>-8442158.9199999981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2"/>
        <v>557066966.36000001</v>
      </c>
      <c r="F22" s="18">
        <f t="shared" ca="1" si="0"/>
        <v>18181139.73</v>
      </c>
      <c r="G22" s="18">
        <f t="shared" ca="1" si="0"/>
        <v>63654036.329999998</v>
      </c>
      <c r="H22" s="19">
        <f t="shared" ca="1" si="1"/>
        <v>638902142.42000008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D73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4025801846.9400001</v>
      </c>
      <c r="F23" s="18">
        <f t="shared" ref="F23:G38" ca="1" si="4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94223465.609999999</v>
      </c>
      <c r="G23" s="18">
        <f t="shared" ca="1" si="4"/>
        <v>83336518.310000002</v>
      </c>
      <c r="H23" s="19">
        <f t="shared" ca="1" si="1"/>
        <v>4203361830.8600001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0</v>
      </c>
      <c r="E24" s="18">
        <f t="shared" ca="1" si="2"/>
        <v>960075633.80999994</v>
      </c>
      <c r="F24" s="18">
        <f t="shared" ca="1" si="4"/>
        <v>121762374.36</v>
      </c>
      <c r="G24" s="18">
        <f t="shared" ca="1" si="4"/>
        <v>199872912.55000001</v>
      </c>
      <c r="H24" s="19">
        <f t="shared" ca="1" si="1"/>
        <v>1281710920.7199998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0</v>
      </c>
      <c r="E25" s="18">
        <f t="shared" ca="1" si="2"/>
        <v>934066599.72019005</v>
      </c>
      <c r="F25" s="18">
        <f t="shared" ca="1" si="4"/>
        <v>321899.34999999998</v>
      </c>
      <c r="G25" s="18">
        <f t="shared" ca="1" si="4"/>
        <v>51784054.389997497</v>
      </c>
      <c r="H25" s="19">
        <f t="shared" ca="1" si="1"/>
        <v>986172553.46018755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0</v>
      </c>
      <c r="E26" s="18">
        <f t="shared" ca="1" si="2"/>
        <v>165608826.77000004</v>
      </c>
      <c r="F26" s="18">
        <f t="shared" ca="1" si="4"/>
        <v>2004140.71</v>
      </c>
      <c r="G26" s="18">
        <f t="shared" ca="1" si="4"/>
        <v>4821455.3299999973</v>
      </c>
      <c r="H26" s="19">
        <f t="shared" ca="1" si="1"/>
        <v>172434422.81000003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0</v>
      </c>
      <c r="E27" s="18">
        <f t="shared" ca="1" si="2"/>
        <v>624887773.10848594</v>
      </c>
      <c r="F27" s="18">
        <f t="shared" ca="1" si="4"/>
        <v>7600160.2415139992</v>
      </c>
      <c r="G27" s="18">
        <f t="shared" ca="1" si="4"/>
        <v>12094760.060000001</v>
      </c>
      <c r="H27" s="19">
        <f t="shared" ca="1" si="1"/>
        <v>644582693.40999985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0</v>
      </c>
      <c r="E28" s="18">
        <f t="shared" ca="1" si="2"/>
        <v>1248122800.22</v>
      </c>
      <c r="F28" s="18">
        <f t="shared" ca="1" si="4"/>
        <v>1427521.09</v>
      </c>
      <c r="G28" s="18">
        <f t="shared" ca="1" si="4"/>
        <v>131798116.23</v>
      </c>
      <c r="H28" s="19">
        <f t="shared" ca="1" si="1"/>
        <v>1381348437.54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0</v>
      </c>
      <c r="E29" s="18">
        <f t="shared" ca="1" si="2"/>
        <v>-87.46</v>
      </c>
      <c r="F29" s="18">
        <f t="shared" ca="1" si="4"/>
        <v>0</v>
      </c>
      <c r="G29" s="18">
        <f t="shared" ca="1" si="4"/>
        <v>0</v>
      </c>
      <c r="H29" s="19">
        <f t="shared" ca="1" si="1"/>
        <v>-87.46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0</v>
      </c>
      <c r="E30" s="18">
        <f t="shared" ca="1" si="2"/>
        <v>1131409808.0516</v>
      </c>
      <c r="F30" s="18">
        <f t="shared" ca="1" si="4"/>
        <v>118893.14</v>
      </c>
      <c r="G30" s="18">
        <f t="shared" ca="1" si="4"/>
        <v>53132418.5704</v>
      </c>
      <c r="H30" s="19">
        <f t="shared" ca="1" si="1"/>
        <v>1184661119.7620001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0</v>
      </c>
      <c r="E31" s="18">
        <f t="shared" ca="1" si="2"/>
        <v>159920555.93000001</v>
      </c>
      <c r="F31" s="18">
        <f t="shared" ca="1" si="4"/>
        <v>1263287.9300000002</v>
      </c>
      <c r="G31" s="18">
        <f t="shared" ca="1" si="4"/>
        <v>1161417.2400000002</v>
      </c>
      <c r="H31" s="19">
        <f t="shared" ca="1" si="1"/>
        <v>162345261.10000002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0</v>
      </c>
      <c r="E32" s="18">
        <f t="shared" ca="1" si="2"/>
        <v>1436041921.98</v>
      </c>
      <c r="F32" s="18">
        <f t="shared" ca="1" si="4"/>
        <v>0</v>
      </c>
      <c r="G32" s="18">
        <f t="shared" ca="1" si="4"/>
        <v>128140365.67</v>
      </c>
      <c r="H32" s="19">
        <f t="shared" ca="1" si="1"/>
        <v>1564182287.6500001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0</v>
      </c>
      <c r="E33" s="18">
        <f t="shared" ca="1" si="2"/>
        <v>1033825287.3095349</v>
      </c>
      <c r="F33" s="18">
        <f t="shared" ca="1" si="4"/>
        <v>57997804.470000148</v>
      </c>
      <c r="G33" s="18">
        <f t="shared" ca="1" si="4"/>
        <v>23867612.209999759</v>
      </c>
      <c r="H33" s="19">
        <f t="shared" ca="1" si="1"/>
        <v>1115690703.9895349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0</v>
      </c>
      <c r="E34" s="18">
        <f t="shared" ca="1" si="2"/>
        <v>382988128.33004242</v>
      </c>
      <c r="F34" s="18">
        <f t="shared" ca="1" si="4"/>
        <v>1419359.17</v>
      </c>
      <c r="G34" s="18">
        <f t="shared" ca="1" si="4"/>
        <v>7250061.0199996168</v>
      </c>
      <c r="H34" s="19">
        <f t="shared" ca="1" si="1"/>
        <v>391657548.52004206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0</v>
      </c>
      <c r="E35" s="18">
        <f t="shared" ca="1" si="2"/>
        <v>22182.63</v>
      </c>
      <c r="F35" s="18">
        <f t="shared" ca="1" si="4"/>
        <v>0</v>
      </c>
      <c r="G35" s="18">
        <f t="shared" ca="1" si="4"/>
        <v>0</v>
      </c>
      <c r="H35" s="19">
        <f t="shared" ca="1" si="1"/>
        <v>22182.63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0</v>
      </c>
      <c r="E36" s="18">
        <f t="shared" ca="1" si="2"/>
        <v>191303303</v>
      </c>
      <c r="F36" s="18">
        <f t="shared" ca="1" si="4"/>
        <v>2022799</v>
      </c>
      <c r="G36" s="18">
        <f t="shared" ca="1" si="4"/>
        <v>9065261</v>
      </c>
      <c r="H36" s="19">
        <f t="shared" ca="1" si="1"/>
        <v>202391363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2"/>
        <v>0</v>
      </c>
      <c r="F37" s="18">
        <f t="shared" ca="1" si="4"/>
        <v>0</v>
      </c>
      <c r="G37" s="18">
        <f t="shared" ca="1" si="4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0</v>
      </c>
      <c r="E38" s="18">
        <f t="shared" ca="1" si="2"/>
        <v>281925443.94999999</v>
      </c>
      <c r="F38" s="18">
        <f t="shared" ca="1" si="4"/>
        <v>0</v>
      </c>
      <c r="G38" s="18">
        <f t="shared" ca="1" si="4"/>
        <v>27432564.649999999</v>
      </c>
      <c r="H38" s="19">
        <f t="shared" ca="1" si="1"/>
        <v>309358008.59999996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3"/>
        <v>0</v>
      </c>
      <c r="E39" s="18">
        <f t="shared" ca="1" si="2"/>
        <v>1277453730.0799999</v>
      </c>
      <c r="F39" s="18">
        <f t="shared" ref="F39:G54" ca="1" si="5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1408948.8</v>
      </c>
      <c r="G39" s="18">
        <f t="shared" ca="1" si="5"/>
        <v>38477563.420000002</v>
      </c>
      <c r="H39" s="19">
        <f t="shared" ca="1" si="1"/>
        <v>1317340242.3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2"/>
        <v>2249656369.5146303</v>
      </c>
      <c r="F40" s="18">
        <f t="shared" ca="1" si="5"/>
        <v>1416643.03</v>
      </c>
      <c r="G40" s="18">
        <f t="shared" ca="1" si="5"/>
        <v>275308465.93945003</v>
      </c>
      <c r="H40" s="19">
        <f t="shared" ca="1" si="1"/>
        <v>2526381478.4840803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2"/>
        <v>0</v>
      </c>
      <c r="F41" s="18">
        <f t="shared" ca="1" si="5"/>
        <v>0</v>
      </c>
      <c r="G41" s="18">
        <f t="shared" ca="1" si="5"/>
        <v>0</v>
      </c>
      <c r="H41" s="19">
        <f t="shared" ca="1" si="1"/>
        <v>0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2"/>
        <v>0</v>
      </c>
      <c r="F42" s="18">
        <f t="shared" ca="1" si="5"/>
        <v>0</v>
      </c>
      <c r="G42" s="18">
        <f t="shared" ca="1" si="5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2"/>
        <v>0</v>
      </c>
      <c r="F43" s="18">
        <f t="shared" ca="1" si="5"/>
        <v>0</v>
      </c>
      <c r="G43" s="18">
        <f t="shared" ca="1" si="5"/>
        <v>0</v>
      </c>
      <c r="H43" s="19">
        <f t="shared" ca="1" si="1"/>
        <v>0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2"/>
        <v>173942717.61000741</v>
      </c>
      <c r="F44" s="18">
        <f t="shared" ca="1" si="5"/>
        <v>1559871.9100000001</v>
      </c>
      <c r="G44" s="18">
        <f t="shared" ca="1" si="5"/>
        <v>14111546.959999967</v>
      </c>
      <c r="H44" s="19">
        <f t="shared" ca="1" si="1"/>
        <v>189614136.48000738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2"/>
        <v>0</v>
      </c>
      <c r="F45" s="18">
        <f t="shared" ca="1" si="5"/>
        <v>0</v>
      </c>
      <c r="G45" s="18">
        <f t="shared" ca="1" si="5"/>
        <v>0</v>
      </c>
      <c r="H45" s="19">
        <f t="shared" ca="1" si="1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2"/>
        <v>0</v>
      </c>
      <c r="F46" s="18">
        <f t="shared" ca="1" si="5"/>
        <v>0</v>
      </c>
      <c r="G46" s="18">
        <f t="shared" ca="1" si="5"/>
        <v>0</v>
      </c>
      <c r="H46" s="19">
        <f t="shared" ca="1" si="1"/>
        <v>0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2"/>
        <v>0</v>
      </c>
      <c r="F47" s="18">
        <f t="shared" ca="1" si="5"/>
        <v>0</v>
      </c>
      <c r="G47" s="18">
        <f t="shared" ca="1" si="5"/>
        <v>0</v>
      </c>
      <c r="H47" s="19">
        <f t="shared" ca="1" si="1"/>
        <v>0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2"/>
        <v>930978709.94000006</v>
      </c>
      <c r="F48" s="18">
        <f t="shared" ca="1" si="5"/>
        <v>823334</v>
      </c>
      <c r="G48" s="18">
        <f t="shared" ca="1" si="5"/>
        <v>59207178.149999999</v>
      </c>
      <c r="H48" s="19">
        <f t="shared" ca="1" si="1"/>
        <v>991009222.09000003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2"/>
        <v>0</v>
      </c>
      <c r="F49" s="18">
        <f t="shared" ca="1" si="5"/>
        <v>0</v>
      </c>
      <c r="G49" s="18">
        <f t="shared" ca="1" si="5"/>
        <v>0</v>
      </c>
      <c r="H49" s="19">
        <f t="shared" ca="1" si="1"/>
        <v>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2"/>
        <v>0</v>
      </c>
      <c r="F50" s="18">
        <f t="shared" ca="1" si="5"/>
        <v>0</v>
      </c>
      <c r="G50" s="18">
        <f t="shared" ca="1" si="5"/>
        <v>0</v>
      </c>
      <c r="H50" s="19">
        <f t="shared" ca="1" si="1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2"/>
        <v>0</v>
      </c>
      <c r="F51" s="18">
        <f t="shared" ca="1" si="5"/>
        <v>0</v>
      </c>
      <c r="G51" s="18">
        <f t="shared" ca="1" si="5"/>
        <v>0</v>
      </c>
      <c r="H51" s="19">
        <f t="shared" ca="1" si="1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2"/>
        <v>0</v>
      </c>
      <c r="F52" s="18">
        <f t="shared" ca="1" si="5"/>
        <v>0</v>
      </c>
      <c r="G52" s="18">
        <f t="shared" ca="1" si="5"/>
        <v>0</v>
      </c>
      <c r="H52" s="19">
        <f t="shared" ca="1" si="1"/>
        <v>0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2"/>
        <v>0</v>
      </c>
      <c r="F53" s="18">
        <f t="shared" ca="1" si="5"/>
        <v>0</v>
      </c>
      <c r="G53" s="18">
        <f t="shared" ca="1" si="5"/>
        <v>0</v>
      </c>
      <c r="H53" s="19">
        <f t="shared" ca="1" si="1"/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2"/>
        <v>0</v>
      </c>
      <c r="F54" s="18">
        <f t="shared" ca="1" si="5"/>
        <v>0</v>
      </c>
      <c r="G54" s="18">
        <f t="shared" ca="1" si="5"/>
        <v>0</v>
      </c>
      <c r="H54" s="19">
        <f t="shared" ca="1" si="1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ca="1" si="3"/>
        <v>0</v>
      </c>
      <c r="E55" s="18">
        <f t="shared" ca="1" si="2"/>
        <v>0</v>
      </c>
      <c r="F55" s="18">
        <f t="shared" ref="F55:G73" ca="1" si="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6"/>
        <v>0</v>
      </c>
      <c r="H55" s="19">
        <f t="shared" ca="1" si="1"/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3"/>
        <v>0</v>
      </c>
      <c r="E56" s="18">
        <f t="shared" ca="1" si="2"/>
        <v>0</v>
      </c>
      <c r="F56" s="18">
        <f t="shared" ca="1" si="6"/>
        <v>0</v>
      </c>
      <c r="G56" s="18">
        <f t="shared" ca="1" si="6"/>
        <v>0</v>
      </c>
      <c r="H56" s="19">
        <f t="shared" ca="1" si="1"/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3"/>
        <v>0</v>
      </c>
      <c r="E57" s="18">
        <f t="shared" ca="1" si="2"/>
        <v>0</v>
      </c>
      <c r="F57" s="18">
        <f t="shared" ca="1" si="6"/>
        <v>0</v>
      </c>
      <c r="G57" s="18">
        <f t="shared" ca="1" si="6"/>
        <v>0</v>
      </c>
      <c r="H57" s="19">
        <f t="shared" ref="H57" ca="1" si="7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3"/>
        <v>0</v>
      </c>
      <c r="E58" s="18">
        <f t="shared" ca="1" si="2"/>
        <v>0</v>
      </c>
      <c r="F58" s="18">
        <f t="shared" ca="1" si="6"/>
        <v>0</v>
      </c>
      <c r="G58" s="18">
        <f t="shared" ca="1" si="6"/>
        <v>0</v>
      </c>
      <c r="H58" s="19">
        <f t="shared" ref="H58:H73" ca="1" si="8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3"/>
        <v>0</v>
      </c>
      <c r="E59" s="18">
        <f t="shared" ca="1" si="2"/>
        <v>0</v>
      </c>
      <c r="F59" s="18">
        <f t="shared" ca="1" si="6"/>
        <v>0</v>
      </c>
      <c r="G59" s="18">
        <f t="shared" ca="1" si="6"/>
        <v>0</v>
      </c>
      <c r="H59" s="19">
        <f t="shared" ca="1" si="8"/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3"/>
        <v>0</v>
      </c>
      <c r="E60" s="18">
        <f t="shared" ca="1" si="2"/>
        <v>0</v>
      </c>
      <c r="F60" s="18">
        <f t="shared" ca="1" si="6"/>
        <v>0</v>
      </c>
      <c r="G60" s="18">
        <f t="shared" ca="1" si="6"/>
        <v>0</v>
      </c>
      <c r="H60" s="19">
        <f t="shared" ca="1" si="8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3"/>
        <v>0</v>
      </c>
      <c r="E61" s="18">
        <f t="shared" ca="1" si="2"/>
        <v>0</v>
      </c>
      <c r="F61" s="18">
        <f t="shared" ca="1" si="6"/>
        <v>0</v>
      </c>
      <c r="G61" s="18">
        <f t="shared" ca="1" si="6"/>
        <v>0</v>
      </c>
      <c r="H61" s="19">
        <f t="shared" ca="1" si="8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3"/>
        <v>0</v>
      </c>
      <c r="E62" s="18">
        <f t="shared" ca="1" si="2"/>
        <v>0</v>
      </c>
      <c r="F62" s="18">
        <f t="shared" ca="1" si="6"/>
        <v>0</v>
      </c>
      <c r="G62" s="18">
        <f t="shared" ca="1" si="6"/>
        <v>0</v>
      </c>
      <c r="H62" s="19">
        <f t="shared" ca="1" si="8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3"/>
        <v>0</v>
      </c>
      <c r="E63" s="18">
        <f t="shared" ca="1" si="2"/>
        <v>0</v>
      </c>
      <c r="F63" s="18">
        <f t="shared" ca="1" si="6"/>
        <v>0</v>
      </c>
      <c r="G63" s="18">
        <f t="shared" ca="1" si="6"/>
        <v>0</v>
      </c>
      <c r="H63" s="19">
        <f t="shared" ca="1" si="8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3"/>
        <v>0</v>
      </c>
      <c r="E64" s="18">
        <f t="shared" ca="1" si="2"/>
        <v>0</v>
      </c>
      <c r="F64" s="18">
        <f t="shared" ca="1" si="6"/>
        <v>0</v>
      </c>
      <c r="G64" s="18">
        <f t="shared" ca="1" si="6"/>
        <v>0</v>
      </c>
      <c r="H64" s="19">
        <f t="shared" ca="1" si="8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3"/>
        <v>0</v>
      </c>
      <c r="E65" s="18">
        <f t="shared" ca="1" si="2"/>
        <v>0</v>
      </c>
      <c r="F65" s="18">
        <f t="shared" ca="1" si="6"/>
        <v>0</v>
      </c>
      <c r="G65" s="18">
        <f t="shared" ca="1" si="6"/>
        <v>0</v>
      </c>
      <c r="H65" s="19">
        <f t="shared" ca="1" si="8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3"/>
        <v>0</v>
      </c>
      <c r="E66" s="18">
        <f t="shared" ca="1" si="2"/>
        <v>0</v>
      </c>
      <c r="F66" s="18">
        <f t="shared" ca="1" si="6"/>
        <v>0</v>
      </c>
      <c r="G66" s="18">
        <f t="shared" ca="1" si="6"/>
        <v>0</v>
      </c>
      <c r="H66" s="19">
        <f t="shared" ca="1" si="8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3"/>
        <v>0</v>
      </c>
      <c r="E67" s="18">
        <f t="shared" ca="1" si="2"/>
        <v>0</v>
      </c>
      <c r="F67" s="18">
        <f t="shared" ca="1" si="6"/>
        <v>0</v>
      </c>
      <c r="G67" s="18">
        <f t="shared" ca="1" si="6"/>
        <v>0</v>
      </c>
      <c r="H67" s="19">
        <f t="shared" ca="1" si="8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3"/>
        <v>0</v>
      </c>
      <c r="E68" s="18">
        <f t="shared" ca="1" si="2"/>
        <v>0</v>
      </c>
      <c r="F68" s="18">
        <f t="shared" ca="1" si="6"/>
        <v>0</v>
      </c>
      <c r="G68" s="18">
        <f t="shared" ca="1" si="6"/>
        <v>0</v>
      </c>
      <c r="H68" s="19">
        <f t="shared" ca="1" si="8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3"/>
        <v>0</v>
      </c>
      <c r="E69" s="18">
        <f t="shared" ca="1" si="2"/>
        <v>0</v>
      </c>
      <c r="F69" s="18">
        <f t="shared" ca="1" si="6"/>
        <v>0</v>
      </c>
      <c r="G69" s="18">
        <f t="shared" ca="1" si="6"/>
        <v>0</v>
      </c>
      <c r="H69" s="19">
        <f t="shared" ca="1" si="8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3"/>
        <v>0</v>
      </c>
      <c r="E70" s="18">
        <f t="shared" ca="1" si="2"/>
        <v>0</v>
      </c>
      <c r="F70" s="18">
        <f t="shared" ca="1" si="6"/>
        <v>0</v>
      </c>
      <c r="G70" s="18">
        <f t="shared" ca="1" si="6"/>
        <v>0</v>
      </c>
      <c r="H70" s="19">
        <f t="shared" ca="1" si="8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3"/>
        <v>0</v>
      </c>
      <c r="E71" s="18">
        <f t="shared" ca="1" si="2"/>
        <v>0</v>
      </c>
      <c r="F71" s="18">
        <f t="shared" ca="1" si="6"/>
        <v>0</v>
      </c>
      <c r="G71" s="18">
        <f t="shared" ca="1" si="6"/>
        <v>0</v>
      </c>
      <c r="H71" s="19">
        <f t="shared" ca="1" si="8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3"/>
        <v>0</v>
      </c>
      <c r="E72" s="18">
        <f t="shared" ref="E72:E73" ca="1" si="9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F72" s="18">
        <f t="shared" ca="1" si="6"/>
        <v>0</v>
      </c>
      <c r="G72" s="18">
        <f t="shared" ca="1" si="6"/>
        <v>0</v>
      </c>
      <c r="H72" s="19">
        <f t="shared" ca="1" si="8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3"/>
        <v>0</v>
      </c>
      <c r="E73" s="18">
        <f t="shared" ca="1" si="9"/>
        <v>0</v>
      </c>
      <c r="F73" s="18">
        <f t="shared" ca="1" si="6"/>
        <v>0</v>
      </c>
      <c r="G73" s="18">
        <f t="shared" ca="1" si="6"/>
        <v>0</v>
      </c>
      <c r="H73" s="19">
        <f t="shared" ca="1" si="8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ca="1">SUMIF($C$7:$C$73,"HD",D$7:D$73)</f>
        <v>0</v>
      </c>
      <c r="E74" s="49">
        <f ca="1">SUMIF($C$7:$C$73,"HD",E$7:E$73)</f>
        <v>27993068518.786072</v>
      </c>
      <c r="F74" s="49">
        <f ca="1">SUMIF($C$7:$C$73,"HD",F$7:F$73)</f>
        <v>538009664.32521725</v>
      </c>
      <c r="G74" s="49">
        <f ca="1">SUMIF($C$7:$C$73,"HD",G$7:G$73)</f>
        <v>2246970438.151485</v>
      </c>
      <c r="H74" s="49">
        <f ca="1">SUMIF($C$7:$C$73,"HD",H$7:H$73)</f>
        <v>30778048621.262768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49">
        <f ca="1">SUMIF($C$7:$C$73,"H",H$7:H$73)+SUMIF($C$7:$C$73,"E",H$7:H$73)</f>
        <v>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0</v>
      </c>
      <c r="E76" s="49">
        <f ca="1">E74+E75</f>
        <v>27993068518.786072</v>
      </c>
      <c r="F76" s="49">
        <f ca="1">F74+F75</f>
        <v>538009664.32521725</v>
      </c>
      <c r="G76" s="49">
        <f ca="1">G74+G75</f>
        <v>2246970438.151485</v>
      </c>
      <c r="H76" s="49">
        <f ca="1">H74+H75</f>
        <v>30778048621.262768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7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715</v>
      </c>
      <c r="E5" s="78">
        <v>903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72</v>
      </c>
      <c r="E6" s="56" t="s">
        <v>73</v>
      </c>
      <c r="F6" s="79" t="s">
        <v>342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E7" s="18">
        <f t="shared" ref="E7:E70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9">
        <f t="shared" ref="F7:F56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ref="D8:D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1436716090.79</v>
      </c>
      <c r="E8" s="18">
        <f t="shared" ca="1" si="0"/>
        <v>0</v>
      </c>
      <c r="F8" s="19">
        <f t="shared" ca="1" si="1"/>
        <v>1436716090.79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2"/>
        <v>1725073537.7800004</v>
      </c>
      <c r="E9" s="18">
        <f t="shared" ca="1" si="0"/>
        <v>39654725.510000005</v>
      </c>
      <c r="F9" s="19">
        <f t="shared" ca="1" si="1"/>
        <v>1764728263.2900004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2"/>
        <v>1797717116.4001799</v>
      </c>
      <c r="E10" s="18">
        <f t="shared" ca="1" si="0"/>
        <v>152220688.15000001</v>
      </c>
      <c r="F10" s="19">
        <f t="shared" ca="1" si="1"/>
        <v>1949937804.55018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2"/>
        <v>1336450441.7109001</v>
      </c>
      <c r="E11" s="18">
        <f t="shared" ca="1" si="0"/>
        <v>13099053.628800001</v>
      </c>
      <c r="F11" s="19">
        <f t="shared" ca="1" si="1"/>
        <v>1349549495.3397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2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2"/>
        <v>952407812.40049219</v>
      </c>
      <c r="E13" s="18">
        <f t="shared" ca="1" si="0"/>
        <v>1541653.164903</v>
      </c>
      <c r="F13" s="19">
        <f t="shared" ca="1" si="1"/>
        <v>953949465.56539524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2"/>
        <v>2050721204.5799999</v>
      </c>
      <c r="E14" s="18">
        <f t="shared" ca="1" si="0"/>
        <v>16566309.719999999</v>
      </c>
      <c r="F14" s="19">
        <f t="shared" ca="1" si="1"/>
        <v>2067287514.3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2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2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2"/>
        <v>524344781.96999997</v>
      </c>
      <c r="E17" s="18">
        <f t="shared" ca="1" si="0"/>
        <v>0</v>
      </c>
      <c r="F17" s="19">
        <f t="shared" ca="1" si="1"/>
        <v>524344781.96999997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2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2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2"/>
        <v>412442953.60999995</v>
      </c>
      <c r="E20" s="18">
        <f t="shared" ca="1" si="0"/>
        <v>1744918.33</v>
      </c>
      <c r="F20" s="19">
        <f t="shared" ca="1" si="1"/>
        <v>414187871.93999994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2"/>
        <v>-7903938.2499999991</v>
      </c>
      <c r="E21" s="18">
        <f t="shared" ca="1" si="0"/>
        <v>-369326.72</v>
      </c>
      <c r="F21" s="19">
        <f t="shared" ca="1" si="1"/>
        <v>-8273264.9699999988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2"/>
        <v>557066966.36000001</v>
      </c>
      <c r="E22" s="18">
        <f t="shared" ca="1" si="0"/>
        <v>18181139.73</v>
      </c>
      <c r="F22" s="19">
        <f t="shared" ca="1" si="1"/>
        <v>575248106.09000003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2"/>
        <v>4025801846.9400001</v>
      </c>
      <c r="E23" s="18">
        <f t="shared" ca="1" si="0"/>
        <v>94223465.609999999</v>
      </c>
      <c r="F23" s="19">
        <f t="shared" ca="1" si="1"/>
        <v>4120025312.5500002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960075633.80999994</v>
      </c>
      <c r="E24" s="18">
        <f t="shared" ca="1" si="0"/>
        <v>121762374.36</v>
      </c>
      <c r="F24" s="19">
        <f t="shared" ca="1" si="1"/>
        <v>1081838008.1699998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934066599.72019005</v>
      </c>
      <c r="E25" s="18">
        <f t="shared" ca="1" si="0"/>
        <v>321899.34999999998</v>
      </c>
      <c r="F25" s="19">
        <f t="shared" ca="1" si="1"/>
        <v>934388499.07019007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165608826.77000004</v>
      </c>
      <c r="E26" s="18">
        <f t="shared" ca="1" si="0"/>
        <v>2004140.71</v>
      </c>
      <c r="F26" s="19">
        <f t="shared" ca="1" si="1"/>
        <v>167612967.48000005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624887773.10848594</v>
      </c>
      <c r="E27" s="18">
        <f t="shared" ca="1" si="0"/>
        <v>7600160.2415139992</v>
      </c>
      <c r="F27" s="19">
        <f t="shared" ca="1" si="1"/>
        <v>632487933.3499999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1248122800.22</v>
      </c>
      <c r="E28" s="18">
        <f t="shared" ca="1" si="0"/>
        <v>1427521.09</v>
      </c>
      <c r="F28" s="19">
        <f t="shared" ca="1" si="1"/>
        <v>1249550321.3099999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-87.46</v>
      </c>
      <c r="E29" s="18">
        <f t="shared" ca="1" si="0"/>
        <v>0</v>
      </c>
      <c r="F29" s="19">
        <f t="shared" ca="1" si="1"/>
        <v>-87.46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1131409808.0516</v>
      </c>
      <c r="E30" s="18">
        <f t="shared" ca="1" si="0"/>
        <v>118893.14</v>
      </c>
      <c r="F30" s="19">
        <f t="shared" ca="1" si="1"/>
        <v>1131528701.1916001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159920555.93000001</v>
      </c>
      <c r="E31" s="18">
        <f t="shared" ca="1" si="0"/>
        <v>1263287.9300000002</v>
      </c>
      <c r="F31" s="19">
        <f t="shared" ca="1" si="1"/>
        <v>161183843.86000001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1436041921.98</v>
      </c>
      <c r="E32" s="18">
        <f t="shared" ca="1" si="0"/>
        <v>0</v>
      </c>
      <c r="F32" s="19">
        <f t="shared" ca="1" si="1"/>
        <v>1436041921.98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1033825287.3095349</v>
      </c>
      <c r="E33" s="18">
        <f t="shared" ca="1" si="0"/>
        <v>57997804.470000148</v>
      </c>
      <c r="F33" s="19">
        <f t="shared" ca="1" si="1"/>
        <v>1091823091.7795351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382988128.33004242</v>
      </c>
      <c r="E34" s="18">
        <f t="shared" ca="1" si="0"/>
        <v>1419359.17</v>
      </c>
      <c r="F34" s="19">
        <f t="shared" ca="1" si="1"/>
        <v>384407487.50004244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22182.63</v>
      </c>
      <c r="E35" s="18">
        <f t="shared" ca="1" si="0"/>
        <v>0</v>
      </c>
      <c r="F35" s="19">
        <f t="shared" ca="1" si="1"/>
        <v>22182.63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191303303</v>
      </c>
      <c r="E36" s="18">
        <f t="shared" ca="1" si="0"/>
        <v>2022799</v>
      </c>
      <c r="F36" s="19">
        <f t="shared" ca="1" si="1"/>
        <v>193326102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0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281925443.94999999</v>
      </c>
      <c r="E38" s="18">
        <f t="shared" ca="1" si="0"/>
        <v>0</v>
      </c>
      <c r="F38" s="19">
        <f t="shared" ca="1" si="1"/>
        <v>281925443.94999999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1277453730.0799999</v>
      </c>
      <c r="E39" s="18">
        <f t="shared" ca="1" si="0"/>
        <v>1408948.8</v>
      </c>
      <c r="F39" s="19">
        <f t="shared" ca="1" si="1"/>
        <v>1278862678.8799999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2"/>
        <v>2249656369.5146303</v>
      </c>
      <c r="E40" s="18">
        <f t="shared" ca="1" si="0"/>
        <v>1416643.03</v>
      </c>
      <c r="F40" s="19">
        <f t="shared" ca="1" si="1"/>
        <v>2251073012.5446305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2"/>
        <v>0</v>
      </c>
      <c r="E41" s="18">
        <f t="shared" ca="1" si="0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2"/>
        <v>0</v>
      </c>
      <c r="E42" s="18">
        <f t="shared" ca="1" si="0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2"/>
        <v>0</v>
      </c>
      <c r="E43" s="18">
        <f t="shared" ca="1" si="0"/>
        <v>0</v>
      </c>
      <c r="F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2"/>
        <v>173942717.61000741</v>
      </c>
      <c r="E44" s="18">
        <f t="shared" ca="1" si="0"/>
        <v>1559871.9100000001</v>
      </c>
      <c r="F44" s="19">
        <f t="shared" ca="1" si="1"/>
        <v>175502589.5200074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2"/>
        <v>0</v>
      </c>
      <c r="E45" s="18">
        <f t="shared" ca="1" si="0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2"/>
        <v>0</v>
      </c>
      <c r="E46" s="18">
        <f t="shared" ca="1" si="0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2"/>
        <v>0</v>
      </c>
      <c r="E47" s="18">
        <f t="shared" ca="1" si="0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2"/>
        <v>930978709.94000006</v>
      </c>
      <c r="E48" s="18">
        <f t="shared" ca="1" si="0"/>
        <v>823334</v>
      </c>
      <c r="F48" s="19">
        <f t="shared" ca="1" si="1"/>
        <v>931802043.94000006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2"/>
        <v>0</v>
      </c>
      <c r="E49" s="18">
        <f t="shared" ca="1" si="0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2"/>
        <v>0</v>
      </c>
      <c r="E50" s="18">
        <f t="shared" ca="1" si="0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2"/>
        <v>0</v>
      </c>
      <c r="E51" s="18">
        <f t="shared" ca="1" si="0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2"/>
        <v>0</v>
      </c>
      <c r="E52" s="18">
        <f t="shared" ca="1" si="0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2"/>
        <v>0</v>
      </c>
      <c r="E53" s="18">
        <f t="shared" ca="1" si="0"/>
        <v>0</v>
      </c>
      <c r="F53" s="19">
        <f t="shared" ca="1" si="1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2"/>
        <v>0</v>
      </c>
      <c r="E54" s="18">
        <f t="shared" ca="1" si="0"/>
        <v>0</v>
      </c>
      <c r="F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2"/>
        <v>0</v>
      </c>
      <c r="E55" s="18">
        <f t="shared" ca="1" si="0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2"/>
        <v>0</v>
      </c>
      <c r="E56" s="18">
        <f t="shared" ca="1" si="0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2"/>
        <v>0</v>
      </c>
      <c r="E57" s="18">
        <f t="shared" ca="1" si="0"/>
        <v>0</v>
      </c>
      <c r="F57" s="19">
        <f t="shared" ref="F57" ca="1" si="3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2"/>
        <v>0</v>
      </c>
      <c r="E58" s="18">
        <f t="shared" ca="1" si="0"/>
        <v>0</v>
      </c>
      <c r="F58" s="19">
        <f t="shared" ref="F58:F73" ca="1" si="4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2"/>
        <v>0</v>
      </c>
      <c r="E59" s="18">
        <f t="shared" ca="1" si="0"/>
        <v>0</v>
      </c>
      <c r="F59" s="19">
        <f t="shared" ca="1" si="4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2"/>
        <v>0</v>
      </c>
      <c r="E60" s="18">
        <f t="shared" ca="1" si="0"/>
        <v>0</v>
      </c>
      <c r="F60" s="19">
        <f t="shared" ca="1" si="4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2"/>
        <v>0</v>
      </c>
      <c r="E61" s="18">
        <f t="shared" ca="1" si="0"/>
        <v>0</v>
      </c>
      <c r="F61" s="19">
        <f t="shared" ca="1" si="4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2"/>
        <v>0</v>
      </c>
      <c r="E62" s="18">
        <f t="shared" ca="1" si="0"/>
        <v>0</v>
      </c>
      <c r="F62" s="19">
        <f t="shared" ca="1" si="4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2"/>
        <v>0</v>
      </c>
      <c r="E63" s="18">
        <f t="shared" ca="1" si="0"/>
        <v>0</v>
      </c>
      <c r="F63" s="19">
        <f t="shared" ca="1" si="4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2"/>
        <v>0</v>
      </c>
      <c r="E64" s="18">
        <f t="shared" ca="1" si="0"/>
        <v>0</v>
      </c>
      <c r="F64" s="19">
        <f t="shared" ca="1" si="4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2"/>
        <v>0</v>
      </c>
      <c r="E65" s="18">
        <f t="shared" ca="1" si="0"/>
        <v>0</v>
      </c>
      <c r="F65" s="19">
        <f t="shared" ca="1" si="4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2"/>
        <v>0</v>
      </c>
      <c r="E66" s="18">
        <f t="shared" ca="1" si="0"/>
        <v>0</v>
      </c>
      <c r="F66" s="19">
        <f t="shared" ca="1" si="4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2"/>
        <v>0</v>
      </c>
      <c r="E67" s="18">
        <f t="shared" ca="1" si="0"/>
        <v>0</v>
      </c>
      <c r="F67" s="19">
        <f t="shared" ca="1" si="4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2"/>
        <v>0</v>
      </c>
      <c r="E68" s="18">
        <f t="shared" ca="1" si="0"/>
        <v>0</v>
      </c>
      <c r="F68" s="19">
        <f t="shared" ca="1" si="4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2"/>
        <v>0</v>
      </c>
      <c r="E69" s="18">
        <f t="shared" ca="1" si="0"/>
        <v>0</v>
      </c>
      <c r="F69" s="19">
        <f t="shared" ca="1" si="4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2"/>
        <v>0</v>
      </c>
      <c r="E70" s="18">
        <f t="shared" ca="1" si="0"/>
        <v>0</v>
      </c>
      <c r="F70" s="19">
        <f t="shared" ca="1" si="4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2"/>
        <v>0</v>
      </c>
      <c r="E71" s="18">
        <f t="shared" ref="E71:E73" ca="1" si="5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9">
        <f t="shared" ca="1" si="4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ref="D72:D73" ca="1" si="6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E72" s="18">
        <f t="shared" ca="1" si="5"/>
        <v>0</v>
      </c>
      <c r="F72" s="19">
        <f t="shared" ca="1" si="4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6"/>
        <v>0</v>
      </c>
      <c r="E73" s="18">
        <f t="shared" ca="1" si="5"/>
        <v>0</v>
      </c>
      <c r="F73" s="19">
        <f t="shared" ca="1" si="4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27993068518.786072</v>
      </c>
      <c r="E74" s="49">
        <f ca="1">SUMIF($C$7:$C$73,"HD",E$7:E$73)</f>
        <v>538009664.32521725</v>
      </c>
      <c r="F74" s="49">
        <f ca="1">SUMIF($C$7:$C$73,"HD",F$7:F$73)</f>
        <v>28531078183.111286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27993068518.786072</v>
      </c>
      <c r="E76" s="49">
        <f ca="1">E74+E75</f>
        <v>538009664.32521725</v>
      </c>
      <c r="F76" s="49">
        <f ca="1">F74+F75</f>
        <v>28531078183.111286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8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728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31626294.140000001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10330491.699999999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91291613.189999998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3753102.39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17135810.740000002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353510.01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17866935.809999999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64375.48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276489.11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769447.13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657513.28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2891637.7671759999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177017220.74717599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177017220.74717599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9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344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735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70755.58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1328864.1100000001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172700313.39000002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174099933.08000001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174099933.08000001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0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345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719</v>
      </c>
      <c r="E5" s="78">
        <v>720</v>
      </c>
      <c r="F5" s="78">
        <v>721</v>
      </c>
      <c r="G5" s="78">
        <v>722</v>
      </c>
      <c r="H5" s="78">
        <v>725</v>
      </c>
      <c r="I5" s="78">
        <v>726</v>
      </c>
      <c r="J5" s="78">
        <v>730</v>
      </c>
      <c r="K5" s="78">
        <v>731</v>
      </c>
      <c r="L5" s="78">
        <v>732</v>
      </c>
      <c r="M5" s="78">
        <v>733</v>
      </c>
      <c r="N5" s="78">
        <v>734</v>
      </c>
      <c r="O5" s="78">
        <v>769</v>
      </c>
      <c r="P5" s="78">
        <v>770</v>
      </c>
      <c r="Q5" s="78">
        <v>771</v>
      </c>
      <c r="R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80</v>
      </c>
      <c r="E6" s="56" t="s">
        <v>81</v>
      </c>
      <c r="F6" s="56" t="s">
        <v>82</v>
      </c>
      <c r="G6" s="56" t="s">
        <v>83</v>
      </c>
      <c r="H6" s="56" t="s">
        <v>84</v>
      </c>
      <c r="I6" s="56" t="s">
        <v>85</v>
      </c>
      <c r="J6" s="56" t="s">
        <v>86</v>
      </c>
      <c r="K6" s="56" t="s">
        <v>87</v>
      </c>
      <c r="L6" s="56" t="s">
        <v>88</v>
      </c>
      <c r="M6" s="56" t="s">
        <v>89</v>
      </c>
      <c r="N6" s="56" t="s">
        <v>90</v>
      </c>
      <c r="O6" s="56" t="s">
        <v>91</v>
      </c>
      <c r="P6" s="56" t="s">
        <v>92</v>
      </c>
      <c r="Q6" s="56" t="s">
        <v>93</v>
      </c>
      <c r="R6" s="79" t="s">
        <v>346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Q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4152963</v>
      </c>
      <c r="E7" s="18">
        <f t="shared" ca="1" si="0"/>
        <v>162687236</v>
      </c>
      <c r="F7" s="18">
        <f t="shared" ca="1" si="0"/>
        <v>0</v>
      </c>
      <c r="G7" s="18">
        <f t="shared" ca="1" si="0"/>
        <v>3896239</v>
      </c>
      <c r="H7" s="18">
        <f t="shared" ca="1" si="0"/>
        <v>0</v>
      </c>
      <c r="I7" s="18">
        <f t="shared" ca="1" si="0"/>
        <v>0</v>
      </c>
      <c r="J7" s="18">
        <f t="shared" ca="1" si="0"/>
        <v>217027</v>
      </c>
      <c r="K7" s="18">
        <f t="shared" ca="1" si="0"/>
        <v>0</v>
      </c>
      <c r="L7" s="18">
        <f t="shared" ca="1" si="0"/>
        <v>0</v>
      </c>
      <c r="M7" s="18">
        <f t="shared" ca="1" si="0"/>
        <v>103702837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19313956</v>
      </c>
      <c r="R7" s="19">
        <f ca="1">+SUM(D7:Q7)</f>
        <v>293970258</v>
      </c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52733043.200000003</v>
      </c>
      <c r="E8" s="18">
        <f t="shared" ca="1" si="0"/>
        <v>92384014.219999999</v>
      </c>
      <c r="F8" s="18">
        <f t="shared" ca="1" si="0"/>
        <v>29890.85</v>
      </c>
      <c r="G8" s="18">
        <f t="shared" ca="1" si="0"/>
        <v>0</v>
      </c>
      <c r="H8" s="18">
        <f t="shared" ca="1" si="0"/>
        <v>0</v>
      </c>
      <c r="I8" s="18">
        <f t="shared" ca="1" si="0"/>
        <v>4949572.1100000003</v>
      </c>
      <c r="J8" s="18">
        <f t="shared" ca="1" si="0"/>
        <v>1734759.96</v>
      </c>
      <c r="K8" s="18">
        <f t="shared" ca="1" si="0"/>
        <v>48629.51</v>
      </c>
      <c r="L8" s="18">
        <f t="shared" ca="1" si="0"/>
        <v>0</v>
      </c>
      <c r="M8" s="18">
        <f t="shared" ca="1" si="0"/>
        <v>86367966.799999997</v>
      </c>
      <c r="N8" s="18">
        <f t="shared" ca="1" si="0"/>
        <v>0</v>
      </c>
      <c r="O8" s="18">
        <f t="shared" ca="1" si="0"/>
        <v>0</v>
      </c>
      <c r="P8" s="18">
        <f t="shared" ca="1" si="0"/>
        <v>0</v>
      </c>
      <c r="Q8" s="18">
        <f t="shared" ca="1" si="0"/>
        <v>71290059.920000002</v>
      </c>
      <c r="R8" s="19">
        <f t="shared" ref="R8:R18" ca="1" si="1">+SUM(D8:Q8)</f>
        <v>309537936.57000005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33426586.730000004</v>
      </c>
      <c r="E9" s="18">
        <f t="shared" ca="1" si="0"/>
        <v>33547163.77</v>
      </c>
      <c r="F9" s="18">
        <f t="shared" ca="1" si="0"/>
        <v>47131.68</v>
      </c>
      <c r="G9" s="18">
        <f t="shared" ca="1" si="0"/>
        <v>0</v>
      </c>
      <c r="H9" s="18">
        <f t="shared" ca="1" si="0"/>
        <v>0</v>
      </c>
      <c r="I9" s="18">
        <f t="shared" ca="1" si="0"/>
        <v>14954444.59</v>
      </c>
      <c r="J9" s="18">
        <f t="shared" ca="1" si="0"/>
        <v>1894711.53</v>
      </c>
      <c r="K9" s="18">
        <f t="shared" ca="1" si="0"/>
        <v>93283.36</v>
      </c>
      <c r="L9" s="18">
        <f t="shared" ca="1" si="0"/>
        <v>0</v>
      </c>
      <c r="M9" s="18">
        <f t="shared" ca="1" si="0"/>
        <v>5493743.6200000001</v>
      </c>
      <c r="N9" s="18">
        <f t="shared" ca="1" si="0"/>
        <v>52632.67</v>
      </c>
      <c r="O9" s="18">
        <f t="shared" ca="1" si="0"/>
        <v>0</v>
      </c>
      <c r="P9" s="18">
        <f t="shared" ca="1" si="0"/>
        <v>0</v>
      </c>
      <c r="Q9" s="18">
        <f t="shared" ca="1" si="0"/>
        <v>31493985.990000002</v>
      </c>
      <c r="R9" s="19">
        <f t="shared" ca="1" si="1"/>
        <v>121003683.94</v>
      </c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110844867.949999</v>
      </c>
      <c r="E10" s="18">
        <f t="shared" ca="1" si="0"/>
        <v>107145216.76001269</v>
      </c>
      <c r="F10" s="18">
        <f t="shared" ca="1" si="0"/>
        <v>186915.68</v>
      </c>
      <c r="G10" s="18">
        <f t="shared" ca="1" si="0"/>
        <v>0</v>
      </c>
      <c r="H10" s="18">
        <f t="shared" ca="1" si="0"/>
        <v>7356895.3399999999</v>
      </c>
      <c r="I10" s="18">
        <f t="shared" ca="1" si="0"/>
        <v>26098414.949999999</v>
      </c>
      <c r="J10" s="18">
        <f t="shared" ca="1" si="0"/>
        <v>9122537.5899999999</v>
      </c>
      <c r="K10" s="18">
        <f t="shared" ca="1" si="0"/>
        <v>702404.93000000203</v>
      </c>
      <c r="L10" s="18">
        <f t="shared" ca="1" si="0"/>
        <v>0</v>
      </c>
      <c r="M10" s="18">
        <f t="shared" ca="1" si="0"/>
        <v>44876716.220000006</v>
      </c>
      <c r="N10" s="18">
        <f t="shared" ca="1" si="0"/>
        <v>1435924.81</v>
      </c>
      <c r="O10" s="18">
        <f t="shared" ca="1" si="0"/>
        <v>0</v>
      </c>
      <c r="P10" s="18">
        <f t="shared" ca="1" si="0"/>
        <v>0</v>
      </c>
      <c r="Q10" s="18">
        <f t="shared" ca="1" si="0"/>
        <v>12645087.77</v>
      </c>
      <c r="R10" s="19">
        <f t="shared" ca="1" si="1"/>
        <v>320414982.00001168</v>
      </c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518281.7746</v>
      </c>
      <c r="E11" s="18">
        <f t="shared" ca="1" si="0"/>
        <v>1522017.7577</v>
      </c>
      <c r="F11" s="18">
        <f t="shared" ca="1" si="0"/>
        <v>2701.93</v>
      </c>
      <c r="G11" s="18">
        <f t="shared" ca="1" si="0"/>
        <v>0</v>
      </c>
      <c r="H11" s="18">
        <f t="shared" ca="1" si="0"/>
        <v>0</v>
      </c>
      <c r="I11" s="18">
        <f t="shared" ca="1" si="0"/>
        <v>51309.37</v>
      </c>
      <c r="J11" s="18">
        <f t="shared" ca="1" si="0"/>
        <v>342627.31</v>
      </c>
      <c r="K11" s="18">
        <f t="shared" ca="1" si="0"/>
        <v>44435.61</v>
      </c>
      <c r="L11" s="18">
        <f t="shared" ca="1" si="0"/>
        <v>0</v>
      </c>
      <c r="M11" s="18">
        <f t="shared" ca="1" si="0"/>
        <v>71512428.890000001</v>
      </c>
      <c r="N11" s="18">
        <f t="shared" ca="1" si="0"/>
        <v>0</v>
      </c>
      <c r="O11" s="18">
        <f t="shared" ca="1" si="0"/>
        <v>0</v>
      </c>
      <c r="P11" s="18">
        <f t="shared" ca="1" si="0"/>
        <v>0</v>
      </c>
      <c r="Q11" s="18">
        <f t="shared" ca="1" si="0"/>
        <v>0</v>
      </c>
      <c r="R11" s="19">
        <f t="shared" ca="1" si="1"/>
        <v>73993802.642299995</v>
      </c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9">
        <f t="shared" ca="1" si="1"/>
        <v>0</v>
      </c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5744510.5300000003</v>
      </c>
      <c r="E13" s="18">
        <f t="shared" ca="1" si="0"/>
        <v>20186098.449999999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91159.22</v>
      </c>
      <c r="J13" s="18">
        <f t="shared" ca="1" si="0"/>
        <v>189430.5289587242</v>
      </c>
      <c r="K13" s="18">
        <f t="shared" ca="1" si="0"/>
        <v>4314.08</v>
      </c>
      <c r="L13" s="18">
        <f t="shared" ca="1" si="0"/>
        <v>0</v>
      </c>
      <c r="M13" s="18">
        <f t="shared" ca="1" si="0"/>
        <v>3426148.03</v>
      </c>
      <c r="N13" s="18">
        <f t="shared" ca="1" si="0"/>
        <v>76190.490000000005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9">
        <f t="shared" ca="1" si="1"/>
        <v>29717851.32895872</v>
      </c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74479586.010000005</v>
      </c>
      <c r="E14" s="18">
        <f t="shared" ca="1" si="0"/>
        <v>88251351.560000002</v>
      </c>
      <c r="F14" s="18">
        <f t="shared" ca="1" si="0"/>
        <v>15975.5</v>
      </c>
      <c r="G14" s="18">
        <f t="shared" ca="1" si="0"/>
        <v>0</v>
      </c>
      <c r="H14" s="18">
        <f t="shared" ca="1" si="0"/>
        <v>36500</v>
      </c>
      <c r="I14" s="18">
        <f t="shared" ca="1" si="0"/>
        <v>2006283.85</v>
      </c>
      <c r="J14" s="18">
        <f t="shared" ca="1" si="0"/>
        <v>1198254.98</v>
      </c>
      <c r="K14" s="18">
        <f t="shared" ca="1" si="0"/>
        <v>0</v>
      </c>
      <c r="L14" s="18">
        <f t="shared" ca="1" si="0"/>
        <v>0</v>
      </c>
      <c r="M14" s="18">
        <f t="shared" ca="1" si="0"/>
        <v>14143379.130000001</v>
      </c>
      <c r="N14" s="18">
        <f t="shared" ca="1" si="0"/>
        <v>28190</v>
      </c>
      <c r="O14" s="18">
        <f t="shared" ca="1" si="0"/>
        <v>0</v>
      </c>
      <c r="P14" s="18">
        <f t="shared" ca="1" si="0"/>
        <v>0</v>
      </c>
      <c r="Q14" s="18">
        <f t="shared" ca="1" si="0"/>
        <v>210127508.06</v>
      </c>
      <c r="R14" s="19">
        <f t="shared" ca="1" si="1"/>
        <v>390287029.08999997</v>
      </c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711317.33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101262.49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9">
        <f t="shared" ca="1" si="1"/>
        <v>812579.82</v>
      </c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9">
        <f t="shared" ca="1" si="1"/>
        <v>0</v>
      </c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30653465</v>
      </c>
      <c r="E17" s="18">
        <f t="shared" ca="1" si="0"/>
        <v>13898342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641442</v>
      </c>
      <c r="J17" s="18">
        <f t="shared" ca="1" si="0"/>
        <v>156492</v>
      </c>
      <c r="K17" s="18">
        <f t="shared" ca="1" si="0"/>
        <v>198</v>
      </c>
      <c r="L17" s="18">
        <f t="shared" ca="1" si="0"/>
        <v>0</v>
      </c>
      <c r="M17" s="18">
        <f t="shared" ca="1" si="0"/>
        <v>3594539</v>
      </c>
      <c r="N17" s="18">
        <f t="shared" ca="1" si="0"/>
        <v>1293</v>
      </c>
      <c r="O17" s="18">
        <f t="shared" ca="1" si="0"/>
        <v>0</v>
      </c>
      <c r="P17" s="18">
        <f t="shared" ca="1" si="0"/>
        <v>0</v>
      </c>
      <c r="Q17" s="18">
        <f t="shared" ca="1" si="0"/>
        <v>5616140</v>
      </c>
      <c r="R17" s="19">
        <f t="shared" ca="1" si="1"/>
        <v>54561911</v>
      </c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15928280.380000001</v>
      </c>
      <c r="E18" s="18">
        <f t="shared" ca="1" si="0"/>
        <v>3704983.15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891621.35</v>
      </c>
      <c r="J18" s="18">
        <f t="shared" ca="1" si="0"/>
        <v>158564.54999999999</v>
      </c>
      <c r="K18" s="18">
        <f t="shared" ca="1" si="0"/>
        <v>63382.080000000002</v>
      </c>
      <c r="L18" s="18">
        <f t="shared" ca="1" si="0"/>
        <v>0</v>
      </c>
      <c r="M18" s="18">
        <f t="shared" ca="1" si="0"/>
        <v>6285467.6299999999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22540350.09</v>
      </c>
      <c r="R18" s="19">
        <f t="shared" ca="1" si="1"/>
        <v>49572649.230000004</v>
      </c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9">
        <f t="shared" ref="R19:R41" ca="1" si="2">+SUM(D19:Q19)</f>
        <v>0</v>
      </c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29496716.689999998</v>
      </c>
      <c r="E20" s="18">
        <f t="shared" ca="1" si="0"/>
        <v>25762101.509999998</v>
      </c>
      <c r="F20" s="18">
        <f t="shared" ca="1" si="0"/>
        <v>0</v>
      </c>
      <c r="G20" s="18">
        <f t="shared" ca="1" si="0"/>
        <v>16304.99</v>
      </c>
      <c r="H20" s="18">
        <f t="shared" ca="1" si="0"/>
        <v>0</v>
      </c>
      <c r="I20" s="18">
        <f t="shared" ca="1" si="0"/>
        <v>347906.12999999995</v>
      </c>
      <c r="J20" s="18">
        <f t="shared" ca="1" si="0"/>
        <v>203658.04</v>
      </c>
      <c r="K20" s="18">
        <f t="shared" ca="1" si="0"/>
        <v>0</v>
      </c>
      <c r="L20" s="18">
        <f t="shared" ca="1" si="0"/>
        <v>0</v>
      </c>
      <c r="M20" s="18">
        <f t="shared" ca="1" si="0"/>
        <v>649505.79</v>
      </c>
      <c r="N20" s="18">
        <f t="shared" ca="1" si="0"/>
        <v>130509.73</v>
      </c>
      <c r="O20" s="18">
        <f t="shared" ca="1" si="0"/>
        <v>0</v>
      </c>
      <c r="P20" s="18">
        <f t="shared" ca="1" si="0"/>
        <v>0</v>
      </c>
      <c r="Q20" s="18">
        <f t="shared" ca="1" si="0"/>
        <v>0</v>
      </c>
      <c r="R20" s="19">
        <f t="shared" ca="1" si="2"/>
        <v>56606702.879999995</v>
      </c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1808220.84</v>
      </c>
      <c r="E21" s="18">
        <f t="shared" ca="1" si="0"/>
        <v>4202448.17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201478.8</v>
      </c>
      <c r="J21" s="18">
        <f t="shared" ca="1" si="0"/>
        <v>172196.08</v>
      </c>
      <c r="K21" s="18">
        <f t="shared" ca="1" si="0"/>
        <v>1074.51</v>
      </c>
      <c r="L21" s="18">
        <f t="shared" ca="1" si="0"/>
        <v>0</v>
      </c>
      <c r="M21" s="18">
        <f t="shared" ca="1" si="0"/>
        <v>1026.6099999999999</v>
      </c>
      <c r="N21" s="18">
        <f t="shared" ca="1" si="0"/>
        <v>0</v>
      </c>
      <c r="O21" s="18">
        <f t="shared" ca="1" si="0"/>
        <v>0</v>
      </c>
      <c r="P21" s="18">
        <f t="shared" ca="1" si="0"/>
        <v>0</v>
      </c>
      <c r="Q21" s="18">
        <f t="shared" ca="1" si="0"/>
        <v>4966050.9000000004</v>
      </c>
      <c r="R21" s="19">
        <f t="shared" ca="1" si="2"/>
        <v>11352495.91</v>
      </c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4816998.75</v>
      </c>
      <c r="E22" s="18">
        <f t="shared" ca="1" si="0"/>
        <v>4390584.99</v>
      </c>
      <c r="F22" s="18">
        <f t="shared" ca="1" si="0"/>
        <v>30098.9</v>
      </c>
      <c r="G22" s="18">
        <f t="shared" ca="1" si="0"/>
        <v>0</v>
      </c>
      <c r="H22" s="18">
        <f t="shared" ca="1" si="0"/>
        <v>37921.03</v>
      </c>
      <c r="I22" s="18">
        <f t="shared" ca="1" si="0"/>
        <v>436887.03</v>
      </c>
      <c r="J22" s="18">
        <f t="shared" ca="1" si="0"/>
        <v>312160</v>
      </c>
      <c r="K22" s="18">
        <f t="shared" ca="1" si="0"/>
        <v>33333.65</v>
      </c>
      <c r="L22" s="18">
        <f t="shared" ca="1" si="0"/>
        <v>0</v>
      </c>
      <c r="M22" s="18">
        <f t="shared" ca="1" si="0"/>
        <v>139231.29</v>
      </c>
      <c r="N22" s="18">
        <f t="shared" ca="1" si="0"/>
        <v>45000</v>
      </c>
      <c r="O22" s="18">
        <f t="shared" ca="1" si="0"/>
        <v>0</v>
      </c>
      <c r="P22" s="18">
        <f t="shared" ca="1" si="0"/>
        <v>0</v>
      </c>
      <c r="Q22" s="18">
        <f t="shared" ca="1" si="0"/>
        <v>0</v>
      </c>
      <c r="R22" s="19">
        <f t="shared" ca="1" si="2"/>
        <v>10242215.639999999</v>
      </c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Q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71111105.949999988</v>
      </c>
      <c r="E23" s="18">
        <f t="shared" ca="1" si="3"/>
        <v>119773560.31999999</v>
      </c>
      <c r="F23" s="18">
        <f t="shared" ca="1" si="3"/>
        <v>0</v>
      </c>
      <c r="G23" s="18">
        <f t="shared" ca="1" si="3"/>
        <v>0</v>
      </c>
      <c r="H23" s="18">
        <f t="shared" ca="1" si="3"/>
        <v>142881.25</v>
      </c>
      <c r="I23" s="18">
        <f t="shared" ca="1" si="3"/>
        <v>5036997.51</v>
      </c>
      <c r="J23" s="18">
        <f t="shared" ca="1" si="3"/>
        <v>6914126.7000000002</v>
      </c>
      <c r="K23" s="18">
        <f t="shared" ca="1" si="3"/>
        <v>199503.66999999998</v>
      </c>
      <c r="L23" s="18">
        <f t="shared" ca="1" si="3"/>
        <v>0</v>
      </c>
      <c r="M23" s="18">
        <f t="shared" ca="1" si="3"/>
        <v>84031409.870000005</v>
      </c>
      <c r="N23" s="18">
        <f t="shared" ca="1" si="3"/>
        <v>492928.32999999996</v>
      </c>
      <c r="O23" s="18">
        <f t="shared" ca="1" si="3"/>
        <v>0</v>
      </c>
      <c r="P23" s="18">
        <f t="shared" ca="1" si="3"/>
        <v>0</v>
      </c>
      <c r="Q23" s="18">
        <f t="shared" ca="1" si="3"/>
        <v>0</v>
      </c>
      <c r="R23" s="19">
        <f t="shared" ca="1" si="2"/>
        <v>287702513.59999996</v>
      </c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164057631.48000002</v>
      </c>
      <c r="E24" s="18">
        <f t="shared" ca="1" si="3"/>
        <v>132916893.81</v>
      </c>
      <c r="F24" s="18">
        <f t="shared" ca="1" si="3"/>
        <v>28343.67</v>
      </c>
      <c r="G24" s="18">
        <f t="shared" ca="1" si="3"/>
        <v>0</v>
      </c>
      <c r="H24" s="18">
        <f t="shared" ca="1" si="3"/>
        <v>0</v>
      </c>
      <c r="I24" s="18">
        <f t="shared" ca="1" si="3"/>
        <v>2996674.33</v>
      </c>
      <c r="J24" s="18">
        <f t="shared" ca="1" si="3"/>
        <v>295194.09999999998</v>
      </c>
      <c r="K24" s="18">
        <f t="shared" ca="1" si="3"/>
        <v>782811.05</v>
      </c>
      <c r="L24" s="18">
        <f t="shared" ca="1" si="3"/>
        <v>0</v>
      </c>
      <c r="M24" s="18">
        <f t="shared" ca="1" si="3"/>
        <v>6863590.5700000003</v>
      </c>
      <c r="N24" s="18">
        <f t="shared" ca="1" si="3"/>
        <v>0</v>
      </c>
      <c r="O24" s="18">
        <f t="shared" ca="1" si="3"/>
        <v>0</v>
      </c>
      <c r="P24" s="18">
        <f t="shared" ca="1" si="3"/>
        <v>19047.599999999999</v>
      </c>
      <c r="Q24" s="18">
        <f t="shared" ca="1" si="3"/>
        <v>21926650.899999999</v>
      </c>
      <c r="R24" s="19">
        <f t="shared" ca="1" si="2"/>
        <v>329886837.51000005</v>
      </c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4729575.04</v>
      </c>
      <c r="E25" s="18">
        <f t="shared" ca="1" si="3"/>
        <v>10743420.789999699</v>
      </c>
      <c r="F25" s="18">
        <f t="shared" ca="1" si="3"/>
        <v>0</v>
      </c>
      <c r="G25" s="18">
        <f t="shared" ca="1" si="3"/>
        <v>0</v>
      </c>
      <c r="H25" s="18">
        <f t="shared" ca="1" si="3"/>
        <v>0</v>
      </c>
      <c r="I25" s="18">
        <f t="shared" ca="1" si="3"/>
        <v>12284741.589999899</v>
      </c>
      <c r="J25" s="18">
        <f t="shared" ca="1" si="3"/>
        <v>411186.77</v>
      </c>
      <c r="K25" s="18">
        <f t="shared" ca="1" si="3"/>
        <v>14968.16</v>
      </c>
      <c r="L25" s="18">
        <f t="shared" ca="1" si="3"/>
        <v>0</v>
      </c>
      <c r="M25" s="18">
        <f t="shared" ca="1" si="3"/>
        <v>104975.83</v>
      </c>
      <c r="N25" s="18">
        <f t="shared" ca="1" si="3"/>
        <v>23690</v>
      </c>
      <c r="O25" s="18">
        <f t="shared" ca="1" si="3"/>
        <v>0</v>
      </c>
      <c r="P25" s="18">
        <f t="shared" ca="1" si="3"/>
        <v>0</v>
      </c>
      <c r="Q25" s="18">
        <f t="shared" ca="1" si="3"/>
        <v>0</v>
      </c>
      <c r="R25" s="19">
        <f t="shared" ca="1" si="2"/>
        <v>28312558.179999597</v>
      </c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890243.7899999998</v>
      </c>
      <c r="E26" s="18">
        <f t="shared" ca="1" si="3"/>
        <v>6333146.8099999987</v>
      </c>
      <c r="F26" s="18">
        <f t="shared" ca="1" si="3"/>
        <v>0</v>
      </c>
      <c r="G26" s="18">
        <f t="shared" ca="1" si="3"/>
        <v>0</v>
      </c>
      <c r="H26" s="18">
        <f t="shared" ca="1" si="3"/>
        <v>0</v>
      </c>
      <c r="I26" s="18">
        <f t="shared" ca="1" si="3"/>
        <v>0</v>
      </c>
      <c r="J26" s="18">
        <f t="shared" ca="1" si="3"/>
        <v>567158.28</v>
      </c>
      <c r="K26" s="18">
        <f t="shared" ca="1" si="3"/>
        <v>20298.13</v>
      </c>
      <c r="L26" s="18">
        <f t="shared" ca="1" si="3"/>
        <v>0</v>
      </c>
      <c r="M26" s="18">
        <f t="shared" ca="1" si="3"/>
        <v>535870.04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2166.64</v>
      </c>
      <c r="R26" s="19">
        <f t="shared" ca="1" si="2"/>
        <v>8348883.6899999985</v>
      </c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43686412.229999997</v>
      </c>
      <c r="E27" s="18">
        <f t="shared" ca="1" si="3"/>
        <v>24826399.800000001</v>
      </c>
      <c r="F27" s="18">
        <f t="shared" ca="1" si="3"/>
        <v>0</v>
      </c>
      <c r="G27" s="18">
        <f t="shared" ca="1" si="3"/>
        <v>0</v>
      </c>
      <c r="H27" s="18">
        <f t="shared" ca="1" si="3"/>
        <v>0</v>
      </c>
      <c r="I27" s="18">
        <f t="shared" ca="1" si="3"/>
        <v>851327.2</v>
      </c>
      <c r="J27" s="18">
        <f t="shared" ca="1" si="3"/>
        <v>205918.67</v>
      </c>
      <c r="K27" s="18">
        <f t="shared" ca="1" si="3"/>
        <v>54630.41</v>
      </c>
      <c r="L27" s="18">
        <f t="shared" ca="1" si="3"/>
        <v>0</v>
      </c>
      <c r="M27" s="18">
        <f t="shared" ca="1" si="3"/>
        <v>6457149.4000000004</v>
      </c>
      <c r="N27" s="18">
        <f t="shared" ca="1" si="3"/>
        <v>7047.62</v>
      </c>
      <c r="O27" s="18">
        <f t="shared" ca="1" si="3"/>
        <v>0</v>
      </c>
      <c r="P27" s="18">
        <f t="shared" ca="1" si="3"/>
        <v>0</v>
      </c>
      <c r="Q27" s="18">
        <f t="shared" ca="1" si="3"/>
        <v>0</v>
      </c>
      <c r="R27" s="19">
        <f t="shared" ca="1" si="2"/>
        <v>76088885.330000013</v>
      </c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12001959.42</v>
      </c>
      <c r="E28" s="18">
        <f t="shared" ca="1" si="3"/>
        <v>25129039.170000002</v>
      </c>
      <c r="F28" s="18">
        <f t="shared" ca="1" si="3"/>
        <v>0</v>
      </c>
      <c r="G28" s="18">
        <f t="shared" ca="1" si="3"/>
        <v>0</v>
      </c>
      <c r="H28" s="18">
        <f t="shared" ca="1" si="3"/>
        <v>0</v>
      </c>
      <c r="I28" s="18">
        <f t="shared" ca="1" si="3"/>
        <v>1687102.6</v>
      </c>
      <c r="J28" s="18">
        <f t="shared" ca="1" si="3"/>
        <v>258564.55</v>
      </c>
      <c r="K28" s="18">
        <f t="shared" ca="1" si="3"/>
        <v>11356.72</v>
      </c>
      <c r="L28" s="18">
        <f t="shared" ca="1" si="3"/>
        <v>0</v>
      </c>
      <c r="M28" s="18">
        <f t="shared" ca="1" si="3"/>
        <v>12105172.01</v>
      </c>
      <c r="N28" s="18">
        <f t="shared" ca="1" si="3"/>
        <v>0</v>
      </c>
      <c r="O28" s="18">
        <f t="shared" ca="1" si="3"/>
        <v>0</v>
      </c>
      <c r="P28" s="18">
        <f t="shared" ca="1" si="3"/>
        <v>0</v>
      </c>
      <c r="Q28" s="18">
        <f t="shared" ca="1" si="3"/>
        <v>0</v>
      </c>
      <c r="R28" s="19">
        <f t="shared" ca="1" si="2"/>
        <v>51193194.469999999</v>
      </c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773188.33</v>
      </c>
      <c r="E29" s="18">
        <f t="shared" ca="1" si="3"/>
        <v>7275495.29</v>
      </c>
      <c r="F29" s="18">
        <f t="shared" ca="1" si="3"/>
        <v>0</v>
      </c>
      <c r="G29" s="18">
        <f t="shared" ca="1" si="3"/>
        <v>0</v>
      </c>
      <c r="H29" s="18">
        <f t="shared" ca="1" si="3"/>
        <v>0</v>
      </c>
      <c r="I29" s="18">
        <f t="shared" ca="1" si="3"/>
        <v>0</v>
      </c>
      <c r="J29" s="18">
        <f t="shared" ca="1" si="3"/>
        <v>158564.54999999999</v>
      </c>
      <c r="K29" s="18">
        <f t="shared" ca="1" si="3"/>
        <v>0</v>
      </c>
      <c r="L29" s="18">
        <f t="shared" ca="1" si="3"/>
        <v>0</v>
      </c>
      <c r="M29" s="18">
        <f t="shared" ca="1" si="3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9">
        <f t="shared" ca="1" si="2"/>
        <v>8207248.1699999999</v>
      </c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23221515.990200002</v>
      </c>
      <c r="E30" s="18">
        <f t="shared" ca="1" si="3"/>
        <v>54184198.5277</v>
      </c>
      <c r="F30" s="18">
        <f t="shared" ca="1" si="3"/>
        <v>1228.32</v>
      </c>
      <c r="G30" s="18">
        <f t="shared" ca="1" si="3"/>
        <v>0</v>
      </c>
      <c r="H30" s="18">
        <f t="shared" ca="1" si="3"/>
        <v>0</v>
      </c>
      <c r="I30" s="18">
        <f t="shared" ca="1" si="3"/>
        <v>4093052.6373999999</v>
      </c>
      <c r="J30" s="18">
        <f t="shared" ca="1" si="3"/>
        <v>551290.15969999996</v>
      </c>
      <c r="K30" s="18">
        <f t="shared" ca="1" si="3"/>
        <v>167927.2</v>
      </c>
      <c r="L30" s="18">
        <f t="shared" ca="1" si="3"/>
        <v>0</v>
      </c>
      <c r="M30" s="18">
        <f t="shared" ca="1" si="3"/>
        <v>288152.09999999998</v>
      </c>
      <c r="N30" s="18">
        <f t="shared" ca="1" si="3"/>
        <v>415494.86</v>
      </c>
      <c r="O30" s="18">
        <f t="shared" ca="1" si="3"/>
        <v>0</v>
      </c>
      <c r="P30" s="18">
        <f t="shared" ca="1" si="3"/>
        <v>0</v>
      </c>
      <c r="Q30" s="18">
        <f t="shared" ca="1" si="3"/>
        <v>2516766</v>
      </c>
      <c r="R30" s="19">
        <f t="shared" ca="1" si="2"/>
        <v>85439625.795000002</v>
      </c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1374237.3399999999</v>
      </c>
      <c r="E31" s="18">
        <f t="shared" ca="1" si="3"/>
        <v>4414822.3000000007</v>
      </c>
      <c r="F31" s="18">
        <f t="shared" ca="1" si="3"/>
        <v>0</v>
      </c>
      <c r="G31" s="18">
        <f t="shared" ca="1" si="3"/>
        <v>0</v>
      </c>
      <c r="H31" s="18">
        <f t="shared" ca="1" si="3"/>
        <v>0</v>
      </c>
      <c r="I31" s="18">
        <f t="shared" ca="1" si="3"/>
        <v>43313.770000000004</v>
      </c>
      <c r="J31" s="18">
        <f t="shared" ca="1" si="3"/>
        <v>100227.64</v>
      </c>
      <c r="K31" s="18">
        <f t="shared" ca="1" si="3"/>
        <v>55874.879999999997</v>
      </c>
      <c r="L31" s="18">
        <f t="shared" ca="1" si="3"/>
        <v>0</v>
      </c>
      <c r="M31" s="18">
        <f t="shared" ca="1" si="3"/>
        <v>219723.35</v>
      </c>
      <c r="N31" s="18">
        <f t="shared" ca="1" si="3"/>
        <v>0</v>
      </c>
      <c r="O31" s="18">
        <f t="shared" ca="1" si="3"/>
        <v>0</v>
      </c>
      <c r="P31" s="18">
        <f t="shared" ca="1" si="3"/>
        <v>0</v>
      </c>
      <c r="Q31" s="18">
        <f t="shared" ca="1" si="3"/>
        <v>0</v>
      </c>
      <c r="R31" s="19">
        <f t="shared" ca="1" si="2"/>
        <v>6208199.2799999993</v>
      </c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42152449.159999996</v>
      </c>
      <c r="E32" s="18">
        <f t="shared" ca="1" si="3"/>
        <v>14587211.32</v>
      </c>
      <c r="F32" s="18">
        <f t="shared" ca="1" si="3"/>
        <v>0</v>
      </c>
      <c r="G32" s="18">
        <f t="shared" ca="1" si="3"/>
        <v>0</v>
      </c>
      <c r="H32" s="18">
        <f t="shared" ca="1" si="3"/>
        <v>0</v>
      </c>
      <c r="I32" s="18">
        <f t="shared" ca="1" si="3"/>
        <v>4075285.26</v>
      </c>
      <c r="J32" s="18">
        <f t="shared" ca="1" si="3"/>
        <v>991387.90999999992</v>
      </c>
      <c r="K32" s="18">
        <f t="shared" ca="1" si="3"/>
        <v>1086120.24</v>
      </c>
      <c r="L32" s="18">
        <f t="shared" ca="1" si="3"/>
        <v>0</v>
      </c>
      <c r="M32" s="18">
        <f t="shared" ca="1" si="3"/>
        <v>13536085.82</v>
      </c>
      <c r="N32" s="18">
        <f t="shared" ca="1" si="3"/>
        <v>459046.64</v>
      </c>
      <c r="O32" s="18">
        <f t="shared" ca="1" si="3"/>
        <v>0</v>
      </c>
      <c r="P32" s="18">
        <f t="shared" ca="1" si="3"/>
        <v>0</v>
      </c>
      <c r="Q32" s="18">
        <f t="shared" ca="1" si="3"/>
        <v>14082424.629999999</v>
      </c>
      <c r="R32" s="19">
        <f t="shared" ca="1" si="2"/>
        <v>90970010.979999989</v>
      </c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13212419.529999994</v>
      </c>
      <c r="E33" s="18">
        <f t="shared" ca="1" si="3"/>
        <v>45828496.339999959</v>
      </c>
      <c r="F33" s="18">
        <f t="shared" ca="1" si="3"/>
        <v>70722.399999999994</v>
      </c>
      <c r="G33" s="18">
        <f t="shared" ca="1" si="3"/>
        <v>0</v>
      </c>
      <c r="H33" s="18">
        <f t="shared" ca="1" si="3"/>
        <v>10800</v>
      </c>
      <c r="I33" s="18">
        <f t="shared" ca="1" si="3"/>
        <v>607236.23</v>
      </c>
      <c r="J33" s="18">
        <f t="shared" ca="1" si="3"/>
        <v>248456.79</v>
      </c>
      <c r="K33" s="18">
        <f t="shared" ca="1" si="3"/>
        <v>115424.04000000002</v>
      </c>
      <c r="L33" s="18">
        <f t="shared" ca="1" si="3"/>
        <v>0</v>
      </c>
      <c r="M33" s="18">
        <f t="shared" ca="1" si="3"/>
        <v>8500</v>
      </c>
      <c r="N33" s="18">
        <f t="shared" ca="1" si="3"/>
        <v>0</v>
      </c>
      <c r="O33" s="18">
        <f t="shared" ca="1" si="3"/>
        <v>0</v>
      </c>
      <c r="P33" s="18">
        <f t="shared" ca="1" si="3"/>
        <v>0</v>
      </c>
      <c r="Q33" s="18">
        <f t="shared" ca="1" si="3"/>
        <v>0</v>
      </c>
      <c r="R33" s="19">
        <f t="shared" ca="1" si="2"/>
        <v>60102055.329999946</v>
      </c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1723355.1899999997</v>
      </c>
      <c r="E34" s="18">
        <f t="shared" ca="1" si="3"/>
        <v>4026634.0999999982</v>
      </c>
      <c r="F34" s="18">
        <f t="shared" ca="1" si="3"/>
        <v>2371</v>
      </c>
      <c r="G34" s="18">
        <f t="shared" ca="1" si="3"/>
        <v>0</v>
      </c>
      <c r="H34" s="18">
        <f t="shared" ca="1" si="3"/>
        <v>0</v>
      </c>
      <c r="I34" s="18">
        <f t="shared" ca="1" si="3"/>
        <v>42056.100000000006</v>
      </c>
      <c r="J34" s="18">
        <f t="shared" ca="1" si="3"/>
        <v>180873.07</v>
      </c>
      <c r="K34" s="18">
        <f t="shared" ca="1" si="3"/>
        <v>53888.140000000021</v>
      </c>
      <c r="L34" s="18">
        <f t="shared" ca="1" si="3"/>
        <v>0</v>
      </c>
      <c r="M34" s="18">
        <f t="shared" ca="1" si="3"/>
        <v>42032.180000000008</v>
      </c>
      <c r="N34" s="18">
        <f t="shared" ca="1" si="3"/>
        <v>0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9">
        <f t="shared" ca="1" si="2"/>
        <v>6071209.7799999975</v>
      </c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37404720.759999998</v>
      </c>
      <c r="E35" s="18">
        <f t="shared" ca="1" si="3"/>
        <v>13327842.460000001</v>
      </c>
      <c r="F35" s="18">
        <f t="shared" ca="1" si="3"/>
        <v>0</v>
      </c>
      <c r="G35" s="18">
        <f t="shared" ca="1" si="3"/>
        <v>0</v>
      </c>
      <c r="H35" s="18">
        <f t="shared" ca="1" si="3"/>
        <v>0</v>
      </c>
      <c r="I35" s="18">
        <f t="shared" ca="1" si="3"/>
        <v>1296858.94</v>
      </c>
      <c r="J35" s="18">
        <f t="shared" ca="1" si="3"/>
        <v>204209.42</v>
      </c>
      <c r="K35" s="18">
        <f t="shared" ca="1" si="3"/>
        <v>11534.29</v>
      </c>
      <c r="L35" s="18">
        <f t="shared" ca="1" si="3"/>
        <v>0</v>
      </c>
      <c r="M35" s="18">
        <f t="shared" ca="1" si="3"/>
        <v>56726108.609999999</v>
      </c>
      <c r="N35" s="18">
        <f t="shared" ca="1" si="3"/>
        <v>2902995.23</v>
      </c>
      <c r="O35" s="18">
        <f t="shared" ca="1" si="3"/>
        <v>0</v>
      </c>
      <c r="P35" s="18">
        <f t="shared" ca="1" si="3"/>
        <v>0</v>
      </c>
      <c r="Q35" s="18">
        <f t="shared" ca="1" si="3"/>
        <v>26550442.280000001</v>
      </c>
      <c r="R35" s="19">
        <f t="shared" ca="1" si="2"/>
        <v>138424711.99000001</v>
      </c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7388115</v>
      </c>
      <c r="E36" s="18">
        <f t="shared" ca="1" si="3"/>
        <v>7598022</v>
      </c>
      <c r="F36" s="18">
        <f t="shared" ca="1" si="3"/>
        <v>0</v>
      </c>
      <c r="G36" s="18">
        <f t="shared" ca="1" si="3"/>
        <v>0</v>
      </c>
      <c r="H36" s="18">
        <f t="shared" ca="1" si="3"/>
        <v>0</v>
      </c>
      <c r="I36" s="18">
        <f t="shared" ca="1" si="3"/>
        <v>55678</v>
      </c>
      <c r="J36" s="18">
        <f t="shared" ca="1" si="3"/>
        <v>552492</v>
      </c>
      <c r="K36" s="18">
        <f t="shared" ca="1" si="3"/>
        <v>268771</v>
      </c>
      <c r="L36" s="18">
        <f t="shared" ca="1" si="3"/>
        <v>0</v>
      </c>
      <c r="M36" s="18">
        <f t="shared" ca="1" si="3"/>
        <v>3078989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9">
        <f t="shared" ca="1" si="2"/>
        <v>18942067</v>
      </c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8">
        <f t="shared" ca="1" si="3"/>
        <v>0</v>
      </c>
      <c r="J37" s="18">
        <f t="shared" ca="1" si="3"/>
        <v>0</v>
      </c>
      <c r="K37" s="18">
        <f t="shared" ca="1" si="3"/>
        <v>0</v>
      </c>
      <c r="L37" s="18">
        <f t="shared" ca="1" si="3"/>
        <v>0</v>
      </c>
      <c r="M37" s="18">
        <f t="shared" ca="1" si="3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9">
        <f t="shared" ca="1" si="2"/>
        <v>0</v>
      </c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16225549.65</v>
      </c>
      <c r="E38" s="18">
        <f t="shared" ca="1" si="3"/>
        <v>25356537.419999998</v>
      </c>
      <c r="F38" s="18">
        <f t="shared" ca="1" si="3"/>
        <v>0</v>
      </c>
      <c r="G38" s="18">
        <f t="shared" ca="1" si="3"/>
        <v>0</v>
      </c>
      <c r="H38" s="18">
        <f t="shared" ca="1" si="3"/>
        <v>2955386</v>
      </c>
      <c r="I38" s="18">
        <f t="shared" ca="1" si="3"/>
        <v>3693773.01</v>
      </c>
      <c r="J38" s="18">
        <f t="shared" ca="1" si="3"/>
        <v>334186.74</v>
      </c>
      <c r="K38" s="18">
        <f t="shared" ca="1" si="3"/>
        <v>665920.4</v>
      </c>
      <c r="L38" s="18">
        <f t="shared" ca="1" si="3"/>
        <v>0</v>
      </c>
      <c r="M38" s="18">
        <f t="shared" ca="1" si="3"/>
        <v>23077135.609999999</v>
      </c>
      <c r="N38" s="18">
        <f t="shared" ca="1" si="3"/>
        <v>0</v>
      </c>
      <c r="O38" s="18">
        <f t="shared" ca="1" si="3"/>
        <v>0</v>
      </c>
      <c r="P38" s="18">
        <f t="shared" ca="1" si="3"/>
        <v>0</v>
      </c>
      <c r="Q38" s="18">
        <f t="shared" ca="1" si="3"/>
        <v>6645559.6699999999</v>
      </c>
      <c r="R38" s="19">
        <f t="shared" ca="1" si="2"/>
        <v>78954048.5</v>
      </c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Q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21764.83</v>
      </c>
      <c r="E39" s="18">
        <f t="shared" ca="1" si="4"/>
        <v>693424.83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8">
        <f t="shared" ca="1" si="4"/>
        <v>218586.93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4"/>
        <v>0</v>
      </c>
      <c r="O39" s="18">
        <f t="shared" ca="1" si="4"/>
        <v>0</v>
      </c>
      <c r="P39" s="18">
        <f t="shared" ca="1" si="4"/>
        <v>0</v>
      </c>
      <c r="Q39" s="18">
        <f t="shared" ca="1" si="4"/>
        <v>0</v>
      </c>
      <c r="R39" s="19">
        <f t="shared" ca="1" si="2"/>
        <v>933776.58999999985</v>
      </c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5905894.0831569992</v>
      </c>
      <c r="E40" s="18">
        <f t="shared" ca="1" si="4"/>
        <v>2770359.7152160001</v>
      </c>
      <c r="F40" s="18">
        <f t="shared" ca="1" si="4"/>
        <v>0</v>
      </c>
      <c r="G40" s="18">
        <f t="shared" ca="1" si="4"/>
        <v>0</v>
      </c>
      <c r="H40" s="18">
        <f t="shared" ca="1" si="4"/>
        <v>0</v>
      </c>
      <c r="I40" s="18">
        <f t="shared" ca="1" si="4"/>
        <v>340947.48</v>
      </c>
      <c r="J40" s="18">
        <f t="shared" ca="1" si="4"/>
        <v>1587412.59</v>
      </c>
      <c r="K40" s="18">
        <f t="shared" ca="1" si="4"/>
        <v>10620.79</v>
      </c>
      <c r="L40" s="18">
        <f t="shared" ca="1" si="4"/>
        <v>0</v>
      </c>
      <c r="M40" s="18">
        <f t="shared" ca="1" si="4"/>
        <v>543333.76</v>
      </c>
      <c r="N40" s="18">
        <f t="shared" ca="1" si="4"/>
        <v>0</v>
      </c>
      <c r="O40" s="18">
        <f t="shared" ca="1" si="4"/>
        <v>0</v>
      </c>
      <c r="P40" s="18">
        <f t="shared" ca="1" si="4"/>
        <v>0</v>
      </c>
      <c r="Q40" s="18">
        <f t="shared" ca="1" si="4"/>
        <v>0</v>
      </c>
      <c r="R40" s="19">
        <f t="shared" ca="1" si="2"/>
        <v>11158568.418372998</v>
      </c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4"/>
        <v>0</v>
      </c>
      <c r="O41" s="18">
        <f t="shared" ca="1" si="4"/>
        <v>0</v>
      </c>
      <c r="P41" s="18">
        <f t="shared" ca="1" si="4"/>
        <v>0</v>
      </c>
      <c r="Q41" s="18">
        <f t="shared" ca="1" si="4"/>
        <v>0</v>
      </c>
      <c r="R41" s="19">
        <f t="shared" ca="1" si="2"/>
        <v>0</v>
      </c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4"/>
        <v>0</v>
      </c>
      <c r="O42" s="18">
        <f t="shared" ca="1" si="4"/>
        <v>0</v>
      </c>
      <c r="P42" s="18">
        <f t="shared" ca="1" si="4"/>
        <v>0</v>
      </c>
      <c r="Q42" s="18">
        <f t="shared" ca="1" si="4"/>
        <v>0</v>
      </c>
      <c r="R42" s="19">
        <f t="shared" ref="R42:R56" ca="1" si="5">+SUM(D42:Q42)</f>
        <v>0</v>
      </c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24350.799999999999</v>
      </c>
      <c r="E43" s="18">
        <f t="shared" ca="1" si="4"/>
        <v>85065.88999999997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0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4"/>
        <v>0</v>
      </c>
      <c r="O43" s="18">
        <f t="shared" ca="1" si="4"/>
        <v>0</v>
      </c>
      <c r="P43" s="18">
        <f t="shared" ca="1" si="4"/>
        <v>0</v>
      </c>
      <c r="Q43" s="18">
        <f t="shared" ca="1" si="4"/>
        <v>0</v>
      </c>
      <c r="R43" s="19">
        <f t="shared" ref="R43" ca="1" si="6">+SUM(D43:Q43)</f>
        <v>109416.68999999997</v>
      </c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18653.16</v>
      </c>
      <c r="E44" s="18">
        <f t="shared" ca="1" si="4"/>
        <v>60306.489999999962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8">
        <f t="shared" ca="1" si="4"/>
        <v>208894</v>
      </c>
      <c r="K44" s="18">
        <f t="shared" ca="1" si="4"/>
        <v>0</v>
      </c>
      <c r="L44" s="18">
        <f t="shared" ca="1" si="4"/>
        <v>0</v>
      </c>
      <c r="M44" s="18">
        <f t="shared" ca="1" si="4"/>
        <v>0</v>
      </c>
      <c r="N44" s="18">
        <f t="shared" ca="1" si="4"/>
        <v>0</v>
      </c>
      <c r="O44" s="18">
        <f t="shared" ca="1" si="4"/>
        <v>0</v>
      </c>
      <c r="P44" s="18">
        <f t="shared" ca="1" si="4"/>
        <v>0</v>
      </c>
      <c r="Q44" s="18">
        <f t="shared" ca="1" si="4"/>
        <v>0</v>
      </c>
      <c r="R44" s="19">
        <f t="shared" ca="1" si="5"/>
        <v>287853.64999999997</v>
      </c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130865.35</v>
      </c>
      <c r="E45" s="18">
        <f t="shared" ca="1" si="4"/>
        <v>1364582.5100000594</v>
      </c>
      <c r="F45" s="18">
        <f t="shared" ca="1" si="4"/>
        <v>565.89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8">
        <f t="shared" ca="1" si="4"/>
        <v>159027.64000000001</v>
      </c>
      <c r="K45" s="18">
        <f t="shared" ca="1" si="4"/>
        <v>350280.93999999954</v>
      </c>
      <c r="L45" s="18">
        <f t="shared" ca="1" si="4"/>
        <v>0</v>
      </c>
      <c r="M45" s="18">
        <f t="shared" ca="1" si="4"/>
        <v>0</v>
      </c>
      <c r="N45" s="18">
        <f t="shared" ca="1" si="4"/>
        <v>0</v>
      </c>
      <c r="O45" s="18">
        <f t="shared" ca="1" si="4"/>
        <v>0</v>
      </c>
      <c r="P45" s="18">
        <f t="shared" ca="1" si="4"/>
        <v>0</v>
      </c>
      <c r="Q45" s="18">
        <f t="shared" ca="1" si="4"/>
        <v>1084171.75</v>
      </c>
      <c r="R45" s="19">
        <f t="shared" ca="1" si="5"/>
        <v>3089494.0800000587</v>
      </c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12641966.83</v>
      </c>
      <c r="E46" s="18">
        <f t="shared" ca="1" si="4"/>
        <v>16105817.859999999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497721.86</v>
      </c>
      <c r="J46" s="18">
        <f t="shared" ca="1" si="4"/>
        <v>0</v>
      </c>
      <c r="K46" s="18">
        <f t="shared" ca="1" si="4"/>
        <v>2654.68</v>
      </c>
      <c r="L46" s="18">
        <f t="shared" ca="1" si="4"/>
        <v>0</v>
      </c>
      <c r="M46" s="18">
        <f t="shared" ca="1" si="4"/>
        <v>1425444.93</v>
      </c>
      <c r="N46" s="18">
        <f t="shared" ca="1" si="4"/>
        <v>0</v>
      </c>
      <c r="O46" s="18">
        <f t="shared" ca="1" si="4"/>
        <v>0</v>
      </c>
      <c r="P46" s="18">
        <f t="shared" ca="1" si="4"/>
        <v>0</v>
      </c>
      <c r="Q46" s="18">
        <f t="shared" ca="1" si="4"/>
        <v>0</v>
      </c>
      <c r="R46" s="19">
        <f t="shared" ca="1" si="5"/>
        <v>30673606.159999996</v>
      </c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190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0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4"/>
        <v>0</v>
      </c>
      <c r="O47" s="18">
        <f t="shared" ca="1" si="4"/>
        <v>0</v>
      </c>
      <c r="P47" s="18">
        <f t="shared" ca="1" si="4"/>
        <v>0</v>
      </c>
      <c r="Q47" s="18">
        <f t="shared" ca="1" si="4"/>
        <v>0</v>
      </c>
      <c r="R47" s="19">
        <f t="shared" ca="1" si="5"/>
        <v>190</v>
      </c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197407.61900000001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105335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4"/>
        <v>0</v>
      </c>
      <c r="O48" s="18">
        <f t="shared" ca="1" si="4"/>
        <v>0</v>
      </c>
      <c r="P48" s="18">
        <f t="shared" ca="1" si="4"/>
        <v>0</v>
      </c>
      <c r="Q48" s="18">
        <f t="shared" ca="1" si="4"/>
        <v>1674038.68</v>
      </c>
      <c r="R48" s="19">
        <f t="shared" ca="1" si="5"/>
        <v>1976781.2989999999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640479.72000000009</v>
      </c>
      <c r="E49" s="18">
        <f t="shared" ca="1" si="4"/>
        <v>696583.60999999067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7500</v>
      </c>
      <c r="J49" s="18">
        <f t="shared" ca="1" si="4"/>
        <v>25315.46</v>
      </c>
      <c r="K49" s="18">
        <f t="shared" ca="1" si="4"/>
        <v>0</v>
      </c>
      <c r="L49" s="18">
        <f t="shared" ca="1" si="4"/>
        <v>0</v>
      </c>
      <c r="M49" s="18">
        <f t="shared" ca="1" si="4"/>
        <v>36850</v>
      </c>
      <c r="N49" s="18">
        <f t="shared" ca="1" si="4"/>
        <v>0</v>
      </c>
      <c r="O49" s="18">
        <f t="shared" ca="1" si="4"/>
        <v>0</v>
      </c>
      <c r="P49" s="18">
        <f t="shared" ca="1" si="4"/>
        <v>0</v>
      </c>
      <c r="Q49" s="18">
        <f t="shared" ca="1" si="4"/>
        <v>0</v>
      </c>
      <c r="R49" s="19">
        <f t="shared" ca="1" si="5"/>
        <v>1406728.7899999907</v>
      </c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658667.52000000002</v>
      </c>
      <c r="E50" s="18">
        <f t="shared" ca="1" si="4"/>
        <v>101193.5</v>
      </c>
      <c r="F50" s="18">
        <f t="shared" ca="1" si="4"/>
        <v>4710.04</v>
      </c>
      <c r="G50" s="18">
        <f t="shared" ca="1" si="4"/>
        <v>28447.94</v>
      </c>
      <c r="H50" s="18">
        <f t="shared" ca="1" si="4"/>
        <v>0</v>
      </c>
      <c r="I50" s="18">
        <f t="shared" ca="1" si="4"/>
        <v>0</v>
      </c>
      <c r="J50" s="18">
        <f t="shared" ca="1" si="4"/>
        <v>218425</v>
      </c>
      <c r="K50" s="18">
        <f t="shared" ca="1" si="4"/>
        <v>0</v>
      </c>
      <c r="L50" s="18">
        <f t="shared" ca="1" si="4"/>
        <v>0</v>
      </c>
      <c r="M50" s="18">
        <f t="shared" ca="1" si="4"/>
        <v>118080.13</v>
      </c>
      <c r="N50" s="18">
        <f t="shared" ca="1" si="4"/>
        <v>0</v>
      </c>
      <c r="O50" s="18">
        <f t="shared" ca="1" si="4"/>
        <v>0</v>
      </c>
      <c r="P50" s="18">
        <f t="shared" ca="1" si="4"/>
        <v>0</v>
      </c>
      <c r="Q50" s="18">
        <f t="shared" ca="1" si="4"/>
        <v>0</v>
      </c>
      <c r="R50" s="19">
        <f t="shared" ca="1" si="5"/>
        <v>1129524.1299999999</v>
      </c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158679.59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4"/>
        <v>0</v>
      </c>
      <c r="O51" s="18">
        <f t="shared" ca="1" si="4"/>
        <v>0</v>
      </c>
      <c r="P51" s="18">
        <f t="shared" ca="1" si="4"/>
        <v>0</v>
      </c>
      <c r="Q51" s="18">
        <f t="shared" ca="1" si="4"/>
        <v>0</v>
      </c>
      <c r="R51" s="19">
        <f t="shared" ca="1" si="5"/>
        <v>158679.59</v>
      </c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226786.02</v>
      </c>
      <c r="E52" s="18">
        <f t="shared" ca="1" si="4"/>
        <v>187768.64000000022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4715.12</v>
      </c>
      <c r="J52" s="18">
        <f t="shared" ca="1" si="4"/>
        <v>0</v>
      </c>
      <c r="K52" s="18">
        <f t="shared" ca="1" si="4"/>
        <v>0</v>
      </c>
      <c r="L52" s="18">
        <f t="shared" ca="1" si="4"/>
        <v>0</v>
      </c>
      <c r="M52" s="18">
        <f t="shared" ca="1" si="4"/>
        <v>0</v>
      </c>
      <c r="N52" s="18">
        <f t="shared" ca="1" si="4"/>
        <v>0</v>
      </c>
      <c r="O52" s="18">
        <f t="shared" ca="1" si="4"/>
        <v>0</v>
      </c>
      <c r="P52" s="18">
        <f t="shared" ca="1" si="4"/>
        <v>0</v>
      </c>
      <c r="Q52" s="18">
        <f t="shared" ca="1" si="4"/>
        <v>0</v>
      </c>
      <c r="R52" s="19">
        <f t="shared" ca="1" si="5"/>
        <v>419269.7800000002</v>
      </c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4"/>
        <v>0</v>
      </c>
      <c r="O53" s="18">
        <f t="shared" ca="1" si="4"/>
        <v>0</v>
      </c>
      <c r="P53" s="18">
        <f t="shared" ca="1" si="4"/>
        <v>0</v>
      </c>
      <c r="Q53" s="18">
        <f t="shared" ca="1" si="4"/>
        <v>0</v>
      </c>
      <c r="R53" s="19">
        <f t="shared" ca="1" si="5"/>
        <v>0</v>
      </c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0</v>
      </c>
      <c r="K54" s="18">
        <f t="shared" ca="1" si="4"/>
        <v>0</v>
      </c>
      <c r="L54" s="18">
        <f t="shared" ca="1" si="4"/>
        <v>0</v>
      </c>
      <c r="M54" s="18">
        <f t="shared" ca="1" si="4"/>
        <v>0</v>
      </c>
      <c r="N54" s="18">
        <f t="shared" ca="1" si="4"/>
        <v>0</v>
      </c>
      <c r="O54" s="18">
        <f t="shared" ca="1" si="4"/>
        <v>0</v>
      </c>
      <c r="P54" s="18">
        <f t="shared" ca="1" si="4"/>
        <v>0</v>
      </c>
      <c r="Q54" s="18">
        <f t="shared" ca="1" si="4"/>
        <v>0</v>
      </c>
      <c r="R54" s="19">
        <f t="shared" ca="1" si="5"/>
        <v>0</v>
      </c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Q70" ca="1" si="7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7"/>
        <v>0</v>
      </c>
      <c r="F55" s="18">
        <f t="shared" ca="1" si="7"/>
        <v>0</v>
      </c>
      <c r="G55" s="18">
        <f t="shared" ca="1" si="7"/>
        <v>0</v>
      </c>
      <c r="H55" s="18">
        <f t="shared" ca="1" si="7"/>
        <v>0</v>
      </c>
      <c r="I55" s="18">
        <f t="shared" ca="1" si="7"/>
        <v>0</v>
      </c>
      <c r="J55" s="18">
        <f t="shared" ca="1" si="7"/>
        <v>0</v>
      </c>
      <c r="K55" s="18">
        <f t="shared" ca="1" si="7"/>
        <v>0</v>
      </c>
      <c r="L55" s="18">
        <f t="shared" ca="1" si="7"/>
        <v>0</v>
      </c>
      <c r="M55" s="18">
        <f t="shared" ca="1" si="7"/>
        <v>0</v>
      </c>
      <c r="N55" s="18">
        <f t="shared" ca="1" si="7"/>
        <v>0</v>
      </c>
      <c r="O55" s="18">
        <f t="shared" ca="1" si="7"/>
        <v>0</v>
      </c>
      <c r="P55" s="18">
        <f t="shared" ca="1" si="7"/>
        <v>0</v>
      </c>
      <c r="Q55" s="18">
        <f t="shared" ca="1" si="7"/>
        <v>0</v>
      </c>
      <c r="R55" s="19">
        <f t="shared" ca="1" si="5"/>
        <v>0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7"/>
        <v>0</v>
      </c>
      <c r="E56" s="18">
        <f t="shared" ca="1" si="7"/>
        <v>0</v>
      </c>
      <c r="F56" s="18">
        <f t="shared" ca="1" si="7"/>
        <v>0</v>
      </c>
      <c r="G56" s="18">
        <f t="shared" ca="1" si="7"/>
        <v>0</v>
      </c>
      <c r="H56" s="18">
        <f t="shared" ca="1" si="7"/>
        <v>0</v>
      </c>
      <c r="I56" s="18">
        <f t="shared" ca="1" si="7"/>
        <v>0</v>
      </c>
      <c r="J56" s="18">
        <f t="shared" ca="1" si="7"/>
        <v>0</v>
      </c>
      <c r="K56" s="18">
        <f t="shared" ca="1" si="7"/>
        <v>0</v>
      </c>
      <c r="L56" s="18">
        <f t="shared" ca="1" si="7"/>
        <v>0</v>
      </c>
      <c r="M56" s="18">
        <f t="shared" ca="1" si="7"/>
        <v>0</v>
      </c>
      <c r="N56" s="18">
        <f t="shared" ca="1" si="7"/>
        <v>0</v>
      </c>
      <c r="O56" s="18">
        <f t="shared" ca="1" si="7"/>
        <v>0</v>
      </c>
      <c r="P56" s="18">
        <f t="shared" ca="1" si="7"/>
        <v>0</v>
      </c>
      <c r="Q56" s="18">
        <f t="shared" ca="1" si="7"/>
        <v>0</v>
      </c>
      <c r="R56" s="19">
        <f t="shared" ca="1" si="5"/>
        <v>0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7"/>
        <v>0</v>
      </c>
      <c r="E57" s="18">
        <f t="shared" ca="1" si="7"/>
        <v>0</v>
      </c>
      <c r="F57" s="18">
        <f t="shared" ca="1" si="7"/>
        <v>0</v>
      </c>
      <c r="G57" s="18">
        <f t="shared" ca="1" si="7"/>
        <v>0</v>
      </c>
      <c r="H57" s="18">
        <f t="shared" ca="1" si="7"/>
        <v>0</v>
      </c>
      <c r="I57" s="18">
        <f t="shared" ca="1" si="7"/>
        <v>0</v>
      </c>
      <c r="J57" s="18">
        <f t="shared" ca="1" si="7"/>
        <v>0</v>
      </c>
      <c r="K57" s="18">
        <f t="shared" ca="1" si="7"/>
        <v>0</v>
      </c>
      <c r="L57" s="18">
        <f t="shared" ca="1" si="7"/>
        <v>0</v>
      </c>
      <c r="M57" s="18">
        <f t="shared" ca="1" si="7"/>
        <v>0</v>
      </c>
      <c r="N57" s="18">
        <f t="shared" ca="1" si="7"/>
        <v>0</v>
      </c>
      <c r="O57" s="18">
        <f t="shared" ca="1" si="7"/>
        <v>0</v>
      </c>
      <c r="P57" s="18">
        <f t="shared" ca="1" si="7"/>
        <v>0</v>
      </c>
      <c r="Q57" s="18">
        <f t="shared" ca="1" si="7"/>
        <v>0</v>
      </c>
      <c r="R57" s="19">
        <f t="shared" ref="R57" ca="1" si="8">+SUM(D57:Q57)</f>
        <v>0</v>
      </c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7"/>
        <v>0</v>
      </c>
      <c r="E58" s="18">
        <f t="shared" ca="1" si="7"/>
        <v>0</v>
      </c>
      <c r="F58" s="18">
        <f t="shared" ca="1" si="7"/>
        <v>0</v>
      </c>
      <c r="G58" s="18">
        <f t="shared" ca="1" si="7"/>
        <v>0</v>
      </c>
      <c r="H58" s="18">
        <f t="shared" ca="1" si="7"/>
        <v>0</v>
      </c>
      <c r="I58" s="18">
        <f t="shared" ca="1" si="7"/>
        <v>0</v>
      </c>
      <c r="J58" s="18">
        <f t="shared" ca="1" si="7"/>
        <v>0</v>
      </c>
      <c r="K58" s="18">
        <f t="shared" ca="1" si="7"/>
        <v>0</v>
      </c>
      <c r="L58" s="18">
        <f t="shared" ca="1" si="7"/>
        <v>0</v>
      </c>
      <c r="M58" s="18">
        <f t="shared" ca="1" si="7"/>
        <v>0</v>
      </c>
      <c r="N58" s="18">
        <f t="shared" ca="1" si="7"/>
        <v>0</v>
      </c>
      <c r="O58" s="18">
        <f t="shared" ca="1" si="7"/>
        <v>0</v>
      </c>
      <c r="P58" s="18">
        <f t="shared" ca="1" si="7"/>
        <v>0</v>
      </c>
      <c r="Q58" s="18">
        <f t="shared" ca="1" si="7"/>
        <v>0</v>
      </c>
      <c r="R58" s="19">
        <f t="shared" ref="R58:R76" ca="1" si="9">+SUM(D58:Q58)</f>
        <v>0</v>
      </c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7"/>
        <v>0</v>
      </c>
      <c r="E59" s="18">
        <f t="shared" ca="1" si="7"/>
        <v>0</v>
      </c>
      <c r="F59" s="18">
        <f t="shared" ca="1" si="7"/>
        <v>0</v>
      </c>
      <c r="G59" s="18">
        <f t="shared" ca="1" si="7"/>
        <v>0</v>
      </c>
      <c r="H59" s="18">
        <f t="shared" ca="1" si="7"/>
        <v>0</v>
      </c>
      <c r="I59" s="18">
        <f t="shared" ca="1" si="7"/>
        <v>0</v>
      </c>
      <c r="J59" s="18">
        <f t="shared" ca="1" si="7"/>
        <v>0</v>
      </c>
      <c r="K59" s="18">
        <f t="shared" ca="1" si="7"/>
        <v>0</v>
      </c>
      <c r="L59" s="18">
        <f t="shared" ca="1" si="7"/>
        <v>0</v>
      </c>
      <c r="M59" s="18">
        <f t="shared" ca="1" si="7"/>
        <v>0</v>
      </c>
      <c r="N59" s="18">
        <f t="shared" ca="1" si="7"/>
        <v>0</v>
      </c>
      <c r="O59" s="18">
        <f t="shared" ca="1" si="7"/>
        <v>0</v>
      </c>
      <c r="P59" s="18">
        <f t="shared" ca="1" si="7"/>
        <v>0</v>
      </c>
      <c r="Q59" s="18">
        <f t="shared" ca="1" si="7"/>
        <v>0</v>
      </c>
      <c r="R59" s="19">
        <f t="shared" ca="1" si="9"/>
        <v>0</v>
      </c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7"/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8">
        <f t="shared" ca="1" si="7"/>
        <v>0</v>
      </c>
      <c r="I60" s="18">
        <f t="shared" ca="1" si="7"/>
        <v>0</v>
      </c>
      <c r="J60" s="18">
        <f t="shared" ca="1" si="7"/>
        <v>0</v>
      </c>
      <c r="K60" s="18">
        <f t="shared" ca="1" si="7"/>
        <v>0</v>
      </c>
      <c r="L60" s="18">
        <f t="shared" ca="1" si="7"/>
        <v>0</v>
      </c>
      <c r="M60" s="18">
        <f t="shared" ca="1" si="7"/>
        <v>0</v>
      </c>
      <c r="N60" s="18">
        <f t="shared" ca="1" si="7"/>
        <v>0</v>
      </c>
      <c r="O60" s="18">
        <f t="shared" ca="1" si="7"/>
        <v>0</v>
      </c>
      <c r="P60" s="18">
        <f t="shared" ca="1" si="7"/>
        <v>0</v>
      </c>
      <c r="Q60" s="18">
        <f t="shared" ca="1" si="7"/>
        <v>0</v>
      </c>
      <c r="R60" s="19">
        <f t="shared" ca="1" si="9"/>
        <v>0</v>
      </c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8">
        <f t="shared" ca="1" si="7"/>
        <v>0</v>
      </c>
      <c r="I61" s="18">
        <f t="shared" ca="1" si="7"/>
        <v>0</v>
      </c>
      <c r="J61" s="18">
        <f t="shared" ca="1" si="7"/>
        <v>0</v>
      </c>
      <c r="K61" s="18">
        <f t="shared" ca="1" si="7"/>
        <v>0</v>
      </c>
      <c r="L61" s="18">
        <f t="shared" ca="1" si="7"/>
        <v>0</v>
      </c>
      <c r="M61" s="18">
        <f t="shared" ca="1" si="7"/>
        <v>0</v>
      </c>
      <c r="N61" s="18">
        <f t="shared" ca="1" si="7"/>
        <v>0</v>
      </c>
      <c r="O61" s="18">
        <f t="shared" ca="1" si="7"/>
        <v>0</v>
      </c>
      <c r="P61" s="18">
        <f t="shared" ca="1" si="7"/>
        <v>0</v>
      </c>
      <c r="Q61" s="18">
        <f t="shared" ca="1" si="7"/>
        <v>0</v>
      </c>
      <c r="R61" s="19">
        <f t="shared" ca="1" si="9"/>
        <v>0</v>
      </c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8">
        <f t="shared" ca="1" si="7"/>
        <v>0</v>
      </c>
      <c r="I62" s="18">
        <f t="shared" ca="1" si="7"/>
        <v>0</v>
      </c>
      <c r="J62" s="18">
        <f t="shared" ca="1" si="7"/>
        <v>0</v>
      </c>
      <c r="K62" s="18">
        <f t="shared" ca="1" si="7"/>
        <v>0</v>
      </c>
      <c r="L62" s="18">
        <f t="shared" ca="1" si="7"/>
        <v>0</v>
      </c>
      <c r="M62" s="18">
        <f t="shared" ca="1" si="7"/>
        <v>0</v>
      </c>
      <c r="N62" s="18">
        <f t="shared" ca="1" si="7"/>
        <v>0</v>
      </c>
      <c r="O62" s="18">
        <f t="shared" ca="1" si="7"/>
        <v>0</v>
      </c>
      <c r="P62" s="18">
        <f t="shared" ca="1" si="7"/>
        <v>0</v>
      </c>
      <c r="Q62" s="18">
        <f t="shared" ca="1" si="7"/>
        <v>0</v>
      </c>
      <c r="R62" s="19">
        <f t="shared" ca="1" si="9"/>
        <v>0</v>
      </c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8">
        <f t="shared" ca="1" si="7"/>
        <v>0</v>
      </c>
      <c r="I63" s="18">
        <f t="shared" ca="1" si="7"/>
        <v>0</v>
      </c>
      <c r="J63" s="18">
        <f t="shared" ca="1" si="7"/>
        <v>0</v>
      </c>
      <c r="K63" s="18">
        <f t="shared" ca="1" si="7"/>
        <v>0</v>
      </c>
      <c r="L63" s="18">
        <f t="shared" ca="1" si="7"/>
        <v>0</v>
      </c>
      <c r="M63" s="18">
        <f t="shared" ca="1" si="7"/>
        <v>0</v>
      </c>
      <c r="N63" s="18">
        <f t="shared" ca="1" si="7"/>
        <v>0</v>
      </c>
      <c r="O63" s="18">
        <f t="shared" ca="1" si="7"/>
        <v>0</v>
      </c>
      <c r="P63" s="18">
        <f t="shared" ca="1" si="7"/>
        <v>0</v>
      </c>
      <c r="Q63" s="18">
        <f t="shared" ca="1" si="7"/>
        <v>0</v>
      </c>
      <c r="R63" s="19">
        <f t="shared" ca="1" si="9"/>
        <v>0</v>
      </c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8">
        <f t="shared" ca="1" si="7"/>
        <v>0</v>
      </c>
      <c r="I64" s="18">
        <f t="shared" ca="1" si="7"/>
        <v>0</v>
      </c>
      <c r="J64" s="18">
        <f t="shared" ca="1" si="7"/>
        <v>0</v>
      </c>
      <c r="K64" s="18">
        <f t="shared" ca="1" si="7"/>
        <v>0</v>
      </c>
      <c r="L64" s="18">
        <f t="shared" ca="1" si="7"/>
        <v>0</v>
      </c>
      <c r="M64" s="18">
        <f t="shared" ca="1" si="7"/>
        <v>0</v>
      </c>
      <c r="N64" s="18">
        <f t="shared" ca="1" si="7"/>
        <v>0</v>
      </c>
      <c r="O64" s="18">
        <f t="shared" ca="1" si="7"/>
        <v>0</v>
      </c>
      <c r="P64" s="18">
        <f t="shared" ca="1" si="7"/>
        <v>0</v>
      </c>
      <c r="Q64" s="18">
        <f t="shared" ca="1" si="7"/>
        <v>0</v>
      </c>
      <c r="R64" s="19">
        <f t="shared" ca="1" si="9"/>
        <v>0</v>
      </c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8">
        <f t="shared" ca="1" si="7"/>
        <v>0</v>
      </c>
      <c r="I65" s="18">
        <f t="shared" ca="1" si="7"/>
        <v>0</v>
      </c>
      <c r="J65" s="18">
        <f t="shared" ca="1" si="7"/>
        <v>0</v>
      </c>
      <c r="K65" s="18">
        <f t="shared" ca="1" si="7"/>
        <v>0</v>
      </c>
      <c r="L65" s="18">
        <f t="shared" ca="1" si="7"/>
        <v>0</v>
      </c>
      <c r="M65" s="18">
        <f t="shared" ca="1" si="7"/>
        <v>0</v>
      </c>
      <c r="N65" s="18">
        <f t="shared" ca="1" si="7"/>
        <v>0</v>
      </c>
      <c r="O65" s="18">
        <f t="shared" ca="1" si="7"/>
        <v>0</v>
      </c>
      <c r="P65" s="18">
        <f t="shared" ca="1" si="7"/>
        <v>0</v>
      </c>
      <c r="Q65" s="18">
        <f t="shared" ca="1" si="7"/>
        <v>0</v>
      </c>
      <c r="R65" s="19">
        <f t="shared" ca="1" si="9"/>
        <v>0</v>
      </c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8">
        <f t="shared" ca="1" si="7"/>
        <v>0</v>
      </c>
      <c r="I66" s="18">
        <f t="shared" ca="1" si="7"/>
        <v>0</v>
      </c>
      <c r="J66" s="18">
        <f t="shared" ca="1" si="7"/>
        <v>0</v>
      </c>
      <c r="K66" s="18">
        <f t="shared" ca="1" si="7"/>
        <v>0</v>
      </c>
      <c r="L66" s="18">
        <f t="shared" ca="1" si="7"/>
        <v>0</v>
      </c>
      <c r="M66" s="18">
        <f t="shared" ca="1" si="7"/>
        <v>0</v>
      </c>
      <c r="N66" s="18">
        <f t="shared" ca="1" si="7"/>
        <v>0</v>
      </c>
      <c r="O66" s="18">
        <f t="shared" ca="1" si="7"/>
        <v>0</v>
      </c>
      <c r="P66" s="18">
        <f t="shared" ca="1" si="7"/>
        <v>0</v>
      </c>
      <c r="Q66" s="18">
        <f t="shared" ca="1" si="7"/>
        <v>0</v>
      </c>
      <c r="R66" s="19">
        <f t="shared" ca="1" si="9"/>
        <v>0</v>
      </c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8">
        <f t="shared" ca="1" si="7"/>
        <v>0</v>
      </c>
      <c r="I67" s="18">
        <f t="shared" ca="1" si="7"/>
        <v>0</v>
      </c>
      <c r="J67" s="18">
        <f t="shared" ca="1" si="7"/>
        <v>0</v>
      </c>
      <c r="K67" s="18">
        <f t="shared" ca="1" si="7"/>
        <v>0</v>
      </c>
      <c r="L67" s="18">
        <f t="shared" ca="1" si="7"/>
        <v>0</v>
      </c>
      <c r="M67" s="18">
        <f t="shared" ca="1" si="7"/>
        <v>0</v>
      </c>
      <c r="N67" s="18">
        <f t="shared" ca="1" si="7"/>
        <v>0</v>
      </c>
      <c r="O67" s="18">
        <f t="shared" ca="1" si="7"/>
        <v>0</v>
      </c>
      <c r="P67" s="18">
        <f t="shared" ca="1" si="7"/>
        <v>0</v>
      </c>
      <c r="Q67" s="18">
        <f t="shared" ca="1" si="7"/>
        <v>0</v>
      </c>
      <c r="R67" s="19">
        <f t="shared" ca="1" si="9"/>
        <v>0</v>
      </c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8">
        <f t="shared" ca="1" si="7"/>
        <v>0</v>
      </c>
      <c r="I68" s="18">
        <f t="shared" ca="1" si="7"/>
        <v>0</v>
      </c>
      <c r="J68" s="18">
        <f t="shared" ca="1" si="7"/>
        <v>0</v>
      </c>
      <c r="K68" s="18">
        <f t="shared" ca="1" si="7"/>
        <v>0</v>
      </c>
      <c r="L68" s="18">
        <f t="shared" ca="1" si="7"/>
        <v>0</v>
      </c>
      <c r="M68" s="18">
        <f t="shared" ca="1" si="7"/>
        <v>0</v>
      </c>
      <c r="N68" s="18">
        <f t="shared" ca="1" si="7"/>
        <v>0</v>
      </c>
      <c r="O68" s="18">
        <f t="shared" ca="1" si="7"/>
        <v>0</v>
      </c>
      <c r="P68" s="18">
        <f t="shared" ca="1" si="7"/>
        <v>0</v>
      </c>
      <c r="Q68" s="18">
        <f t="shared" ca="1" si="7"/>
        <v>0</v>
      </c>
      <c r="R68" s="19">
        <f t="shared" ca="1" si="9"/>
        <v>0</v>
      </c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8">
        <f t="shared" ca="1" si="7"/>
        <v>0</v>
      </c>
      <c r="I69" s="18">
        <f t="shared" ca="1" si="7"/>
        <v>0</v>
      </c>
      <c r="J69" s="18">
        <f t="shared" ca="1" si="7"/>
        <v>0</v>
      </c>
      <c r="K69" s="18">
        <f t="shared" ca="1" si="7"/>
        <v>0</v>
      </c>
      <c r="L69" s="18">
        <f t="shared" ca="1" si="7"/>
        <v>0</v>
      </c>
      <c r="M69" s="18">
        <f t="shared" ca="1" si="7"/>
        <v>0</v>
      </c>
      <c r="N69" s="18">
        <f t="shared" ca="1" si="7"/>
        <v>0</v>
      </c>
      <c r="O69" s="18">
        <f t="shared" ca="1" si="7"/>
        <v>0</v>
      </c>
      <c r="P69" s="18">
        <f t="shared" ca="1" si="7"/>
        <v>0</v>
      </c>
      <c r="Q69" s="18">
        <f t="shared" ca="1" si="7"/>
        <v>0</v>
      </c>
      <c r="R69" s="19">
        <f t="shared" ca="1" si="9"/>
        <v>0</v>
      </c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8">
        <f t="shared" ca="1" si="7"/>
        <v>0</v>
      </c>
      <c r="I70" s="18">
        <f t="shared" ca="1" si="7"/>
        <v>0</v>
      </c>
      <c r="J70" s="18">
        <f t="shared" ca="1" si="7"/>
        <v>0</v>
      </c>
      <c r="K70" s="18">
        <f t="shared" ca="1" si="7"/>
        <v>0</v>
      </c>
      <c r="L70" s="18">
        <f t="shared" ca="1" si="7"/>
        <v>0</v>
      </c>
      <c r="M70" s="18">
        <f t="shared" ca="1" si="7"/>
        <v>0</v>
      </c>
      <c r="N70" s="18">
        <f t="shared" ca="1" si="7"/>
        <v>0</v>
      </c>
      <c r="O70" s="18">
        <f t="shared" ca="1" si="7"/>
        <v>0</v>
      </c>
      <c r="P70" s="18">
        <f t="shared" ca="1" si="7"/>
        <v>0</v>
      </c>
      <c r="Q70" s="18">
        <f t="shared" ca="1" si="7"/>
        <v>0</v>
      </c>
      <c r="R70" s="19">
        <f t="shared" ca="1" si="9"/>
        <v>0</v>
      </c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Q73" ca="1" si="10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0"/>
        <v>0</v>
      </c>
      <c r="F71" s="18">
        <f t="shared" ca="1" si="10"/>
        <v>0</v>
      </c>
      <c r="G71" s="18">
        <f t="shared" ca="1" si="10"/>
        <v>0</v>
      </c>
      <c r="H71" s="18">
        <f t="shared" ca="1" si="10"/>
        <v>0</v>
      </c>
      <c r="I71" s="18">
        <f t="shared" ca="1" si="10"/>
        <v>0</v>
      </c>
      <c r="J71" s="18">
        <f t="shared" ca="1" si="10"/>
        <v>0</v>
      </c>
      <c r="K71" s="18">
        <f t="shared" ca="1" si="10"/>
        <v>0</v>
      </c>
      <c r="L71" s="18">
        <f t="shared" ca="1" si="10"/>
        <v>0</v>
      </c>
      <c r="M71" s="18">
        <f t="shared" ca="1" si="10"/>
        <v>0</v>
      </c>
      <c r="N71" s="18">
        <f t="shared" ca="1" si="10"/>
        <v>0</v>
      </c>
      <c r="O71" s="18">
        <f t="shared" ca="1" si="10"/>
        <v>0</v>
      </c>
      <c r="P71" s="18">
        <f t="shared" ca="1" si="10"/>
        <v>0</v>
      </c>
      <c r="Q71" s="18">
        <f t="shared" ca="1" si="10"/>
        <v>0</v>
      </c>
      <c r="R71" s="19">
        <f t="shared" ca="1" si="9"/>
        <v>0</v>
      </c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8">
        <f t="shared" ca="1" si="10"/>
        <v>0</v>
      </c>
      <c r="H72" s="18">
        <f t="shared" ca="1" si="10"/>
        <v>0</v>
      </c>
      <c r="I72" s="18">
        <f t="shared" ca="1" si="10"/>
        <v>0</v>
      </c>
      <c r="J72" s="18">
        <f t="shared" ca="1" si="10"/>
        <v>0</v>
      </c>
      <c r="K72" s="18">
        <f t="shared" ca="1" si="10"/>
        <v>0</v>
      </c>
      <c r="L72" s="18">
        <f t="shared" ca="1" si="10"/>
        <v>0</v>
      </c>
      <c r="M72" s="18">
        <f t="shared" ca="1" si="10"/>
        <v>0</v>
      </c>
      <c r="N72" s="18">
        <f t="shared" ca="1" si="10"/>
        <v>0</v>
      </c>
      <c r="O72" s="18">
        <f t="shared" ca="1" si="10"/>
        <v>0</v>
      </c>
      <c r="P72" s="18">
        <f t="shared" ca="1" si="10"/>
        <v>0</v>
      </c>
      <c r="Q72" s="18">
        <f t="shared" ca="1" si="10"/>
        <v>0</v>
      </c>
      <c r="R72" s="19">
        <f t="shared" ca="1" si="9"/>
        <v>0</v>
      </c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8">
        <f t="shared" ca="1" si="10"/>
        <v>0</v>
      </c>
      <c r="H73" s="18">
        <f t="shared" ca="1" si="10"/>
        <v>0</v>
      </c>
      <c r="I73" s="18">
        <f t="shared" ca="1" si="10"/>
        <v>0</v>
      </c>
      <c r="J73" s="18">
        <f t="shared" ca="1" si="10"/>
        <v>0</v>
      </c>
      <c r="K73" s="18">
        <f t="shared" ca="1" si="10"/>
        <v>0</v>
      </c>
      <c r="L73" s="18">
        <f t="shared" ca="1" si="10"/>
        <v>0</v>
      </c>
      <c r="M73" s="18">
        <f t="shared" ca="1" si="10"/>
        <v>0</v>
      </c>
      <c r="N73" s="18">
        <f t="shared" ca="1" si="10"/>
        <v>0</v>
      </c>
      <c r="O73" s="18">
        <f t="shared" ca="1" si="10"/>
        <v>0</v>
      </c>
      <c r="P73" s="18">
        <f t="shared" ca="1" si="10"/>
        <v>0</v>
      </c>
      <c r="Q73" s="18">
        <f t="shared" ca="1" si="10"/>
        <v>0</v>
      </c>
      <c r="R73" s="19">
        <f t="shared" ca="1" si="9"/>
        <v>0</v>
      </c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Q74" ca="1" si="11">SUMIF($C$7:$C$73,"HD",D$7:D$73)</f>
        <v>824825428.02795601</v>
      </c>
      <c r="E74" s="49">
        <f t="shared" ca="1" si="11"/>
        <v>1076977296.789628</v>
      </c>
      <c r="F74" s="49">
        <f t="shared" ca="1" si="11"/>
        <v>420655.85999999993</v>
      </c>
      <c r="G74" s="49">
        <f t="shared" ca="1" si="11"/>
        <v>3940991.93</v>
      </c>
      <c r="H74" s="49">
        <f t="shared" ca="1" si="11"/>
        <v>10540383.620000001</v>
      </c>
      <c r="I74" s="49">
        <f t="shared" ca="1" si="11"/>
        <v>88285501.037399903</v>
      </c>
      <c r="J74" s="49">
        <f t="shared" ca="1" si="11"/>
        <v>30459195.618658733</v>
      </c>
      <c r="K74" s="49">
        <f t="shared" ca="1" si="11"/>
        <v>4863640.4700000007</v>
      </c>
      <c r="L74" s="49">
        <f t="shared" ca="1" si="11"/>
        <v>0</v>
      </c>
      <c r="M74" s="49">
        <f t="shared" ca="1" si="11"/>
        <v>549391593.22000003</v>
      </c>
      <c r="N74" s="49">
        <f t="shared" ca="1" si="11"/>
        <v>6070943.3799999999</v>
      </c>
      <c r="O74" s="49">
        <f t="shared" ca="1" si="11"/>
        <v>0</v>
      </c>
      <c r="P74" s="49">
        <f t="shared" ca="1" si="11"/>
        <v>19047.599999999999</v>
      </c>
      <c r="Q74" s="49">
        <f t="shared" ca="1" si="11"/>
        <v>452475359.27999997</v>
      </c>
      <c r="R74" s="49">
        <f t="shared" ca="1" si="9"/>
        <v>3048270036.833643</v>
      </c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Q75" ca="1" si="12">SUMIF($C$7:$C$73,"H",D$7:D$73)+SUMIF($C$7:$C$73,"E",D$7:D$73)</f>
        <v>0</v>
      </c>
      <c r="E75" s="49">
        <f t="shared" ca="1" si="12"/>
        <v>0</v>
      </c>
      <c r="F75" s="49">
        <f t="shared" ca="1" si="12"/>
        <v>0</v>
      </c>
      <c r="G75" s="49">
        <f t="shared" ca="1" si="12"/>
        <v>0</v>
      </c>
      <c r="H75" s="49">
        <f t="shared" ca="1" si="12"/>
        <v>0</v>
      </c>
      <c r="I75" s="49">
        <f t="shared" ca="1" si="12"/>
        <v>0</v>
      </c>
      <c r="J75" s="49">
        <f t="shared" ca="1" si="12"/>
        <v>0</v>
      </c>
      <c r="K75" s="49">
        <f t="shared" ca="1" si="12"/>
        <v>0</v>
      </c>
      <c r="L75" s="49">
        <f t="shared" ca="1" si="12"/>
        <v>0</v>
      </c>
      <c r="M75" s="49">
        <f t="shared" ca="1" si="12"/>
        <v>0</v>
      </c>
      <c r="N75" s="49">
        <f t="shared" ca="1" si="12"/>
        <v>0</v>
      </c>
      <c r="O75" s="49">
        <f t="shared" ca="1" si="12"/>
        <v>0</v>
      </c>
      <c r="P75" s="49">
        <f t="shared" ca="1" si="12"/>
        <v>0</v>
      </c>
      <c r="Q75" s="49">
        <f t="shared" ca="1" si="12"/>
        <v>0</v>
      </c>
      <c r="R75" s="49">
        <f t="shared" ca="1" si="9"/>
        <v>0</v>
      </c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P76" ca="1" si="13">D74+D75</f>
        <v>824825428.02795601</v>
      </c>
      <c r="E76" s="49">
        <f t="shared" ca="1" si="13"/>
        <v>1076977296.789628</v>
      </c>
      <c r="F76" s="49">
        <f t="shared" ca="1" si="13"/>
        <v>420655.85999999993</v>
      </c>
      <c r="G76" s="49">
        <f t="shared" ca="1" si="13"/>
        <v>3940991.93</v>
      </c>
      <c r="H76" s="49">
        <f t="shared" ca="1" si="13"/>
        <v>10540383.620000001</v>
      </c>
      <c r="I76" s="49">
        <f t="shared" ca="1" si="13"/>
        <v>88285501.037399903</v>
      </c>
      <c r="J76" s="49">
        <f t="shared" ca="1" si="13"/>
        <v>30459195.618658733</v>
      </c>
      <c r="K76" s="49">
        <f t="shared" ca="1" si="13"/>
        <v>4863640.4700000007</v>
      </c>
      <c r="L76" s="49">
        <f t="shared" ca="1" si="13"/>
        <v>0</v>
      </c>
      <c r="M76" s="49">
        <f t="shared" ca="1" si="13"/>
        <v>549391593.22000003</v>
      </c>
      <c r="N76" s="49">
        <f t="shared" ca="1" si="13"/>
        <v>6070943.3799999999</v>
      </c>
      <c r="O76" s="49">
        <f t="shared" ca="1" si="13"/>
        <v>0</v>
      </c>
      <c r="P76" s="49">
        <f t="shared" ca="1" si="13"/>
        <v>19047.599999999999</v>
      </c>
      <c r="Q76" s="49">
        <f ca="1">Q74+Q75</f>
        <v>452475359.27999997</v>
      </c>
      <c r="R76" s="49">
        <f t="shared" ca="1" si="9"/>
        <v>3048270036.833643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1"/>
  <dimension ref="A1:IA77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8" ht="15" customHeight="1">
      <c r="A1" s="1" t="s">
        <v>0</v>
      </c>
      <c r="B1" s="2"/>
      <c r="C1" s="2"/>
    </row>
    <row r="2" spans="1:158" ht="15" customHeight="1">
      <c r="A2" s="1" t="s">
        <v>99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8" ht="15" customHeight="1">
      <c r="A3" s="5" t="s">
        <v>361</v>
      </c>
      <c r="B3" s="2"/>
      <c r="C3" s="2"/>
    </row>
    <row r="4" spans="1:158" ht="22.5" customHeight="1"/>
    <row r="5" spans="1:158" ht="22.5" customHeight="1">
      <c r="D5" s="78">
        <v>707</v>
      </c>
      <c r="E5" s="78">
        <v>745</v>
      </c>
      <c r="F5" s="78">
        <v>746</v>
      </c>
      <c r="G5" s="78">
        <v>747</v>
      </c>
      <c r="H5" s="78">
        <v>755</v>
      </c>
      <c r="I5" s="78">
        <v>756</v>
      </c>
      <c r="J5" s="79"/>
    </row>
    <row r="6" spans="1:158" ht="79.5" customHeight="1">
      <c r="A6" s="55" t="s">
        <v>140</v>
      </c>
      <c r="B6" s="55" t="s">
        <v>141</v>
      </c>
      <c r="C6" s="55" t="s">
        <v>142</v>
      </c>
      <c r="D6" s="56" t="s">
        <v>95</v>
      </c>
      <c r="E6" s="56" t="s">
        <v>96</v>
      </c>
      <c r="F6" s="56" t="s">
        <v>97</v>
      </c>
      <c r="G6" s="56" t="s">
        <v>98</v>
      </c>
      <c r="H6" s="56" t="s">
        <v>99</v>
      </c>
      <c r="I6" s="56" t="s">
        <v>100</v>
      </c>
      <c r="J6" s="79" t="s">
        <v>347</v>
      </c>
    </row>
    <row r="7" spans="1:158" ht="12.75" customHeight="1">
      <c r="A7" s="57" t="s">
        <v>145</v>
      </c>
      <c r="B7" s="17">
        <v>1001</v>
      </c>
      <c r="C7" s="58" t="s">
        <v>146</v>
      </c>
      <c r="D7" s="18">
        <f t="shared" ref="D7:I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9">
        <f ca="1">+SUM(D7:I7)</f>
        <v>0</v>
      </c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</row>
    <row r="8" spans="1:158" ht="12.75" customHeight="1">
      <c r="A8" s="57" t="s">
        <v>148</v>
      </c>
      <c r="B8" s="17">
        <v>1003</v>
      </c>
      <c r="C8" s="58" t="s">
        <v>146</v>
      </c>
      <c r="D8" s="18">
        <f t="shared" ca="1" si="0"/>
        <v>329132.40000000002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1693058.9</v>
      </c>
      <c r="I8" s="18">
        <f t="shared" ca="1" si="0"/>
        <v>0</v>
      </c>
      <c r="J8" s="19">
        <f t="shared" ref="J8:J23" ca="1" si="1">+SUM(D8:I8)</f>
        <v>2022191.2999999998</v>
      </c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</row>
    <row r="9" spans="1:158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30086.77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9">
        <f t="shared" ca="1" si="1"/>
        <v>30086.77</v>
      </c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</row>
    <row r="10" spans="1:158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296120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3609436.28</v>
      </c>
      <c r="I10" s="18">
        <f t="shared" ca="1" si="0"/>
        <v>1408842.68</v>
      </c>
      <c r="J10" s="19">
        <f t="shared" ca="1" si="1"/>
        <v>5314398.96</v>
      </c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</row>
    <row r="11" spans="1:158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9">
        <f t="shared" ca="1" si="1"/>
        <v>0</v>
      </c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</row>
    <row r="12" spans="1:158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145327778.76148409</v>
      </c>
      <c r="I12" s="18">
        <f t="shared" ca="1" si="0"/>
        <v>0</v>
      </c>
      <c r="J12" s="19">
        <f t="shared" ca="1" si="1"/>
        <v>145327778.76148409</v>
      </c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</row>
    <row r="13" spans="1:158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-259869.06</v>
      </c>
      <c r="I13" s="18">
        <f t="shared" ca="1" si="0"/>
        <v>0</v>
      </c>
      <c r="J13" s="19">
        <f t="shared" ca="1" si="1"/>
        <v>-259869.06</v>
      </c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</row>
    <row r="14" spans="1:158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325506.42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9">
        <f t="shared" ca="1" si="1"/>
        <v>325506.42</v>
      </c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</row>
    <row r="15" spans="1:158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9">
        <f t="shared" ca="1" si="1"/>
        <v>0</v>
      </c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</row>
    <row r="16" spans="1:158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95641845.975087404</v>
      </c>
      <c r="I16" s="18">
        <f t="shared" ca="1" si="0"/>
        <v>75490514.246157557</v>
      </c>
      <c r="J16" s="19">
        <f t="shared" ca="1" si="1"/>
        <v>171132360.22124496</v>
      </c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</row>
    <row r="17" spans="1:158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9">
        <f t="shared" ca="1" si="1"/>
        <v>0</v>
      </c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</row>
    <row r="18" spans="1:158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-255534.16</v>
      </c>
      <c r="J18" s="19">
        <f t="shared" ca="1" si="1"/>
        <v>-255534.16</v>
      </c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</row>
    <row r="19" spans="1:158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57551638.194530644</v>
      </c>
      <c r="I19" s="18">
        <f t="shared" ca="1" si="0"/>
        <v>37438716.335713886</v>
      </c>
      <c r="J19" s="19">
        <f t="shared" ca="1" si="1"/>
        <v>94990354.530244529</v>
      </c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</row>
    <row r="20" spans="1:158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625481.14</v>
      </c>
      <c r="I20" s="18">
        <f t="shared" ca="1" si="0"/>
        <v>0</v>
      </c>
      <c r="J20" s="19">
        <f t="shared" ca="1" si="1"/>
        <v>625481.14</v>
      </c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</row>
    <row r="21" spans="1:158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9">
        <f t="shared" ca="1" si="1"/>
        <v>0</v>
      </c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</row>
    <row r="22" spans="1:158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9">
        <f t="shared" ca="1" si="1"/>
        <v>0</v>
      </c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</row>
    <row r="23" spans="1:158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14995501.359999999</v>
      </c>
      <c r="E23" s="18">
        <f t="shared" ca="1" si="0"/>
        <v>0</v>
      </c>
      <c r="F23" s="18">
        <f t="shared" ca="1" si="0"/>
        <v>0</v>
      </c>
      <c r="G23" s="18">
        <f t="shared" ca="1" si="0"/>
        <v>0</v>
      </c>
      <c r="H23" s="18">
        <f t="shared" ca="1" si="0"/>
        <v>5089697.87</v>
      </c>
      <c r="I23" s="18">
        <f t="shared" ca="1" si="0"/>
        <v>-11271.410000000003</v>
      </c>
      <c r="J23" s="19">
        <f t="shared" ca="1" si="1"/>
        <v>20073927.82</v>
      </c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</row>
    <row r="24" spans="1:158" ht="12.75" customHeight="1">
      <c r="A24" s="57" t="s">
        <v>181</v>
      </c>
      <c r="B24" s="17">
        <v>1022</v>
      </c>
      <c r="C24" s="58" t="s">
        <v>146</v>
      </c>
      <c r="D24" s="18">
        <f t="shared" ref="D24:I39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9">
        <f t="shared" ref="J24:J52" ca="1" si="3">+SUM(D24:I24)</f>
        <v>0</v>
      </c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</row>
    <row r="25" spans="1:158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9">
        <f t="shared" ca="1" si="3"/>
        <v>0</v>
      </c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</row>
    <row r="26" spans="1:158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9">
        <f t="shared" ca="1" si="3"/>
        <v>0</v>
      </c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</row>
    <row r="27" spans="1:158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9">
        <f t="shared" ca="1" si="3"/>
        <v>0</v>
      </c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</row>
    <row r="28" spans="1:158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9">
        <f t="shared" ca="1" si="3"/>
        <v>0</v>
      </c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</row>
    <row r="29" spans="1:158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9">
        <f t="shared" ca="1" si="3"/>
        <v>0</v>
      </c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</row>
    <row r="30" spans="1:158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3042357.62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9">
        <f t="shared" ca="1" si="3"/>
        <v>3042357.62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</row>
    <row r="31" spans="1:158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9">
        <f t="shared" ca="1" si="3"/>
        <v>0</v>
      </c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</row>
    <row r="32" spans="1:158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9">
        <f t="shared" ca="1" si="3"/>
        <v>0</v>
      </c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</row>
    <row r="33" spans="1:158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9">
        <f t="shared" ca="1" si="3"/>
        <v>0</v>
      </c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</row>
    <row r="34" spans="1:158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9">
        <f t="shared" ca="1" si="3"/>
        <v>0</v>
      </c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</row>
    <row r="35" spans="1:158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283050</v>
      </c>
      <c r="I35" s="18">
        <f t="shared" ca="1" si="2"/>
        <v>0</v>
      </c>
      <c r="J35" s="19">
        <f t="shared" ca="1" si="3"/>
        <v>283050</v>
      </c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</row>
    <row r="36" spans="1:158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9">
        <f t="shared" ca="1" si="3"/>
        <v>0</v>
      </c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</row>
    <row r="37" spans="1:158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9">
        <f t="shared" ca="1" si="3"/>
        <v>0</v>
      </c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</row>
    <row r="38" spans="1:158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9">
        <f t="shared" ca="1" si="3"/>
        <v>0</v>
      </c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</row>
    <row r="39" spans="1:158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0</v>
      </c>
      <c r="H39" s="18">
        <f t="shared" ca="1" si="2"/>
        <v>0</v>
      </c>
      <c r="I39" s="18">
        <f t="shared" ca="1" si="2"/>
        <v>0</v>
      </c>
      <c r="J39" s="19">
        <f t="shared" ca="1" si="3"/>
        <v>0</v>
      </c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</row>
    <row r="40" spans="1:158" ht="12.75" customHeight="1">
      <c r="A40" s="57" t="s">
        <v>213</v>
      </c>
      <c r="B40" s="17">
        <v>1045</v>
      </c>
      <c r="C40" s="58" t="s">
        <v>146</v>
      </c>
      <c r="D40" s="18">
        <f t="shared" ref="D40:I55" ca="1" si="4">IFERROR(IF($C$2="Yurtiçi",INDIRECT("'"&amp;$B$2&amp;"'!"&amp;ADDRESS(MATCH($B40,INDIRECT("'"&amp;$B$2&amp;"'!$B$1:$B$1095"),0),MATCH(D$5,INDIRECT("'"&amp;$B$2&amp;"'!5:5"),0))),IF($C$2="Yurtdışı",INDIRECT("'"&amp;$B$2&amp;"'!"&amp;ADDRESS(MATCH($B40,INDIRECT("'"&amp;$B$2&amp;"'!$B$1:$B$1095"),0),MATCH(D$5,INDIRECT("'"&amp;$B$2&amp;"'!5:5"),0)+1)),INDIRECT("'"&amp;$B$2&amp;"'!"&amp;ADDRESS(MATCH($B40,INDIRECT("'"&amp;$B$2&amp;"'!$B$1:$B$1095"),0),MATCH(D$5,INDIRECT("'"&amp;$B$2&amp;"'!5:5"),0)))+INDIRECT("'"&amp;$B$2&amp;"'!"&amp;ADDRESS(MATCH($B40,INDIRECT("'"&amp;$B$2&amp;"'!$B$1:$B$1095"),0),MATCH(D$5,INDIRECT("'"&amp;$B$2&amp;"'!5:5"),0)+1)))),0)</f>
        <v>0</v>
      </c>
      <c r="E40" s="18">
        <f t="shared" ca="1" si="4"/>
        <v>0</v>
      </c>
      <c r="F40" s="18">
        <f t="shared" ca="1" si="4"/>
        <v>0</v>
      </c>
      <c r="G40" s="18">
        <f t="shared" ca="1" si="4"/>
        <v>0</v>
      </c>
      <c r="H40" s="18">
        <f t="shared" ca="1" si="4"/>
        <v>0</v>
      </c>
      <c r="I40" s="18">
        <f t="shared" ca="1" si="4"/>
        <v>0</v>
      </c>
      <c r="J40" s="19">
        <f t="shared" ca="1" si="3"/>
        <v>0</v>
      </c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</row>
    <row r="41" spans="1:158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9">
        <f t="shared" ca="1" si="3"/>
        <v>0</v>
      </c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</row>
    <row r="42" spans="1:158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9">
        <f t="shared" ca="1" si="3"/>
        <v>0</v>
      </c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</row>
    <row r="43" spans="1:158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0</v>
      </c>
      <c r="E43" s="18">
        <f t="shared" ca="1" si="4"/>
        <v>0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9">
        <f t="shared" ca="1" si="3"/>
        <v>0</v>
      </c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</row>
    <row r="44" spans="1:158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0</v>
      </c>
      <c r="E44" s="18">
        <f t="shared" ca="1" si="4"/>
        <v>0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9">
        <f t="shared" ca="1" si="3"/>
        <v>0</v>
      </c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</row>
    <row r="45" spans="1:158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0</v>
      </c>
      <c r="E45" s="18">
        <f t="shared" ca="1" si="4"/>
        <v>0</v>
      </c>
      <c r="F45" s="18">
        <f t="shared" ca="1" si="4"/>
        <v>0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9">
        <f t="shared" ca="1" si="3"/>
        <v>0</v>
      </c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</row>
    <row r="46" spans="1:158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9">
        <f t="shared" ca="1" si="3"/>
        <v>0</v>
      </c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</row>
    <row r="47" spans="1:158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9">
        <f t="shared" ca="1" si="3"/>
        <v>0</v>
      </c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</row>
    <row r="48" spans="1:158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9">
        <f t="shared" ca="1" si="3"/>
        <v>0</v>
      </c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</row>
    <row r="49" spans="1:158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0</v>
      </c>
      <c r="E49" s="18">
        <f t="shared" ca="1" si="4"/>
        <v>0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0</v>
      </c>
      <c r="J49" s="19">
        <f t="shared" ca="1" si="3"/>
        <v>0</v>
      </c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</row>
    <row r="50" spans="1:158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0</v>
      </c>
      <c r="E50" s="18">
        <f t="shared" ca="1" si="4"/>
        <v>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9">
        <f t="shared" ca="1" si="3"/>
        <v>0</v>
      </c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</row>
    <row r="51" spans="1:158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9">
        <f t="shared" ca="1" si="3"/>
        <v>0</v>
      </c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</row>
    <row r="52" spans="1:158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9">
        <f t="shared" ca="1" si="3"/>
        <v>0</v>
      </c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</row>
    <row r="53" spans="1:158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9">
        <f ca="1">+SUM(D53:I53)</f>
        <v>0</v>
      </c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</row>
    <row r="54" spans="1:158" ht="12.75" customHeight="1">
      <c r="A54" s="57" t="s">
        <v>241</v>
      </c>
      <c r="B54" s="17">
        <v>2002</v>
      </c>
      <c r="C54" s="58" t="s">
        <v>242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9">
        <f ca="1">+SUM(D54:I54)</f>
        <v>0</v>
      </c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</row>
    <row r="55" spans="1:158" ht="12.75" customHeight="1">
      <c r="A55" s="57" t="s">
        <v>244</v>
      </c>
      <c r="B55" s="17">
        <v>2005</v>
      </c>
      <c r="C55" s="58" t="s">
        <v>242</v>
      </c>
      <c r="D55" s="18">
        <f t="shared" ca="1" si="4"/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9">
        <f ca="1">+SUM(D55:I55)</f>
        <v>0</v>
      </c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</row>
    <row r="56" spans="1:158" ht="12.75" customHeight="1">
      <c r="A56" s="57" t="s">
        <v>246</v>
      </c>
      <c r="B56" s="17">
        <v>2006</v>
      </c>
      <c r="C56" s="58" t="s">
        <v>242</v>
      </c>
      <c r="D56" s="18">
        <f t="shared" ref="D56:I71" ca="1" si="5">IFERROR(IF($C$2="Yurtiçi",INDIRECT("'"&amp;$B$2&amp;"'!"&amp;ADDRESS(MATCH($B56,INDIRECT("'"&amp;$B$2&amp;"'!$B$1:$B$1095"),0),MATCH(D$5,INDIRECT("'"&amp;$B$2&amp;"'!5:5"),0))),IF($C$2="Yurtdışı",INDIRECT("'"&amp;$B$2&amp;"'!"&amp;ADDRESS(MATCH($B56,INDIRECT("'"&amp;$B$2&amp;"'!$B$1:$B$1095"),0),MATCH(D$5,INDIRECT("'"&amp;$B$2&amp;"'!5:5"),0)+1)),INDIRECT("'"&amp;$B$2&amp;"'!"&amp;ADDRESS(MATCH($B56,INDIRECT("'"&amp;$B$2&amp;"'!$B$1:$B$1095"),0),MATCH(D$5,INDIRECT("'"&amp;$B$2&amp;"'!5:5"),0)))+INDIRECT("'"&amp;$B$2&amp;"'!"&amp;ADDRESS(MATCH($B56,INDIRECT("'"&amp;$B$2&amp;"'!$B$1:$B$1095"),0),MATCH(D$5,INDIRECT("'"&amp;$B$2&amp;"'!5:5"),0)+1)))),0)</f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8">
        <f t="shared" ca="1" si="5"/>
        <v>0</v>
      </c>
      <c r="I56" s="18">
        <f t="shared" ca="1" si="5"/>
        <v>0</v>
      </c>
      <c r="J56" s="19">
        <f ca="1">+SUM(D56:I56)</f>
        <v>0</v>
      </c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</row>
    <row r="57" spans="1:158" ht="12.75" customHeight="1">
      <c r="A57" s="57" t="s">
        <v>248</v>
      </c>
      <c r="B57" s="17">
        <v>2007</v>
      </c>
      <c r="C57" s="58" t="s">
        <v>242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8">
        <f t="shared" ca="1" si="5"/>
        <v>0</v>
      </c>
      <c r="I57" s="18">
        <f t="shared" ca="1" si="5"/>
        <v>0</v>
      </c>
      <c r="J57" s="19">
        <f ca="1">+SUM(D57:I57)</f>
        <v>0</v>
      </c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</row>
    <row r="58" spans="1:158" ht="12.75" customHeight="1">
      <c r="A58" s="57" t="s">
        <v>250</v>
      </c>
      <c r="B58" s="17">
        <v>3001</v>
      </c>
      <c r="C58" s="58" t="s">
        <v>251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8">
        <f t="shared" ca="1" si="5"/>
        <v>0</v>
      </c>
      <c r="I58" s="18">
        <f t="shared" ca="1" si="5"/>
        <v>0</v>
      </c>
      <c r="J58" s="19">
        <f t="shared" ref="J58:J73" ca="1" si="6">+SUM(D58:I58)</f>
        <v>0</v>
      </c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</row>
    <row r="59" spans="1:158" ht="12.75" customHeight="1">
      <c r="A59" s="57" t="s">
        <v>253</v>
      </c>
      <c r="B59" s="17">
        <v>3002</v>
      </c>
      <c r="C59" s="58" t="s">
        <v>251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8">
        <f t="shared" ca="1" si="5"/>
        <v>0</v>
      </c>
      <c r="I59" s="18">
        <f t="shared" ca="1" si="5"/>
        <v>0</v>
      </c>
      <c r="J59" s="19">
        <f t="shared" ca="1" si="6"/>
        <v>0</v>
      </c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</row>
    <row r="60" spans="1:158" ht="12.75" customHeight="1">
      <c r="A60" s="57" t="s">
        <v>255</v>
      </c>
      <c r="B60" s="17">
        <v>3003</v>
      </c>
      <c r="C60" s="58" t="s">
        <v>251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8">
        <f t="shared" ca="1" si="5"/>
        <v>0</v>
      </c>
      <c r="H60" s="18">
        <f t="shared" ca="1" si="5"/>
        <v>0</v>
      </c>
      <c r="I60" s="18">
        <f t="shared" ca="1" si="5"/>
        <v>0</v>
      </c>
      <c r="J60" s="19">
        <f t="shared" ca="1" si="6"/>
        <v>0</v>
      </c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</row>
    <row r="61" spans="1:158" ht="12.75" customHeight="1">
      <c r="A61" s="57" t="s">
        <v>257</v>
      </c>
      <c r="B61" s="17">
        <v>3004</v>
      </c>
      <c r="C61" s="58" t="s">
        <v>251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8">
        <f t="shared" ca="1" si="5"/>
        <v>0</v>
      </c>
      <c r="H61" s="18">
        <f t="shared" ca="1" si="5"/>
        <v>0</v>
      </c>
      <c r="I61" s="18">
        <f t="shared" ca="1" si="5"/>
        <v>0</v>
      </c>
      <c r="J61" s="19">
        <f t="shared" ca="1" si="6"/>
        <v>0</v>
      </c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</row>
    <row r="62" spans="1:158" ht="12.75" customHeight="1">
      <c r="A62" s="57" t="s">
        <v>259</v>
      </c>
      <c r="B62" s="17">
        <v>3005</v>
      </c>
      <c r="C62" s="58" t="s">
        <v>251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8">
        <f t="shared" ca="1" si="5"/>
        <v>0</v>
      </c>
      <c r="H62" s="18">
        <f t="shared" ca="1" si="5"/>
        <v>0</v>
      </c>
      <c r="I62" s="18">
        <f t="shared" ca="1" si="5"/>
        <v>0</v>
      </c>
      <c r="J62" s="19">
        <f t="shared" ca="1" si="6"/>
        <v>0</v>
      </c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</row>
    <row r="63" spans="1:158" ht="12.75" customHeight="1">
      <c r="A63" s="57" t="s">
        <v>261</v>
      </c>
      <c r="B63" s="17">
        <v>3006</v>
      </c>
      <c r="C63" s="58" t="s">
        <v>251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8">
        <f t="shared" ca="1" si="5"/>
        <v>0</v>
      </c>
      <c r="H63" s="18">
        <f t="shared" ca="1" si="5"/>
        <v>0</v>
      </c>
      <c r="I63" s="18">
        <f t="shared" ca="1" si="5"/>
        <v>0</v>
      </c>
      <c r="J63" s="19">
        <f t="shared" ca="1" si="6"/>
        <v>0</v>
      </c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</row>
    <row r="64" spans="1:158" ht="12.75" customHeight="1">
      <c r="A64" s="57" t="s">
        <v>263</v>
      </c>
      <c r="B64" s="17">
        <v>3007</v>
      </c>
      <c r="C64" s="58" t="s">
        <v>251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8">
        <f t="shared" ca="1" si="5"/>
        <v>0</v>
      </c>
      <c r="H64" s="18">
        <f t="shared" ca="1" si="5"/>
        <v>0</v>
      </c>
      <c r="I64" s="18">
        <f t="shared" ca="1" si="5"/>
        <v>0</v>
      </c>
      <c r="J64" s="19">
        <f t="shared" ca="1" si="6"/>
        <v>0</v>
      </c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8">
        <f t="shared" ca="1" si="5"/>
        <v>0</v>
      </c>
      <c r="H65" s="18">
        <f t="shared" ca="1" si="5"/>
        <v>0</v>
      </c>
      <c r="I65" s="18">
        <f t="shared" ca="1" si="5"/>
        <v>0</v>
      </c>
      <c r="J65" s="19">
        <f t="shared" ca="1" si="6"/>
        <v>0</v>
      </c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8">
        <f t="shared" ca="1" si="5"/>
        <v>0</v>
      </c>
      <c r="H66" s="18">
        <f t="shared" ca="1" si="5"/>
        <v>0</v>
      </c>
      <c r="I66" s="18">
        <f t="shared" ca="1" si="5"/>
        <v>0</v>
      </c>
      <c r="J66" s="19">
        <f t="shared" ca="1" si="6"/>
        <v>0</v>
      </c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8">
        <f t="shared" ca="1" si="5"/>
        <v>0</v>
      </c>
      <c r="H67" s="18">
        <f t="shared" ca="1" si="5"/>
        <v>0</v>
      </c>
      <c r="I67" s="18">
        <f t="shared" ca="1" si="5"/>
        <v>0</v>
      </c>
      <c r="J67" s="19">
        <f t="shared" ca="1" si="6"/>
        <v>0</v>
      </c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8">
        <f t="shared" ca="1" si="5"/>
        <v>0</v>
      </c>
      <c r="H68" s="18">
        <f t="shared" ca="1" si="5"/>
        <v>0</v>
      </c>
      <c r="I68" s="18">
        <f t="shared" ca="1" si="5"/>
        <v>0</v>
      </c>
      <c r="J68" s="19">
        <f t="shared" ca="1" si="6"/>
        <v>0</v>
      </c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8">
        <f t="shared" ca="1" si="5"/>
        <v>0</v>
      </c>
      <c r="H69" s="18">
        <f t="shared" ca="1" si="5"/>
        <v>0</v>
      </c>
      <c r="I69" s="18">
        <f t="shared" ca="1" si="5"/>
        <v>0</v>
      </c>
      <c r="J69" s="19">
        <f t="shared" ca="1" si="6"/>
        <v>0</v>
      </c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8">
        <f t="shared" ca="1" si="5"/>
        <v>0</v>
      </c>
      <c r="H70" s="18">
        <f t="shared" ca="1" si="5"/>
        <v>0</v>
      </c>
      <c r="I70" s="18">
        <f t="shared" ca="1" si="5"/>
        <v>0</v>
      </c>
      <c r="J70" s="19">
        <f t="shared" ca="1" si="6"/>
        <v>0</v>
      </c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5"/>
        <v>0</v>
      </c>
      <c r="E71" s="18">
        <f t="shared" ca="1" si="5"/>
        <v>0</v>
      </c>
      <c r="F71" s="18">
        <f t="shared" ca="1" si="5"/>
        <v>0</v>
      </c>
      <c r="G71" s="18">
        <f t="shared" ca="1" si="5"/>
        <v>0</v>
      </c>
      <c r="H71" s="18">
        <f t="shared" ca="1" si="5"/>
        <v>0</v>
      </c>
      <c r="I71" s="18">
        <f t="shared" ca="1" si="5"/>
        <v>0</v>
      </c>
      <c r="J71" s="19">
        <f t="shared" ca="1" si="6"/>
        <v>0</v>
      </c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ref="D72:I73" ca="1" si="7">IFERROR(IF($C$2="Yurtiçi",INDIRECT("'"&amp;$B$2&amp;"'!"&amp;ADDRESS(MATCH($B72,INDIRECT("'"&amp;$B$2&amp;"'!$B$1:$B$1095"),0),MATCH(D$5,INDIRECT("'"&amp;$B$2&amp;"'!5:5"),0))),IF($C$2="Yurtdışı",INDIRECT("'"&amp;$B$2&amp;"'!"&amp;ADDRESS(MATCH($B72,INDIRECT("'"&amp;$B$2&amp;"'!$B$1:$B$1095"),0),MATCH(D$5,INDIRECT("'"&amp;$B$2&amp;"'!5:5"),0)+1)),INDIRECT("'"&amp;$B$2&amp;"'!"&amp;ADDRESS(MATCH($B72,INDIRECT("'"&amp;$B$2&amp;"'!$B$1:$B$1095"),0),MATCH(D$5,INDIRECT("'"&amp;$B$2&amp;"'!5:5"),0)))+INDIRECT("'"&amp;$B$2&amp;"'!"&amp;ADDRESS(MATCH($B72,INDIRECT("'"&amp;$B$2&amp;"'!$B$1:$B$1095"),0),MATCH(D$5,INDIRECT("'"&amp;$B$2&amp;"'!5:5"),0)+1)))),0)</f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8">
        <f t="shared" ca="1" si="7"/>
        <v>0</v>
      </c>
      <c r="I72" s="18">
        <f t="shared" ca="1" si="7"/>
        <v>0</v>
      </c>
      <c r="J72" s="19">
        <f t="shared" ca="1" si="6"/>
        <v>0</v>
      </c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HW72" s="35"/>
      <c r="HX72" s="35"/>
      <c r="HY72" s="35"/>
      <c r="HZ72" s="35"/>
      <c r="IA72" s="35"/>
    </row>
    <row r="73" spans="1:235" s="35" customFormat="1">
      <c r="A73" s="57" t="s">
        <v>281</v>
      </c>
      <c r="B73" s="17">
        <v>3018</v>
      </c>
      <c r="C73" s="58" t="s">
        <v>251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8">
        <f t="shared" ca="1" si="7"/>
        <v>0</v>
      </c>
      <c r="I73" s="18">
        <f t="shared" ca="1" si="7"/>
        <v>0</v>
      </c>
      <c r="J73" s="19">
        <f t="shared" ca="1" si="6"/>
        <v>0</v>
      </c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</row>
    <row r="74" spans="1:235" s="35" customFormat="1">
      <c r="A74" s="59" t="s">
        <v>283</v>
      </c>
      <c r="B74" s="48">
        <v>9000</v>
      </c>
      <c r="C74" s="58" t="s">
        <v>284</v>
      </c>
      <c r="D74" s="49">
        <f t="shared" ref="D74:J74" ca="1" si="8">SUMIF($C$7:$C$73,"HD",D$7:D$73)</f>
        <v>19018704.57</v>
      </c>
      <c r="E74" s="49">
        <f t="shared" ca="1" si="8"/>
        <v>0</v>
      </c>
      <c r="F74" s="49">
        <f t="shared" ca="1" si="8"/>
        <v>0</v>
      </c>
      <c r="G74" s="49">
        <f t="shared" ca="1" si="8"/>
        <v>0</v>
      </c>
      <c r="H74" s="49">
        <f t="shared" ca="1" si="8"/>
        <v>309562118.06110215</v>
      </c>
      <c r="I74" s="49">
        <f t="shared" ca="1" si="8"/>
        <v>114071267.69187146</v>
      </c>
      <c r="J74" s="49">
        <f t="shared" ca="1" si="8"/>
        <v>442652090.32297355</v>
      </c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J75" ca="1" si="9">SUMIF($C$7:$C$73,"H",D$7:D$73)+SUMIF($C$7:$C$73,"E",D$7:D$73)</f>
        <v>0</v>
      </c>
      <c r="E75" s="49">
        <f t="shared" ca="1" si="9"/>
        <v>0</v>
      </c>
      <c r="F75" s="49">
        <f t="shared" ca="1" si="9"/>
        <v>0</v>
      </c>
      <c r="G75" s="49">
        <f t="shared" ca="1" si="9"/>
        <v>0</v>
      </c>
      <c r="H75" s="49">
        <f t="shared" ca="1" si="9"/>
        <v>0</v>
      </c>
      <c r="I75" s="49">
        <f t="shared" ca="1" si="9"/>
        <v>0</v>
      </c>
      <c r="J75" s="49">
        <f t="shared" ca="1" si="9"/>
        <v>0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19018704.57</v>
      </c>
      <c r="E76" s="49">
        <f t="shared" ref="E76:J76" ca="1" si="10">E74+E75</f>
        <v>0</v>
      </c>
      <c r="F76" s="49">
        <f t="shared" ca="1" si="10"/>
        <v>0</v>
      </c>
      <c r="G76" s="49">
        <f t="shared" ca="1" si="10"/>
        <v>0</v>
      </c>
      <c r="H76" s="49">
        <f t="shared" ca="1" si="10"/>
        <v>309562118.06110215</v>
      </c>
      <c r="I76" s="49">
        <f t="shared" ca="1" si="10"/>
        <v>114071267.69187146</v>
      </c>
      <c r="J76" s="49">
        <f t="shared" ca="1" si="10"/>
        <v>442652090.32297355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53"/>
      <c r="B77" s="53"/>
      <c r="C77" s="5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2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1" ht="15" customHeight="1">
      <c r="A1" s="1" t="s">
        <v>0</v>
      </c>
      <c r="B1" s="2"/>
      <c r="C1" s="2"/>
    </row>
    <row r="2" spans="1:161" ht="15" customHeight="1">
      <c r="A2" s="1" t="s">
        <v>348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1" ht="15" customHeight="1">
      <c r="A3" s="5" t="s">
        <v>361</v>
      </c>
      <c r="B3" s="2"/>
      <c r="C3" s="2"/>
    </row>
    <row r="4" spans="1:161" ht="22.5" customHeight="1"/>
    <row r="5" spans="1:161" ht="22.5" customHeight="1">
      <c r="D5" s="78">
        <v>705</v>
      </c>
      <c r="E5" s="78">
        <v>706</v>
      </c>
      <c r="F5" s="78">
        <v>708</v>
      </c>
      <c r="G5" s="78">
        <v>736</v>
      </c>
      <c r="H5" s="78"/>
    </row>
    <row r="6" spans="1:161" ht="79.5" customHeight="1">
      <c r="A6" s="55" t="s">
        <v>140</v>
      </c>
      <c r="B6" s="55" t="s">
        <v>141</v>
      </c>
      <c r="C6" s="55" t="s">
        <v>142</v>
      </c>
      <c r="D6" s="56" t="s">
        <v>102</v>
      </c>
      <c r="E6" s="56" t="s">
        <v>103</v>
      </c>
      <c r="F6" s="56" t="s">
        <v>104</v>
      </c>
      <c r="G6" s="56" t="s">
        <v>105</v>
      </c>
      <c r="H6" s="79" t="s">
        <v>349</v>
      </c>
    </row>
    <row r="7" spans="1:161" ht="12.75" customHeight="1">
      <c r="A7" s="57" t="s">
        <v>145</v>
      </c>
      <c r="B7" s="17">
        <v>1001</v>
      </c>
      <c r="C7" s="58" t="s">
        <v>146</v>
      </c>
      <c r="D7" s="18">
        <f t="shared" ref="D7:G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4862056</v>
      </c>
      <c r="H7" s="19">
        <f ca="1">+SUM(D7:G7)</f>
        <v>4862056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</row>
    <row r="8" spans="1:161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2031903.23</v>
      </c>
      <c r="H8" s="19">
        <f t="shared" ref="H8:H23" ca="1" si="1">+SUM(D8:G8)</f>
        <v>2031903.23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</row>
    <row r="9" spans="1:161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9">
        <f t="shared" ca="1" si="1"/>
        <v>0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</row>
    <row r="10" spans="1:161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10491097.93</v>
      </c>
      <c r="E10" s="18">
        <f t="shared" ca="1" si="0"/>
        <v>0</v>
      </c>
      <c r="F10" s="18">
        <f t="shared" ca="1" si="0"/>
        <v>0</v>
      </c>
      <c r="G10" s="18">
        <f t="shared" ca="1" si="0"/>
        <v>2618338.1799999899</v>
      </c>
      <c r="H10" s="19">
        <f t="shared" ca="1" si="1"/>
        <v>13109436.10999999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</row>
    <row r="11" spans="1:161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1110295.42</v>
      </c>
      <c r="E11" s="18">
        <f t="shared" ca="1" si="0"/>
        <v>0</v>
      </c>
      <c r="F11" s="18">
        <f t="shared" ca="1" si="0"/>
        <v>0</v>
      </c>
      <c r="G11" s="18">
        <f t="shared" ca="1" si="0"/>
        <v>23641.472900000001</v>
      </c>
      <c r="H11" s="19">
        <f t="shared" ca="1" si="1"/>
        <v>1133936.8928999999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</row>
    <row r="12" spans="1:161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</row>
    <row r="13" spans="1:161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109855.6</v>
      </c>
      <c r="H13" s="19">
        <f t="shared" ca="1" si="1"/>
        <v>109855.6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</row>
    <row r="14" spans="1:161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2914150.6</v>
      </c>
      <c r="H14" s="19">
        <f t="shared" ca="1" si="1"/>
        <v>2914150.6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</row>
    <row r="15" spans="1:161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</row>
    <row r="16" spans="1:161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</row>
    <row r="17" spans="1:161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122827</v>
      </c>
      <c r="H17" s="19">
        <f t="shared" ca="1" si="1"/>
        <v>122827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</row>
    <row r="18" spans="1:161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227163.84</v>
      </c>
      <c r="H18" s="19">
        <f t="shared" ca="1" si="1"/>
        <v>227163.84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</row>
    <row r="19" spans="1:161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53460846.324492268</v>
      </c>
      <c r="F19" s="18">
        <f t="shared" ca="1" si="0"/>
        <v>0</v>
      </c>
      <c r="G19" s="18">
        <f t="shared" ca="1" si="0"/>
        <v>0</v>
      </c>
      <c r="H19" s="19">
        <f t="shared" ca="1" si="1"/>
        <v>53460846.324492268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</row>
    <row r="20" spans="1:161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500</v>
      </c>
      <c r="F20" s="18">
        <f t="shared" ca="1" si="0"/>
        <v>0</v>
      </c>
      <c r="G20" s="18">
        <f t="shared" ca="1" si="0"/>
        <v>0</v>
      </c>
      <c r="H20" s="19">
        <f t="shared" ca="1" si="1"/>
        <v>500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</row>
    <row r="21" spans="1:161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152376.51</v>
      </c>
      <c r="H21" s="19">
        <f t="shared" ca="1" si="1"/>
        <v>152376.51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</row>
    <row r="22" spans="1:161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284541.49</v>
      </c>
      <c r="H22" s="19">
        <f t="shared" ca="1" si="1"/>
        <v>284541.49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</row>
    <row r="23" spans="1:161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3586950.08</v>
      </c>
      <c r="E23" s="18">
        <f t="shared" ca="1" si="0"/>
        <v>0</v>
      </c>
      <c r="F23" s="18">
        <f t="shared" ca="1" si="0"/>
        <v>0</v>
      </c>
      <c r="G23" s="18">
        <f t="shared" ca="1" si="0"/>
        <v>5859584.0600000005</v>
      </c>
      <c r="H23" s="19">
        <f t="shared" ca="1" si="1"/>
        <v>9446534.1400000006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</row>
    <row r="24" spans="1:161" ht="12.75" customHeight="1">
      <c r="A24" s="57" t="s">
        <v>181</v>
      </c>
      <c r="B24" s="17">
        <v>1022</v>
      </c>
      <c r="C24" s="58" t="s">
        <v>146</v>
      </c>
      <c r="D24" s="18">
        <f t="shared" ref="D24:G43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835034.26</v>
      </c>
      <c r="E24" s="18">
        <f t="shared" ca="1" si="2"/>
        <v>0</v>
      </c>
      <c r="F24" s="18">
        <f t="shared" ca="1" si="2"/>
        <v>0</v>
      </c>
      <c r="G24" s="18">
        <f t="shared" ca="1" si="2"/>
        <v>22602666.559999999</v>
      </c>
      <c r="H24" s="19">
        <f t="shared" ref="H24:H42" ca="1" si="3">+SUM(D24:G24)</f>
        <v>23437700.82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</row>
    <row r="25" spans="1:161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4447254.1700000605</v>
      </c>
      <c r="E25" s="18">
        <f t="shared" ca="1" si="2"/>
        <v>0</v>
      </c>
      <c r="F25" s="18">
        <f t="shared" ca="1" si="2"/>
        <v>0</v>
      </c>
      <c r="G25" s="18">
        <f t="shared" ca="1" si="2"/>
        <v>256123.35</v>
      </c>
      <c r="H25" s="19">
        <f t="shared" ca="1" si="3"/>
        <v>4703377.5200000601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</row>
    <row r="26" spans="1:161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9">
        <f t="shared" ca="1" si="3"/>
        <v>0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</row>
    <row r="27" spans="1:161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2130366.12</v>
      </c>
      <c r="H27" s="19">
        <f t="shared" ca="1" si="3"/>
        <v>2130366.12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</row>
    <row r="28" spans="1:161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7270037.5199999996</v>
      </c>
      <c r="H28" s="19">
        <f t="shared" ca="1" si="3"/>
        <v>7270037.5199999996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</row>
    <row r="29" spans="1:161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49395.01</v>
      </c>
      <c r="H29" s="19">
        <f t="shared" ca="1" si="3"/>
        <v>49395.01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</row>
    <row r="30" spans="1:161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2429136.8749000002</v>
      </c>
      <c r="H30" s="19">
        <f t="shared" ca="1" si="3"/>
        <v>2429136.8749000002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</row>
    <row r="31" spans="1:161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9">
        <f t="shared" ca="1" si="3"/>
        <v>0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</row>
    <row r="32" spans="1:161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1173062.94</v>
      </c>
      <c r="H32" s="19">
        <f t="shared" ca="1" si="3"/>
        <v>1173062.94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</row>
    <row r="33" spans="1:161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450279.33999999997</v>
      </c>
      <c r="E33" s="18">
        <f t="shared" ca="1" si="2"/>
        <v>0</v>
      </c>
      <c r="F33" s="18">
        <f t="shared" ca="1" si="2"/>
        <v>0</v>
      </c>
      <c r="G33" s="18">
        <f t="shared" ca="1" si="2"/>
        <v>715741.04999999958</v>
      </c>
      <c r="H33" s="19">
        <f t="shared" ca="1" si="3"/>
        <v>1166020.3899999997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</row>
    <row r="34" spans="1:161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473387.18000000087</v>
      </c>
      <c r="E34" s="18">
        <f t="shared" ca="1" si="2"/>
        <v>0</v>
      </c>
      <c r="F34" s="18">
        <f t="shared" ca="1" si="2"/>
        <v>0</v>
      </c>
      <c r="G34" s="18">
        <f t="shared" ca="1" si="2"/>
        <v>3942.7</v>
      </c>
      <c r="H34" s="19">
        <f t="shared" ca="1" si="3"/>
        <v>477329.88000000088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</row>
    <row r="35" spans="1:161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7630965.5199999996</v>
      </c>
      <c r="H35" s="19">
        <f t="shared" ca="1" si="3"/>
        <v>7630965.5199999996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</row>
    <row r="36" spans="1:161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494235</v>
      </c>
      <c r="H36" s="19">
        <f t="shared" ca="1" si="3"/>
        <v>494235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</row>
    <row r="37" spans="1:161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3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</row>
    <row r="38" spans="1:161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4165864.46</v>
      </c>
      <c r="H38" s="19">
        <f t="shared" ca="1" si="3"/>
        <v>4165864.46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</row>
    <row r="39" spans="1:161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109016.6</v>
      </c>
      <c r="H39" s="19">
        <f t="shared" ca="1" si="3"/>
        <v>109016.6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</row>
    <row r="40" spans="1:161" ht="12.75" customHeight="1">
      <c r="A40" s="57" t="s">
        <v>213</v>
      </c>
      <c r="B40" s="17">
        <v>1045</v>
      </c>
      <c r="C40" s="58" t="s">
        <v>146</v>
      </c>
      <c r="D40" s="18">
        <f t="shared" ca="1" si="2"/>
        <v>4942735.5200000005</v>
      </c>
      <c r="E40" s="18">
        <f t="shared" ca="1" si="2"/>
        <v>0</v>
      </c>
      <c r="F40" s="18">
        <f t="shared" ca="1" si="2"/>
        <v>184843.54</v>
      </c>
      <c r="G40" s="18">
        <f t="shared" ca="1" si="2"/>
        <v>25256.5</v>
      </c>
      <c r="H40" s="19">
        <f t="shared" ca="1" si="3"/>
        <v>5152835.5600000005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</row>
    <row r="41" spans="1:161" ht="12.75" customHeight="1">
      <c r="A41" s="57" t="s">
        <v>215</v>
      </c>
      <c r="B41" s="17">
        <v>1046</v>
      </c>
      <c r="C41" s="58" t="s">
        <v>146</v>
      </c>
      <c r="D41" s="18">
        <f t="shared" ca="1" si="2"/>
        <v>35267.440000000002</v>
      </c>
      <c r="E41" s="18">
        <f t="shared" ca="1" si="2"/>
        <v>0</v>
      </c>
      <c r="F41" s="18">
        <f t="shared" ca="1" si="2"/>
        <v>0</v>
      </c>
      <c r="G41" s="18">
        <f t="shared" ca="1" si="2"/>
        <v>0</v>
      </c>
      <c r="H41" s="19">
        <f t="shared" ca="1" si="3"/>
        <v>35267.440000000002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</row>
    <row r="42" spans="1:161" ht="12.75" customHeight="1">
      <c r="A42" s="57" t="s">
        <v>217</v>
      </c>
      <c r="B42" s="17">
        <v>1047</v>
      </c>
      <c r="C42" s="58" t="s">
        <v>146</v>
      </c>
      <c r="D42" s="18">
        <f t="shared" ca="1" si="2"/>
        <v>0</v>
      </c>
      <c r="E42" s="18">
        <f t="shared" ca="1" si="2"/>
        <v>0</v>
      </c>
      <c r="F42" s="18">
        <f t="shared" ca="1" si="2"/>
        <v>0</v>
      </c>
      <c r="G42" s="18">
        <f t="shared" ca="1" si="2"/>
        <v>0</v>
      </c>
      <c r="H42" s="19">
        <f t="shared" ca="1" si="3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</row>
    <row r="43" spans="1:161" ht="12.75" customHeight="1">
      <c r="A43" s="57" t="s">
        <v>219</v>
      </c>
      <c r="B43" s="17">
        <v>1048</v>
      </c>
      <c r="C43" s="58" t="s">
        <v>146</v>
      </c>
      <c r="D43" s="18">
        <f t="shared" ca="1" si="2"/>
        <v>0</v>
      </c>
      <c r="E43" s="18">
        <f t="shared" ca="1" si="2"/>
        <v>0</v>
      </c>
      <c r="F43" s="18">
        <f t="shared" ca="1" si="2"/>
        <v>0</v>
      </c>
      <c r="G43" s="18">
        <f t="shared" ca="1" si="2"/>
        <v>700</v>
      </c>
      <c r="H43" s="19">
        <f t="shared" ref="H43:H52" ca="1" si="4">+SUM(D43:G43)</f>
        <v>700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</row>
    <row r="44" spans="1:161" ht="12.75" customHeight="1">
      <c r="A44" s="57" t="s">
        <v>221</v>
      </c>
      <c r="B44" s="17">
        <v>1049</v>
      </c>
      <c r="C44" s="58" t="s">
        <v>146</v>
      </c>
      <c r="D44" s="18">
        <f t="shared" ref="D44:G59" ca="1" si="5">IFERROR(IF($C$2="Yurtiçi",INDIRECT("'"&amp;$B$2&amp;"'!"&amp;ADDRESS(MATCH($B44,INDIRECT("'"&amp;$B$2&amp;"'!$B$1:$B$1095"),0),MATCH(D$5,INDIRECT("'"&amp;$B$2&amp;"'!5:5"),0))),IF($C$2="Yurtdışı",INDIRECT("'"&amp;$B$2&amp;"'!"&amp;ADDRESS(MATCH($B44,INDIRECT("'"&amp;$B$2&amp;"'!$B$1:$B$1095"),0),MATCH(D$5,INDIRECT("'"&amp;$B$2&amp;"'!5:5"),0)+1)),INDIRECT("'"&amp;$B$2&amp;"'!"&amp;ADDRESS(MATCH($B44,INDIRECT("'"&amp;$B$2&amp;"'!$B$1:$B$1095"),0),MATCH(D$5,INDIRECT("'"&amp;$B$2&amp;"'!5:5"),0)))+INDIRECT("'"&amp;$B$2&amp;"'!"&amp;ADDRESS(MATCH($B44,INDIRECT("'"&amp;$B$2&amp;"'!$B$1:$B$1095"),0),MATCH(D$5,INDIRECT("'"&amp;$B$2&amp;"'!5:5"),0)+1)))),0)</f>
        <v>0</v>
      </c>
      <c r="E44" s="18">
        <f t="shared" ca="1" si="5"/>
        <v>0</v>
      </c>
      <c r="F44" s="18">
        <f t="shared" ca="1" si="5"/>
        <v>0</v>
      </c>
      <c r="G44" s="18">
        <f t="shared" ca="1" si="5"/>
        <v>8159.21</v>
      </c>
      <c r="H44" s="19">
        <f t="shared" ca="1" si="4"/>
        <v>8159.21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</row>
    <row r="45" spans="1:161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8">
        <f t="shared" ca="1" si="5"/>
        <v>0</v>
      </c>
      <c r="F45" s="18">
        <f t="shared" ca="1" si="5"/>
        <v>0</v>
      </c>
      <c r="G45" s="18">
        <f t="shared" ca="1" si="5"/>
        <v>0</v>
      </c>
      <c r="H45" s="19">
        <f t="shared" ca="1" si="4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</row>
    <row r="46" spans="1:161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58796201.109999999</v>
      </c>
      <c r="E46" s="18">
        <f t="shared" ca="1" si="5"/>
        <v>0</v>
      </c>
      <c r="F46" s="18">
        <f t="shared" ca="1" si="5"/>
        <v>0</v>
      </c>
      <c r="G46" s="18">
        <f t="shared" ca="1" si="5"/>
        <v>275889.96000000002</v>
      </c>
      <c r="H46" s="19">
        <f t="shared" ca="1" si="4"/>
        <v>59072091.07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</row>
    <row r="47" spans="1:161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8">
        <f t="shared" ca="1" si="5"/>
        <v>0</v>
      </c>
      <c r="F47" s="18">
        <f t="shared" ca="1" si="5"/>
        <v>0</v>
      </c>
      <c r="G47" s="18">
        <f t="shared" ca="1" si="5"/>
        <v>0</v>
      </c>
      <c r="H47" s="19">
        <f t="shared" ca="1" si="4"/>
        <v>0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</row>
    <row r="48" spans="1:161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8">
        <f t="shared" ca="1" si="5"/>
        <v>0</v>
      </c>
      <c r="F48" s="18">
        <f t="shared" ca="1" si="5"/>
        <v>0</v>
      </c>
      <c r="G48" s="18">
        <f t="shared" ca="1" si="5"/>
        <v>0</v>
      </c>
      <c r="H48" s="19">
        <f t="shared" ca="1" si="4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  <c r="FE48" s="35"/>
    </row>
    <row r="49" spans="1:161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8">
        <f t="shared" ca="1" si="5"/>
        <v>0</v>
      </c>
      <c r="F49" s="18">
        <f t="shared" ca="1" si="5"/>
        <v>0</v>
      </c>
      <c r="G49" s="18">
        <f t="shared" ca="1" si="5"/>
        <v>1221.75</v>
      </c>
      <c r="H49" s="19">
        <f t="shared" ca="1" si="4"/>
        <v>1221.75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  <c r="FE49" s="35"/>
    </row>
    <row r="50" spans="1:161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8">
        <f t="shared" ca="1" si="5"/>
        <v>0</v>
      </c>
      <c r="F50" s="18">
        <f t="shared" ca="1" si="5"/>
        <v>0</v>
      </c>
      <c r="G50" s="18">
        <f t="shared" ca="1" si="5"/>
        <v>0</v>
      </c>
      <c r="H50" s="19">
        <f t="shared" ca="1" si="4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  <c r="FE50" s="35"/>
    </row>
    <row r="51" spans="1:161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8">
        <f t="shared" ca="1" si="5"/>
        <v>0</v>
      </c>
      <c r="F51" s="18">
        <f t="shared" ca="1" si="5"/>
        <v>0</v>
      </c>
      <c r="G51" s="18">
        <f t="shared" ca="1" si="5"/>
        <v>0</v>
      </c>
      <c r="H51" s="19">
        <f t="shared" ca="1" si="4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</row>
    <row r="52" spans="1:161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8">
        <f t="shared" ca="1" si="5"/>
        <v>0</v>
      </c>
      <c r="F52" s="18">
        <f t="shared" ca="1" si="5"/>
        <v>0</v>
      </c>
      <c r="G52" s="18">
        <f t="shared" ca="1" si="5"/>
        <v>22821.859999999979</v>
      </c>
      <c r="H52" s="19">
        <f t="shared" ca="1" si="4"/>
        <v>22821.859999999979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</row>
    <row r="53" spans="1:161" ht="12.75" customHeight="1">
      <c r="A53" s="57" t="s">
        <v>239</v>
      </c>
      <c r="B53" s="17">
        <v>2001</v>
      </c>
      <c r="C53" s="58" t="s">
        <v>146</v>
      </c>
      <c r="D53" s="18">
        <f t="shared" ca="1" si="5"/>
        <v>0</v>
      </c>
      <c r="E53" s="18">
        <f t="shared" ca="1" si="5"/>
        <v>0</v>
      </c>
      <c r="F53" s="18">
        <f t="shared" ca="1" si="5"/>
        <v>0</v>
      </c>
      <c r="G53" s="18">
        <f t="shared" ca="1" si="5"/>
        <v>0</v>
      </c>
      <c r="H53" s="19">
        <f ca="1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</row>
    <row r="54" spans="1:161" ht="12.75" customHeight="1">
      <c r="A54" s="57" t="s">
        <v>241</v>
      </c>
      <c r="B54" s="17">
        <v>2002</v>
      </c>
      <c r="C54" s="58" t="s">
        <v>242</v>
      </c>
      <c r="D54" s="18">
        <f t="shared" ca="1" si="5"/>
        <v>0</v>
      </c>
      <c r="E54" s="18">
        <f t="shared" ca="1" si="5"/>
        <v>0</v>
      </c>
      <c r="F54" s="18">
        <f t="shared" ca="1" si="5"/>
        <v>0</v>
      </c>
      <c r="G54" s="18">
        <f t="shared" ca="1" si="5"/>
        <v>0</v>
      </c>
      <c r="H54" s="19">
        <f ca="1">+SUM(D54:G54)</f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</row>
    <row r="55" spans="1:161" ht="12.75" customHeight="1">
      <c r="A55" s="57" t="s">
        <v>244</v>
      </c>
      <c r="B55" s="17">
        <v>2005</v>
      </c>
      <c r="C55" s="58" t="s">
        <v>242</v>
      </c>
      <c r="D55" s="18">
        <f t="shared" ca="1" si="5"/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</row>
    <row r="56" spans="1:161" ht="12.75" customHeight="1">
      <c r="A56" s="57" t="s">
        <v>246</v>
      </c>
      <c r="B56" s="17">
        <v>2006</v>
      </c>
      <c r="C56" s="58" t="s">
        <v>242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  <c r="FE56" s="35"/>
    </row>
    <row r="57" spans="1:161" ht="12.75" customHeight="1">
      <c r="A57" s="57" t="s">
        <v>248</v>
      </c>
      <c r="B57" s="17">
        <v>2007</v>
      </c>
      <c r="C57" s="58" t="s">
        <v>242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</row>
    <row r="58" spans="1:161" ht="12.75" customHeight="1">
      <c r="A58" s="57" t="s">
        <v>250</v>
      </c>
      <c r="B58" s="17">
        <v>3001</v>
      </c>
      <c r="C58" s="58" t="s">
        <v>251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9">
        <f t="shared" ref="H58:H73" ca="1" si="6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</row>
    <row r="59" spans="1:161" ht="12.75" customHeight="1">
      <c r="A59" s="57" t="s">
        <v>253</v>
      </c>
      <c r="B59" s="17">
        <v>3002</v>
      </c>
      <c r="C59" s="58" t="s">
        <v>251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9">
        <f t="shared" ca="1" si="6"/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</row>
    <row r="60" spans="1:161" ht="12.75" customHeight="1">
      <c r="A60" s="57" t="s">
        <v>255</v>
      </c>
      <c r="B60" s="17">
        <v>3003</v>
      </c>
      <c r="C60" s="58" t="s">
        <v>251</v>
      </c>
      <c r="D60" s="18">
        <f t="shared" ref="D60:G73" ca="1" si="7">IFERROR(IF($C$2="Yurtiçi",INDIRECT("'"&amp;$B$2&amp;"'!"&amp;ADDRESS(MATCH($B60,INDIRECT("'"&amp;$B$2&amp;"'!$B$1:$B$1095"),0),MATCH(D$5,INDIRECT("'"&amp;$B$2&amp;"'!5:5"),0))),IF($C$2="Yurtdışı",INDIRECT("'"&amp;$B$2&amp;"'!"&amp;ADDRESS(MATCH($B60,INDIRECT("'"&amp;$B$2&amp;"'!$B$1:$B$1095"),0),MATCH(D$5,INDIRECT("'"&amp;$B$2&amp;"'!5:5"),0)+1)),INDIRECT("'"&amp;$B$2&amp;"'!"&amp;ADDRESS(MATCH($B60,INDIRECT("'"&amp;$B$2&amp;"'!$B$1:$B$1095"),0),MATCH(D$5,INDIRECT("'"&amp;$B$2&amp;"'!5:5"),0)))+INDIRECT("'"&amp;$B$2&amp;"'!"&amp;ADDRESS(MATCH($B60,INDIRECT("'"&amp;$B$2&amp;"'!$B$1:$B$1095"),0),MATCH(D$5,INDIRECT("'"&amp;$B$2&amp;"'!5:5"),0)+1)))),0)</f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9">
        <f t="shared" ca="1" si="6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</row>
    <row r="61" spans="1:161" ht="12.75" customHeight="1">
      <c r="A61" s="57" t="s">
        <v>257</v>
      </c>
      <c r="B61" s="17">
        <v>3004</v>
      </c>
      <c r="C61" s="58" t="s">
        <v>251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9">
        <f t="shared" ca="1" si="6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</row>
    <row r="62" spans="1:161" ht="12.75" customHeight="1">
      <c r="A62" s="57" t="s">
        <v>259</v>
      </c>
      <c r="B62" s="17">
        <v>3005</v>
      </c>
      <c r="C62" s="58" t="s">
        <v>251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9">
        <f t="shared" ca="1" si="6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</row>
    <row r="63" spans="1:161" ht="12.75" customHeight="1">
      <c r="A63" s="57" t="s">
        <v>261</v>
      </c>
      <c r="B63" s="17">
        <v>3006</v>
      </c>
      <c r="C63" s="58" t="s">
        <v>251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9">
        <f t="shared" ca="1" si="6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</row>
    <row r="64" spans="1:161" ht="12.75" customHeight="1">
      <c r="A64" s="57" t="s">
        <v>263</v>
      </c>
      <c r="B64" s="17">
        <v>3007</v>
      </c>
      <c r="C64" s="58" t="s">
        <v>251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9">
        <f t="shared" ca="1" si="6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9">
        <f t="shared" ca="1" si="6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9">
        <f t="shared" ca="1" si="6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9">
        <f t="shared" ca="1" si="6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9">
        <f t="shared" ca="1" si="6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9">
        <f t="shared" ca="1" si="6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9">
        <f t="shared" ca="1" si="6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7"/>
        <v>0</v>
      </c>
      <c r="E71" s="18">
        <f t="shared" ca="1" si="7"/>
        <v>0</v>
      </c>
      <c r="F71" s="18">
        <f t="shared" ca="1" si="7"/>
        <v>0</v>
      </c>
      <c r="G71" s="18">
        <f t="shared" ca="1" si="7"/>
        <v>0</v>
      </c>
      <c r="H71" s="19">
        <f t="shared" ca="1" si="6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7"/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9">
        <f t="shared" ca="1" si="6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9">
        <f t="shared" ca="1" si="6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ca="1">SUMIF($C$7:$C$73,"HD",D$7:D$73)</f>
        <v>85168502.450000063</v>
      </c>
      <c r="E74" s="49">
        <f ca="1">SUMIF($C$7:$C$73,"HD",E$7:E$73)</f>
        <v>53461346.324492268</v>
      </c>
      <c r="F74" s="49">
        <f ca="1">SUMIF($C$7:$C$73,"HD",F$7:F$73)</f>
        <v>184843.54</v>
      </c>
      <c r="G74" s="49">
        <f ca="1">SUMIF($C$7:$C$73,"HD",G$7:G$73)</f>
        <v>68571040.967799962</v>
      </c>
      <c r="H74" s="49">
        <f ca="1">SUMIF($C$7:$C$73,"HD",H$7:H$73)</f>
        <v>207385733.28229234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49">
        <f ca="1">SUMIF($C$7:$C$73,"H",H$7:H$73)+SUMIF($C$7:$C$73,"E",H$7:H$73)</f>
        <v>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85168502.450000063</v>
      </c>
      <c r="E76" s="49">
        <f ca="1">E74+E75</f>
        <v>53461346.324492268</v>
      </c>
      <c r="F76" s="49">
        <f ca="1">F74+F75</f>
        <v>184843.54</v>
      </c>
      <c r="G76" s="49">
        <f ca="1">G74+G75</f>
        <v>68571040.967799962</v>
      </c>
      <c r="H76" s="49">
        <f ca="1">H74+H75</f>
        <v>207385733.28229234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3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702</v>
      </c>
      <c r="E5" s="78">
        <v>748</v>
      </c>
      <c r="F5" s="78">
        <v>749</v>
      </c>
      <c r="G5" s="78">
        <v>752</v>
      </c>
      <c r="H5" s="78">
        <v>753</v>
      </c>
      <c r="I5" s="78">
        <v>754</v>
      </c>
      <c r="J5" s="78">
        <v>757</v>
      </c>
      <c r="K5" s="78">
        <v>758</v>
      </c>
      <c r="L5" s="78">
        <v>759</v>
      </c>
      <c r="M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107</v>
      </c>
      <c r="E6" s="56" t="s">
        <v>108</v>
      </c>
      <c r="F6" s="56" t="s">
        <v>109</v>
      </c>
      <c r="G6" s="56" t="s">
        <v>110</v>
      </c>
      <c r="H6" s="56" t="s">
        <v>111</v>
      </c>
      <c r="I6" s="56" t="s">
        <v>112</v>
      </c>
      <c r="J6" s="56" t="s">
        <v>113</v>
      </c>
      <c r="K6" s="56" t="s">
        <v>114</v>
      </c>
      <c r="L6" s="56" t="s">
        <v>115</v>
      </c>
      <c r="M6" s="79" t="s">
        <v>351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L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51314989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9">
        <f t="shared" ref="M7:M52" ca="1" si="1">+SUM(D7:L7)</f>
        <v>51314989</v>
      </c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151552795.53999999</v>
      </c>
      <c r="E8" s="18">
        <f t="shared" ca="1" si="0"/>
        <v>23333409.050000001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53202211.159999996</v>
      </c>
      <c r="M8" s="19">
        <f t="shared" ca="1" si="1"/>
        <v>228088415.75</v>
      </c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72899813.650000006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7955408.3799999999</v>
      </c>
      <c r="M9" s="19">
        <f t="shared" ca="1" si="1"/>
        <v>80855222.030000001</v>
      </c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35594544.920000002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41361246.8199993</v>
      </c>
      <c r="M10" s="19">
        <f t="shared" ca="1" si="1"/>
        <v>76955791.739999294</v>
      </c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8">
        <f t="shared" ca="1" si="0"/>
        <v>31319.1355</v>
      </c>
      <c r="L11" s="18">
        <f t="shared" ca="1" si="0"/>
        <v>0</v>
      </c>
      <c r="M11" s="19">
        <f t="shared" ca="1" si="1"/>
        <v>31319.1355</v>
      </c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9">
        <f t="shared" ca="1" si="1"/>
        <v>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13221831.700000001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9">
        <f t="shared" ca="1" si="1"/>
        <v>13221831.700000001</v>
      </c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109351699.47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9">
        <f t="shared" ca="1" si="1"/>
        <v>109351699.47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-1064005.5737999999</v>
      </c>
      <c r="L15" s="18">
        <f t="shared" ca="1" si="0"/>
        <v>20557684.348889001</v>
      </c>
      <c r="M15" s="19">
        <f t="shared" ca="1" si="1"/>
        <v>19493678.775088999</v>
      </c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9">
        <f t="shared" ca="1" si="1"/>
        <v>0</v>
      </c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7471029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9">
        <f t="shared" ca="1" si="1"/>
        <v>7471029</v>
      </c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8076772.1900000004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9">
        <f t="shared" ca="1" si="1"/>
        <v>8076772.1900000004</v>
      </c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9">
        <f t="shared" ca="1" si="1"/>
        <v>0</v>
      </c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67832647.479999989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205113.72</v>
      </c>
      <c r="M20" s="19">
        <f t="shared" ca="1" si="1"/>
        <v>68037761.199999988</v>
      </c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45</v>
      </c>
      <c r="M21" s="19">
        <f t="shared" ca="1" si="1"/>
        <v>45</v>
      </c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7220041.4100000001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8">
        <f t="shared" ca="1" si="0"/>
        <v>7402147.8499999996</v>
      </c>
      <c r="L22" s="18">
        <f t="shared" ca="1" si="0"/>
        <v>0</v>
      </c>
      <c r="M22" s="19">
        <f t="shared" ca="1" si="1"/>
        <v>14622189.26</v>
      </c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L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17053835.899999999</v>
      </c>
      <c r="E23" s="18">
        <f t="shared" ca="1" si="2"/>
        <v>0</v>
      </c>
      <c r="F23" s="18">
        <f t="shared" ca="1" si="2"/>
        <v>1168718.4100000001</v>
      </c>
      <c r="G23" s="18">
        <f t="shared" ca="1" si="2"/>
        <v>0</v>
      </c>
      <c r="H23" s="18">
        <f t="shared" ca="1" si="2"/>
        <v>0</v>
      </c>
      <c r="I23" s="18">
        <f t="shared" ca="1" si="2"/>
        <v>376760.51999999996</v>
      </c>
      <c r="J23" s="18">
        <f t="shared" ca="1" si="2"/>
        <v>0</v>
      </c>
      <c r="K23" s="18">
        <f t="shared" ca="1" si="2"/>
        <v>3667340</v>
      </c>
      <c r="L23" s="18">
        <f t="shared" ca="1" si="2"/>
        <v>0</v>
      </c>
      <c r="M23" s="19">
        <f t="shared" ca="1" si="1"/>
        <v>22266654.829999998</v>
      </c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8">
        <f t="shared" ca="1" si="2"/>
        <v>0</v>
      </c>
      <c r="L24" s="18">
        <f t="shared" ca="1" si="2"/>
        <v>398848272.61000001</v>
      </c>
      <c r="M24" s="19">
        <f t="shared" ca="1" si="1"/>
        <v>398848272.61000001</v>
      </c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3287838.76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8">
        <f t="shared" ca="1" si="2"/>
        <v>0</v>
      </c>
      <c r="L25" s="18">
        <f t="shared" ca="1" si="2"/>
        <v>0</v>
      </c>
      <c r="M25" s="19">
        <f t="shared" ca="1" si="1"/>
        <v>3287838.76</v>
      </c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10242.969999999998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8">
        <f t="shared" ca="1" si="2"/>
        <v>0</v>
      </c>
      <c r="L26" s="18">
        <f t="shared" ca="1" si="2"/>
        <v>1468236.71</v>
      </c>
      <c r="M26" s="19">
        <f t="shared" ca="1" si="1"/>
        <v>1478479.68</v>
      </c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5258326.7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9">
        <f t="shared" ca="1" si="1"/>
        <v>5258326.7</v>
      </c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2109061.85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8">
        <f t="shared" ca="1" si="2"/>
        <v>0</v>
      </c>
      <c r="L28" s="18">
        <f t="shared" ca="1" si="2"/>
        <v>0</v>
      </c>
      <c r="M28" s="19">
        <f t="shared" ca="1" si="1"/>
        <v>2109061.85</v>
      </c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75588.800000000003</v>
      </c>
      <c r="E29" s="18">
        <f t="shared" ca="1" si="2"/>
        <v>9478.7099999999991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8">
        <f t="shared" ca="1" si="2"/>
        <v>0</v>
      </c>
      <c r="L29" s="18">
        <f t="shared" ca="1" si="2"/>
        <v>4581732.1900000004</v>
      </c>
      <c r="M29" s="19">
        <f t="shared" ca="1" si="1"/>
        <v>4666799.7</v>
      </c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51969187.162699997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8">
        <f t="shared" ca="1" si="2"/>
        <v>0</v>
      </c>
      <c r="L30" s="18">
        <f t="shared" ca="1" si="2"/>
        <v>0</v>
      </c>
      <c r="M30" s="19">
        <f t="shared" ca="1" si="1"/>
        <v>51969187.162699997</v>
      </c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2073364.9000000022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8">
        <f t="shared" ca="1" si="2"/>
        <v>42830.53</v>
      </c>
      <c r="L31" s="18">
        <f t="shared" ca="1" si="2"/>
        <v>0</v>
      </c>
      <c r="M31" s="19">
        <f t="shared" ca="1" si="1"/>
        <v>2116195.430000002</v>
      </c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20866862.548222002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8">
        <f t="shared" ca="1" si="2"/>
        <v>997289.49</v>
      </c>
      <c r="L32" s="18">
        <f t="shared" ca="1" si="2"/>
        <v>0</v>
      </c>
      <c r="M32" s="19">
        <f t="shared" ca="1" si="1"/>
        <v>21864152.038222</v>
      </c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6858640.2199999988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8">
        <f t="shared" ca="1" si="2"/>
        <v>0</v>
      </c>
      <c r="L33" s="18">
        <f t="shared" ca="1" si="2"/>
        <v>0</v>
      </c>
      <c r="M33" s="19">
        <f t="shared" ca="1" si="1"/>
        <v>6858640.2199999988</v>
      </c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1318.67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9">
        <f t="shared" ca="1" si="1"/>
        <v>1318.67</v>
      </c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77839689.609999985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8">
        <f t="shared" ca="1" si="2"/>
        <v>0</v>
      </c>
      <c r="L35" s="18">
        <f t="shared" ca="1" si="2"/>
        <v>0.9</v>
      </c>
      <c r="M35" s="19">
        <f t="shared" ca="1" si="1"/>
        <v>77839690.50999999</v>
      </c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9">
        <f t="shared" ca="1" si="1"/>
        <v>0</v>
      </c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9">
        <f t="shared" ca="1" si="1"/>
        <v>0</v>
      </c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23545868.940000001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8">
        <f t="shared" ca="1" si="2"/>
        <v>108903.99</v>
      </c>
      <c r="L38" s="18">
        <f t="shared" ca="1" si="2"/>
        <v>1214.83</v>
      </c>
      <c r="M38" s="19">
        <f t="shared" ca="1" si="1"/>
        <v>23655987.759999998</v>
      </c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L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8">
        <f t="shared" ca="1" si="3"/>
        <v>0</v>
      </c>
      <c r="L39" s="18">
        <f t="shared" ca="1" si="3"/>
        <v>0</v>
      </c>
      <c r="M39" s="19">
        <f t="shared" ca="1" si="1"/>
        <v>0</v>
      </c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825699.95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8">
        <f t="shared" ca="1" si="3"/>
        <v>0</v>
      </c>
      <c r="L40" s="18">
        <f t="shared" ca="1" si="3"/>
        <v>0</v>
      </c>
      <c r="M40" s="19">
        <f t="shared" ca="1" si="1"/>
        <v>825699.95</v>
      </c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23939.72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8">
        <f t="shared" ca="1" si="3"/>
        <v>0</v>
      </c>
      <c r="L41" s="18">
        <f t="shared" ca="1" si="3"/>
        <v>0</v>
      </c>
      <c r="M41" s="19">
        <f t="shared" ca="1" si="1"/>
        <v>23939.72</v>
      </c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8">
        <f t="shared" ca="1" si="3"/>
        <v>0</v>
      </c>
      <c r="L42" s="18">
        <f t="shared" ca="1" si="3"/>
        <v>0</v>
      </c>
      <c r="M42" s="19">
        <f t="shared" ca="1" si="1"/>
        <v>0</v>
      </c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8">
        <f t="shared" ca="1" si="3"/>
        <v>33195.079999999682</v>
      </c>
      <c r="L43" s="18">
        <f t="shared" ca="1" si="3"/>
        <v>0</v>
      </c>
      <c r="M43" s="19">
        <f t="shared" ca="1" si="1"/>
        <v>33195.079999999682</v>
      </c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8">
        <f t="shared" ca="1" si="3"/>
        <v>0</v>
      </c>
      <c r="L44" s="18">
        <f t="shared" ca="1" si="3"/>
        <v>0</v>
      </c>
      <c r="M44" s="19">
        <f t="shared" ca="1" si="1"/>
        <v>0</v>
      </c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8">
        <f t="shared" ca="1" si="3"/>
        <v>0</v>
      </c>
      <c r="L45" s="18">
        <f t="shared" ca="1" si="3"/>
        <v>0</v>
      </c>
      <c r="M45" s="19">
        <f t="shared" ca="1" si="1"/>
        <v>0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23930.67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8">
        <f t="shared" ca="1" si="3"/>
        <v>1277.1300000000001</v>
      </c>
      <c r="L46" s="18">
        <f t="shared" ca="1" si="3"/>
        <v>0</v>
      </c>
      <c r="M46" s="19">
        <f t="shared" ca="1" si="1"/>
        <v>25207.8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8">
        <f t="shared" ca="1" si="3"/>
        <v>0</v>
      </c>
      <c r="L47" s="18">
        <f t="shared" ca="1" si="3"/>
        <v>0</v>
      </c>
      <c r="M47" s="19">
        <f t="shared" ca="1" si="1"/>
        <v>0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8">
        <f t="shared" ca="1" si="3"/>
        <v>0</v>
      </c>
      <c r="L48" s="18">
        <f t="shared" ca="1" si="3"/>
        <v>0</v>
      </c>
      <c r="M48" s="19">
        <f t="shared" ca="1" si="1"/>
        <v>0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235411.96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8">
        <f t="shared" ca="1" si="3"/>
        <v>0</v>
      </c>
      <c r="L49" s="18">
        <f t="shared" ca="1" si="3"/>
        <v>0</v>
      </c>
      <c r="M49" s="19">
        <f t="shared" ca="1" si="1"/>
        <v>235411.96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1528.16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8">
        <f t="shared" ca="1" si="3"/>
        <v>0</v>
      </c>
      <c r="L50" s="18">
        <f t="shared" ca="1" si="3"/>
        <v>0</v>
      </c>
      <c r="M50" s="19">
        <f t="shared" ca="1" si="1"/>
        <v>1528.16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8">
        <f t="shared" ca="1" si="3"/>
        <v>0</v>
      </c>
      <c r="L51" s="18">
        <f t="shared" ca="1" si="3"/>
        <v>0</v>
      </c>
      <c r="M51" s="19">
        <f t="shared" ca="1" si="1"/>
        <v>0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8">
        <f t="shared" ca="1" si="3"/>
        <v>0</v>
      </c>
      <c r="L52" s="18">
        <f t="shared" ca="1" si="3"/>
        <v>0</v>
      </c>
      <c r="M52" s="19">
        <f t="shared" ca="1" si="1"/>
        <v>0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8">
        <f t="shared" ca="1" si="3"/>
        <v>0</v>
      </c>
      <c r="L53" s="18">
        <f t="shared" ca="1" si="3"/>
        <v>0</v>
      </c>
      <c r="M53" s="19">
        <f ca="1">+SUM(D53:L53)</f>
        <v>0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8">
        <f t="shared" ca="1" si="3"/>
        <v>0</v>
      </c>
      <c r="L54" s="18">
        <f t="shared" ca="1" si="3"/>
        <v>0</v>
      </c>
      <c r="M54" s="19">
        <f ca="1">+SUM(D54:L54)</f>
        <v>0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L70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8">
        <f t="shared" ca="1" si="4"/>
        <v>0</v>
      </c>
      <c r="K55" s="18">
        <f t="shared" ca="1" si="4"/>
        <v>0</v>
      </c>
      <c r="L55" s="18">
        <f t="shared" ca="1" si="4"/>
        <v>0</v>
      </c>
      <c r="M55" s="19">
        <f ca="1">+SUM(D55:L55)</f>
        <v>0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0</v>
      </c>
      <c r="F56" s="18">
        <f t="shared" ca="1" si="4"/>
        <v>0</v>
      </c>
      <c r="G56" s="18">
        <f t="shared" ca="1" si="4"/>
        <v>0</v>
      </c>
      <c r="H56" s="18">
        <f t="shared" ca="1" si="4"/>
        <v>0</v>
      </c>
      <c r="I56" s="18">
        <f t="shared" ca="1" si="4"/>
        <v>0</v>
      </c>
      <c r="J56" s="18">
        <f t="shared" ca="1" si="4"/>
        <v>0</v>
      </c>
      <c r="K56" s="18">
        <f t="shared" ca="1" si="4"/>
        <v>0</v>
      </c>
      <c r="L56" s="18">
        <f t="shared" ca="1" si="4"/>
        <v>0</v>
      </c>
      <c r="M56" s="19">
        <f ca="1">+SUM(D56:L56)</f>
        <v>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0</v>
      </c>
      <c r="F57" s="18">
        <f t="shared" ca="1" si="4"/>
        <v>0</v>
      </c>
      <c r="G57" s="18">
        <f t="shared" ca="1" si="4"/>
        <v>0</v>
      </c>
      <c r="H57" s="18">
        <f t="shared" ca="1" si="4"/>
        <v>0</v>
      </c>
      <c r="I57" s="18">
        <f t="shared" ca="1" si="4"/>
        <v>0</v>
      </c>
      <c r="J57" s="18">
        <f t="shared" ca="1" si="4"/>
        <v>0</v>
      </c>
      <c r="K57" s="18">
        <f t="shared" ca="1" si="4"/>
        <v>0</v>
      </c>
      <c r="L57" s="18">
        <f t="shared" ca="1" si="4"/>
        <v>0</v>
      </c>
      <c r="M57" s="19">
        <f ca="1">+SUM(D57:L57)</f>
        <v>0</v>
      </c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8">
        <f t="shared" ca="1" si="4"/>
        <v>0</v>
      </c>
      <c r="G58" s="18">
        <f t="shared" ca="1" si="4"/>
        <v>0</v>
      </c>
      <c r="H58" s="18">
        <f t="shared" ca="1" si="4"/>
        <v>0</v>
      </c>
      <c r="I58" s="18">
        <f t="shared" ca="1" si="4"/>
        <v>0</v>
      </c>
      <c r="J58" s="18">
        <f t="shared" ca="1" si="4"/>
        <v>0</v>
      </c>
      <c r="K58" s="18">
        <f t="shared" ca="1" si="4"/>
        <v>0</v>
      </c>
      <c r="L58" s="18">
        <f t="shared" ca="1" si="4"/>
        <v>0</v>
      </c>
      <c r="M58" s="19">
        <f t="shared" ref="M58:M73" ca="1" si="5">+SUM(D58:L58)</f>
        <v>0</v>
      </c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8">
        <f t="shared" ca="1" si="4"/>
        <v>0</v>
      </c>
      <c r="G59" s="18">
        <f t="shared" ca="1" si="4"/>
        <v>0</v>
      </c>
      <c r="H59" s="18">
        <f t="shared" ca="1" si="4"/>
        <v>0</v>
      </c>
      <c r="I59" s="18">
        <f t="shared" ca="1" si="4"/>
        <v>0</v>
      </c>
      <c r="J59" s="18">
        <f t="shared" ca="1" si="4"/>
        <v>0</v>
      </c>
      <c r="K59" s="18">
        <f t="shared" ca="1" si="4"/>
        <v>0</v>
      </c>
      <c r="L59" s="18">
        <f t="shared" ca="1" si="4"/>
        <v>0</v>
      </c>
      <c r="M59" s="19">
        <f t="shared" ca="1" si="5"/>
        <v>0</v>
      </c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8">
        <f t="shared" ca="1" si="4"/>
        <v>0</v>
      </c>
      <c r="G60" s="18">
        <f t="shared" ca="1" si="4"/>
        <v>0</v>
      </c>
      <c r="H60" s="18">
        <f t="shared" ca="1" si="4"/>
        <v>0</v>
      </c>
      <c r="I60" s="18">
        <f t="shared" ca="1" si="4"/>
        <v>0</v>
      </c>
      <c r="J60" s="18">
        <f t="shared" ca="1" si="4"/>
        <v>0</v>
      </c>
      <c r="K60" s="18">
        <f t="shared" ca="1" si="4"/>
        <v>0</v>
      </c>
      <c r="L60" s="18">
        <f t="shared" ca="1" si="4"/>
        <v>0</v>
      </c>
      <c r="M60" s="19">
        <f t="shared" ca="1" si="5"/>
        <v>0</v>
      </c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8">
        <f t="shared" ca="1" si="4"/>
        <v>0</v>
      </c>
      <c r="G61" s="18">
        <f t="shared" ca="1" si="4"/>
        <v>0</v>
      </c>
      <c r="H61" s="18">
        <f t="shared" ca="1" si="4"/>
        <v>0</v>
      </c>
      <c r="I61" s="18">
        <f t="shared" ca="1" si="4"/>
        <v>0</v>
      </c>
      <c r="J61" s="18">
        <f t="shared" ca="1" si="4"/>
        <v>0</v>
      </c>
      <c r="K61" s="18">
        <f t="shared" ca="1" si="4"/>
        <v>0</v>
      </c>
      <c r="L61" s="18">
        <f t="shared" ca="1" si="4"/>
        <v>0</v>
      </c>
      <c r="M61" s="19">
        <f t="shared" ca="1" si="5"/>
        <v>0</v>
      </c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8">
        <f t="shared" ca="1" si="4"/>
        <v>0</v>
      </c>
      <c r="G62" s="18">
        <f t="shared" ca="1" si="4"/>
        <v>0</v>
      </c>
      <c r="H62" s="18">
        <f t="shared" ca="1" si="4"/>
        <v>0</v>
      </c>
      <c r="I62" s="18">
        <f t="shared" ca="1" si="4"/>
        <v>0</v>
      </c>
      <c r="J62" s="18">
        <f t="shared" ca="1" si="4"/>
        <v>0</v>
      </c>
      <c r="K62" s="18">
        <f t="shared" ca="1" si="4"/>
        <v>0</v>
      </c>
      <c r="L62" s="18">
        <f t="shared" ca="1" si="4"/>
        <v>0</v>
      </c>
      <c r="M62" s="19">
        <f t="shared" ca="1" si="5"/>
        <v>0</v>
      </c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8">
        <f t="shared" ca="1" si="4"/>
        <v>0</v>
      </c>
      <c r="G63" s="18">
        <f t="shared" ca="1" si="4"/>
        <v>0</v>
      </c>
      <c r="H63" s="18">
        <f t="shared" ca="1" si="4"/>
        <v>0</v>
      </c>
      <c r="I63" s="18">
        <f t="shared" ca="1" si="4"/>
        <v>0</v>
      </c>
      <c r="J63" s="18">
        <f t="shared" ca="1" si="4"/>
        <v>0</v>
      </c>
      <c r="K63" s="18">
        <f t="shared" ca="1" si="4"/>
        <v>0</v>
      </c>
      <c r="L63" s="18">
        <f t="shared" ca="1" si="4"/>
        <v>0</v>
      </c>
      <c r="M63" s="19">
        <f t="shared" ca="1" si="5"/>
        <v>0</v>
      </c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8">
        <f t="shared" ca="1" si="4"/>
        <v>0</v>
      </c>
      <c r="G64" s="18">
        <f t="shared" ca="1" si="4"/>
        <v>0</v>
      </c>
      <c r="H64" s="18">
        <f t="shared" ca="1" si="4"/>
        <v>0</v>
      </c>
      <c r="I64" s="18">
        <f t="shared" ca="1" si="4"/>
        <v>0</v>
      </c>
      <c r="J64" s="18">
        <f t="shared" ca="1" si="4"/>
        <v>0</v>
      </c>
      <c r="K64" s="18">
        <f t="shared" ca="1" si="4"/>
        <v>0</v>
      </c>
      <c r="L64" s="18">
        <f t="shared" ca="1" si="4"/>
        <v>0</v>
      </c>
      <c r="M64" s="19">
        <f t="shared" ca="1" si="5"/>
        <v>0</v>
      </c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8">
        <f t="shared" ca="1" si="4"/>
        <v>0</v>
      </c>
      <c r="G65" s="18">
        <f t="shared" ca="1" si="4"/>
        <v>0</v>
      </c>
      <c r="H65" s="18">
        <f t="shared" ca="1" si="4"/>
        <v>0</v>
      </c>
      <c r="I65" s="18">
        <f t="shared" ca="1" si="4"/>
        <v>0</v>
      </c>
      <c r="J65" s="18">
        <f t="shared" ca="1" si="4"/>
        <v>0</v>
      </c>
      <c r="K65" s="18">
        <f t="shared" ca="1" si="4"/>
        <v>0</v>
      </c>
      <c r="L65" s="18">
        <f t="shared" ca="1" si="4"/>
        <v>0</v>
      </c>
      <c r="M65" s="19">
        <f t="shared" ca="1" si="5"/>
        <v>0</v>
      </c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8">
        <f t="shared" ca="1" si="4"/>
        <v>0</v>
      </c>
      <c r="G66" s="18">
        <f t="shared" ca="1" si="4"/>
        <v>0</v>
      </c>
      <c r="H66" s="18">
        <f t="shared" ca="1" si="4"/>
        <v>0</v>
      </c>
      <c r="I66" s="18">
        <f t="shared" ca="1" si="4"/>
        <v>0</v>
      </c>
      <c r="J66" s="18">
        <f t="shared" ca="1" si="4"/>
        <v>0</v>
      </c>
      <c r="K66" s="18">
        <f t="shared" ca="1" si="4"/>
        <v>0</v>
      </c>
      <c r="L66" s="18">
        <f t="shared" ca="1" si="4"/>
        <v>0</v>
      </c>
      <c r="M66" s="19">
        <f t="shared" ca="1" si="5"/>
        <v>0</v>
      </c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8">
        <f t="shared" ca="1" si="4"/>
        <v>0</v>
      </c>
      <c r="G67" s="18">
        <f t="shared" ca="1" si="4"/>
        <v>0</v>
      </c>
      <c r="H67" s="18">
        <f t="shared" ca="1" si="4"/>
        <v>0</v>
      </c>
      <c r="I67" s="18">
        <f t="shared" ca="1" si="4"/>
        <v>0</v>
      </c>
      <c r="J67" s="18">
        <f t="shared" ca="1" si="4"/>
        <v>0</v>
      </c>
      <c r="K67" s="18">
        <f t="shared" ca="1" si="4"/>
        <v>0</v>
      </c>
      <c r="L67" s="18">
        <f t="shared" ca="1" si="4"/>
        <v>0</v>
      </c>
      <c r="M67" s="19">
        <f t="shared" ca="1" si="5"/>
        <v>0</v>
      </c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8">
        <f t="shared" ca="1" si="4"/>
        <v>0</v>
      </c>
      <c r="G68" s="18">
        <f t="shared" ca="1" si="4"/>
        <v>0</v>
      </c>
      <c r="H68" s="18">
        <f t="shared" ca="1" si="4"/>
        <v>0</v>
      </c>
      <c r="I68" s="18">
        <f t="shared" ca="1" si="4"/>
        <v>0</v>
      </c>
      <c r="J68" s="18">
        <f t="shared" ca="1" si="4"/>
        <v>0</v>
      </c>
      <c r="K68" s="18">
        <f t="shared" ca="1" si="4"/>
        <v>0</v>
      </c>
      <c r="L68" s="18">
        <f t="shared" ca="1" si="4"/>
        <v>0</v>
      </c>
      <c r="M68" s="19">
        <f t="shared" ca="1" si="5"/>
        <v>0</v>
      </c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0</v>
      </c>
      <c r="F69" s="18">
        <f t="shared" ca="1" si="4"/>
        <v>0</v>
      </c>
      <c r="G69" s="18">
        <f t="shared" ca="1" si="4"/>
        <v>0</v>
      </c>
      <c r="H69" s="18">
        <f t="shared" ca="1" si="4"/>
        <v>0</v>
      </c>
      <c r="I69" s="18">
        <f t="shared" ca="1" si="4"/>
        <v>0</v>
      </c>
      <c r="J69" s="18">
        <f t="shared" ca="1" si="4"/>
        <v>0</v>
      </c>
      <c r="K69" s="18">
        <f t="shared" ca="1" si="4"/>
        <v>0</v>
      </c>
      <c r="L69" s="18">
        <f t="shared" ca="1" si="4"/>
        <v>0</v>
      </c>
      <c r="M69" s="19">
        <f t="shared" ca="1" si="5"/>
        <v>0</v>
      </c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8">
        <f t="shared" ca="1" si="4"/>
        <v>0</v>
      </c>
      <c r="G70" s="18">
        <f t="shared" ca="1" si="4"/>
        <v>0</v>
      </c>
      <c r="H70" s="18">
        <f t="shared" ca="1" si="4"/>
        <v>0</v>
      </c>
      <c r="I70" s="18">
        <f t="shared" ca="1" si="4"/>
        <v>0</v>
      </c>
      <c r="J70" s="18">
        <f t="shared" ca="1" si="4"/>
        <v>0</v>
      </c>
      <c r="K70" s="18">
        <f t="shared" ca="1" si="4"/>
        <v>0</v>
      </c>
      <c r="L70" s="18">
        <f t="shared" ca="1" si="4"/>
        <v>0</v>
      </c>
      <c r="M70" s="19">
        <f t="shared" ca="1" si="5"/>
        <v>0</v>
      </c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L73" ca="1" si="6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6"/>
        <v>0</v>
      </c>
      <c r="F71" s="18">
        <f t="shared" ca="1" si="6"/>
        <v>0</v>
      </c>
      <c r="G71" s="18">
        <f t="shared" ca="1" si="6"/>
        <v>0</v>
      </c>
      <c r="H71" s="18">
        <f t="shared" ca="1" si="6"/>
        <v>0</v>
      </c>
      <c r="I71" s="18">
        <f t="shared" ca="1" si="6"/>
        <v>0</v>
      </c>
      <c r="J71" s="18">
        <f t="shared" ca="1" si="6"/>
        <v>0</v>
      </c>
      <c r="K71" s="18">
        <f t="shared" ca="1" si="6"/>
        <v>0</v>
      </c>
      <c r="L71" s="18">
        <f t="shared" ca="1" si="6"/>
        <v>0</v>
      </c>
      <c r="M71" s="19">
        <f t="shared" ca="1" si="5"/>
        <v>0</v>
      </c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6"/>
        <v>0</v>
      </c>
      <c r="E72" s="18">
        <f t="shared" ca="1" si="6"/>
        <v>0</v>
      </c>
      <c r="F72" s="18">
        <f t="shared" ca="1" si="6"/>
        <v>0</v>
      </c>
      <c r="G72" s="18">
        <f t="shared" ca="1" si="6"/>
        <v>0</v>
      </c>
      <c r="H72" s="18">
        <f t="shared" ca="1" si="6"/>
        <v>0</v>
      </c>
      <c r="I72" s="18">
        <f t="shared" ca="1" si="6"/>
        <v>0</v>
      </c>
      <c r="J72" s="18">
        <f t="shared" ca="1" si="6"/>
        <v>0</v>
      </c>
      <c r="K72" s="18">
        <f t="shared" ca="1" si="6"/>
        <v>0</v>
      </c>
      <c r="L72" s="18">
        <f t="shared" ca="1" si="6"/>
        <v>0</v>
      </c>
      <c r="M72" s="19">
        <f t="shared" ca="1" si="5"/>
        <v>0</v>
      </c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6"/>
        <v>0</v>
      </c>
      <c r="E73" s="18">
        <f t="shared" ca="1" si="6"/>
        <v>0</v>
      </c>
      <c r="F73" s="18">
        <f t="shared" ca="1" si="6"/>
        <v>0</v>
      </c>
      <c r="G73" s="18">
        <f t="shared" ca="1" si="6"/>
        <v>0</v>
      </c>
      <c r="H73" s="18">
        <f t="shared" ca="1" si="6"/>
        <v>0</v>
      </c>
      <c r="I73" s="18">
        <f t="shared" ca="1" si="6"/>
        <v>0</v>
      </c>
      <c r="J73" s="18">
        <f t="shared" ca="1" si="6"/>
        <v>0</v>
      </c>
      <c r="K73" s="18">
        <f t="shared" ca="1" si="6"/>
        <v>0</v>
      </c>
      <c r="L73" s="18">
        <f t="shared" ca="1" si="6"/>
        <v>0</v>
      </c>
      <c r="M73" s="19">
        <f t="shared" ca="1" si="5"/>
        <v>0</v>
      </c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M74" ca="1" si="7">SUMIF($C$7:$C$73,"HD",D$7:D$73)</f>
        <v>736596501.85092211</v>
      </c>
      <c r="E74" s="49">
        <f t="shared" ca="1" si="7"/>
        <v>23342887.760000002</v>
      </c>
      <c r="F74" s="49">
        <f t="shared" ca="1" si="7"/>
        <v>1168718.4100000001</v>
      </c>
      <c r="G74" s="49">
        <f t="shared" ca="1" si="7"/>
        <v>0</v>
      </c>
      <c r="H74" s="49">
        <f t="shared" ca="1" si="7"/>
        <v>0</v>
      </c>
      <c r="I74" s="49">
        <f t="shared" ca="1" si="7"/>
        <v>376760.51999999996</v>
      </c>
      <c r="J74" s="49">
        <f t="shared" ca="1" si="7"/>
        <v>0</v>
      </c>
      <c r="K74" s="49">
        <f t="shared" ca="1" si="7"/>
        <v>11220297.6317</v>
      </c>
      <c r="L74" s="49">
        <f t="shared" ca="1" si="7"/>
        <v>528181166.66888827</v>
      </c>
      <c r="M74" s="49">
        <f t="shared" ca="1" si="7"/>
        <v>1300886332.8415108</v>
      </c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M75" ca="1" si="8">SUMIF($C$7:$C$73,"H",D$7:D$73)+SUMIF($C$7:$C$73,"E",D$7:D$73)</f>
        <v>0</v>
      </c>
      <c r="E75" s="49">
        <f t="shared" ca="1" si="8"/>
        <v>0</v>
      </c>
      <c r="F75" s="49">
        <f t="shared" ca="1" si="8"/>
        <v>0</v>
      </c>
      <c r="G75" s="49">
        <f t="shared" ca="1" si="8"/>
        <v>0</v>
      </c>
      <c r="H75" s="49">
        <f t="shared" ca="1" si="8"/>
        <v>0</v>
      </c>
      <c r="I75" s="49">
        <f t="shared" ca="1" si="8"/>
        <v>0</v>
      </c>
      <c r="J75" s="49">
        <f t="shared" ca="1" si="8"/>
        <v>0</v>
      </c>
      <c r="K75" s="49">
        <f t="shared" ca="1" si="8"/>
        <v>0</v>
      </c>
      <c r="L75" s="49">
        <f t="shared" ca="1" si="8"/>
        <v>0</v>
      </c>
      <c r="M75" s="49">
        <f t="shared" ca="1" si="8"/>
        <v>0</v>
      </c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M76" ca="1" si="9">D74+D75</f>
        <v>736596501.85092211</v>
      </c>
      <c r="E76" s="49">
        <f t="shared" ca="1" si="9"/>
        <v>23342887.760000002</v>
      </c>
      <c r="F76" s="49">
        <f t="shared" ca="1" si="9"/>
        <v>1168718.4100000001</v>
      </c>
      <c r="G76" s="49">
        <f t="shared" ca="1" si="9"/>
        <v>0</v>
      </c>
      <c r="H76" s="49">
        <f t="shared" ca="1" si="9"/>
        <v>0</v>
      </c>
      <c r="I76" s="49">
        <f t="shared" ca="1" si="9"/>
        <v>376760.51999999996</v>
      </c>
      <c r="J76" s="49">
        <f t="shared" ca="1" si="9"/>
        <v>0</v>
      </c>
      <c r="K76" s="49">
        <f t="shared" ca="1" si="9"/>
        <v>11220297.6317</v>
      </c>
      <c r="L76" s="49">
        <f t="shared" ca="1" si="9"/>
        <v>528181166.66888827</v>
      </c>
      <c r="M76" s="49">
        <f t="shared" ca="1" si="9"/>
        <v>1300886332.8415108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4"/>
  <dimension ref="A1:IB84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117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760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1377923.78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810834.06000000017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42749752.079988703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2722773.7474000002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48905375.879999995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6671795.9400000004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15994.86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4421.4800000000005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2456888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108259.73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1245515.0699999998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35859135.980000004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272837290.89999998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50524589.779996902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507454.58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264313.46999999997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13897726.42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520079.52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5268972.9108999996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12621.75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18878724.499993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1088986.480000006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577039.09999999404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1454770.2000000002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25297026.649999999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2537656.680739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3978946.57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91692.910000000018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41448.060000001002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959691.46999999415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26404121.550000001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-95.84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75500.36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745546.23999999918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3098836.32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38826621.679999977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251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610818232.86901748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610818232.86901748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>
      <c r="A81" s="53"/>
      <c r="B81" s="53"/>
      <c r="C81" s="53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</row>
    <row r="83" spans="1:231"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5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352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789</v>
      </c>
      <c r="E5" s="78">
        <v>798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119</v>
      </c>
      <c r="E6" s="56" t="s">
        <v>120</v>
      </c>
      <c r="F6" s="79" t="s">
        <v>353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2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33437.24</v>
      </c>
      <c r="F32" s="19">
        <f t="shared" ca="1" si="1"/>
        <v>33437.24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125501616.82880899</v>
      </c>
      <c r="E40" s="18">
        <f t="shared" ca="1" si="3"/>
        <v>0</v>
      </c>
      <c r="F40" s="19">
        <f t="shared" ca="1" si="1"/>
        <v>125501616.82880899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322588.84999999998</v>
      </c>
      <c r="F48" s="19">
        <f t="shared" ca="1" si="1"/>
        <v>322588.84999999998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ca="1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0</v>
      </c>
      <c r="F54" s="19">
        <f ca="1">+SUM(D54:E54)</f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E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9">
        <f ca="1">+SUM(D55:E55)</f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0</v>
      </c>
      <c r="F56" s="19">
        <f ca="1">+SUM(D56:E56)</f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0</v>
      </c>
      <c r="F57" s="19">
        <f ca="1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9">
        <f t="shared" ref="F58:F73" ca="1" si="5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9">
        <f t="shared" ca="1" si="5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9">
        <f t="shared" ca="1" si="5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9">
        <f t="shared" ca="1" si="5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9">
        <f t="shared" ca="1" si="5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9">
        <f t="shared" ca="1" si="5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9">
        <f t="shared" ca="1" si="5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9">
        <f t="shared" ca="1" si="5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9">
        <f t="shared" ca="1" si="5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9">
        <f t="shared" ca="1" si="5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9">
        <f t="shared" ca="1" si="5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0</v>
      </c>
      <c r="F69" s="19">
        <f t="shared" ca="1" si="5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9">
        <f t="shared" ca="1" si="5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0</v>
      </c>
      <c r="F71" s="19">
        <f t="shared" ca="1" si="5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0</v>
      </c>
      <c r="F72" s="19">
        <f t="shared" ca="1" si="5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0</v>
      </c>
      <c r="F73" s="19">
        <f t="shared" ca="1" si="5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125501616.82880899</v>
      </c>
      <c r="E74" s="49">
        <f ca="1">SUMIF($C$7:$C$73,"HD",E$7:E$73)</f>
        <v>356026.08999999997</v>
      </c>
      <c r="F74" s="49">
        <f ca="1">SUMIF($C$7:$C$73,"HD",F$7:F$73)</f>
        <v>125857642.91880898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125501616.82880899</v>
      </c>
      <c r="E76" s="49">
        <f ca="1">E74+E75</f>
        <v>356026.08999999997</v>
      </c>
      <c r="F76" s="49">
        <f ca="1">F74+F75</f>
        <v>125857642.91880898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6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354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773</v>
      </c>
      <c r="E5" s="78">
        <v>776</v>
      </c>
      <c r="F5" s="78">
        <v>777</v>
      </c>
      <c r="G5" s="78">
        <v>778</v>
      </c>
      <c r="H5" s="78">
        <v>779</v>
      </c>
      <c r="I5" s="78">
        <v>782</v>
      </c>
      <c r="J5" s="78">
        <v>783</v>
      </c>
      <c r="K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59</v>
      </c>
      <c r="E6" s="56" t="s">
        <v>62</v>
      </c>
      <c r="F6" s="56" t="s">
        <v>63</v>
      </c>
      <c r="G6" s="56" t="s">
        <v>64</v>
      </c>
      <c r="H6" s="56" t="s">
        <v>65</v>
      </c>
      <c r="I6" s="56" t="s">
        <v>68</v>
      </c>
      <c r="J6" s="56" t="s">
        <v>69</v>
      </c>
      <c r="K6" s="79" t="s">
        <v>355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23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145534.89000000001</v>
      </c>
      <c r="E8" s="18">
        <f t="shared" ca="1" si="0"/>
        <v>2348449.2999999998</v>
      </c>
      <c r="F8" s="18">
        <f t="shared" ca="1" si="0"/>
        <v>286415931.21999997</v>
      </c>
      <c r="G8" s="18">
        <f t="shared" ca="1" si="0"/>
        <v>315125.99</v>
      </c>
      <c r="H8" s="18">
        <f t="shared" ca="1" si="0"/>
        <v>19003746.640000001</v>
      </c>
      <c r="I8" s="18">
        <f t="shared" ca="1" si="0"/>
        <v>570156.01000000047</v>
      </c>
      <c r="J8" s="18">
        <f t="shared" ca="1" si="0"/>
        <v>1839774.81</v>
      </c>
      <c r="K8" s="19">
        <f t="shared" ca="1" si="1"/>
        <v>310638718.85999995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189644.3</v>
      </c>
      <c r="E9" s="18">
        <f t="shared" ca="1" si="0"/>
        <v>4344931.45</v>
      </c>
      <c r="F9" s="18">
        <f t="shared" ca="1" si="0"/>
        <v>105138271.93000001</v>
      </c>
      <c r="G9" s="18">
        <f t="shared" ca="1" si="0"/>
        <v>277614.23</v>
      </c>
      <c r="H9" s="18">
        <f t="shared" ca="1" si="0"/>
        <v>15689643.24</v>
      </c>
      <c r="I9" s="18">
        <f t="shared" ca="1" si="0"/>
        <v>363263.77</v>
      </c>
      <c r="J9" s="18">
        <f t="shared" ca="1" si="0"/>
        <v>3197958.1599999997</v>
      </c>
      <c r="K9" s="19">
        <f t="shared" ca="1" si="1"/>
        <v>129201327.08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414402.33999999997</v>
      </c>
      <c r="E10" s="18">
        <f t="shared" ca="1" si="0"/>
        <v>11245023.85</v>
      </c>
      <c r="F10" s="18">
        <f t="shared" ca="1" si="0"/>
        <v>509751119.41000104</v>
      </c>
      <c r="G10" s="18">
        <f t="shared" ca="1" si="0"/>
        <v>510403.73</v>
      </c>
      <c r="H10" s="18">
        <f t="shared" ca="1" si="0"/>
        <v>38965501.390000001</v>
      </c>
      <c r="I10" s="18">
        <f t="shared" ca="1" si="0"/>
        <v>1224722.02</v>
      </c>
      <c r="J10" s="18">
        <f t="shared" ca="1" si="0"/>
        <v>6336687.4100000001</v>
      </c>
      <c r="K10" s="19">
        <f t="shared" ca="1" si="1"/>
        <v>568447860.15000105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133968.63</v>
      </c>
      <c r="E11" s="18">
        <f t="shared" ca="1" si="0"/>
        <v>1883525.91</v>
      </c>
      <c r="F11" s="18">
        <f t="shared" ca="1" si="0"/>
        <v>181154233.30000001</v>
      </c>
      <c r="G11" s="18">
        <f t="shared" ca="1" si="0"/>
        <v>2927469.13</v>
      </c>
      <c r="H11" s="18">
        <f t="shared" ca="1" si="0"/>
        <v>11059422.449999999</v>
      </c>
      <c r="I11" s="18">
        <f t="shared" ca="1" si="0"/>
        <v>4679880.25</v>
      </c>
      <c r="J11" s="18">
        <f t="shared" ca="1" si="0"/>
        <v>1772298.99</v>
      </c>
      <c r="K11" s="19">
        <f t="shared" ca="1" si="1"/>
        <v>203610798.66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16358.92</v>
      </c>
      <c r="E14" s="18">
        <f t="shared" ca="1" si="0"/>
        <v>1789410.13</v>
      </c>
      <c r="F14" s="18">
        <f t="shared" ca="1" si="0"/>
        <v>177144633.78999999</v>
      </c>
      <c r="G14" s="18">
        <f t="shared" ca="1" si="0"/>
        <v>191449.32</v>
      </c>
      <c r="H14" s="18">
        <f t="shared" ca="1" si="0"/>
        <v>12244782.16</v>
      </c>
      <c r="I14" s="18">
        <f t="shared" ca="1" si="0"/>
        <v>35346.14</v>
      </c>
      <c r="J14" s="18">
        <f t="shared" ca="1" si="0"/>
        <v>473775.35</v>
      </c>
      <c r="K14" s="19">
        <f t="shared" ca="1" si="1"/>
        <v>191895755.80999997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2127857.5300000003</v>
      </c>
      <c r="F20" s="18">
        <f t="shared" ca="1" si="0"/>
        <v>53269627.049999997</v>
      </c>
      <c r="G20" s="18">
        <f t="shared" ca="1" si="0"/>
        <v>0</v>
      </c>
      <c r="H20" s="18">
        <f t="shared" ca="1" si="0"/>
        <v>11235993.99</v>
      </c>
      <c r="I20" s="18">
        <f t="shared" ca="1" si="0"/>
        <v>1234199.3999999999</v>
      </c>
      <c r="J20" s="18">
        <f t="shared" ca="1" si="0"/>
        <v>-37608.370000000003</v>
      </c>
      <c r="K20" s="19">
        <f t="shared" ca="1" si="1"/>
        <v>67830069.599999994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45393.33</v>
      </c>
      <c r="F21" s="18">
        <f t="shared" ca="1" si="0"/>
        <v>4783402.72</v>
      </c>
      <c r="G21" s="18">
        <f t="shared" ca="1" si="0"/>
        <v>0</v>
      </c>
      <c r="H21" s="18">
        <f t="shared" ca="1" si="0"/>
        <v>0</v>
      </c>
      <c r="I21" s="18">
        <f t="shared" ca="1" si="0"/>
        <v>3526620.25</v>
      </c>
      <c r="J21" s="18">
        <f t="shared" ca="1" si="0"/>
        <v>0</v>
      </c>
      <c r="K21" s="19">
        <f t="shared" ca="1" si="1"/>
        <v>8355416.2999999998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133299.03</v>
      </c>
      <c r="E22" s="18">
        <f t="shared" ca="1" si="0"/>
        <v>2016768.39</v>
      </c>
      <c r="F22" s="18">
        <f t="shared" ca="1" si="0"/>
        <v>284650052.42000002</v>
      </c>
      <c r="G22" s="18">
        <f t="shared" ca="1" si="0"/>
        <v>3237276.6</v>
      </c>
      <c r="H22" s="18">
        <f t="shared" ca="1" si="0"/>
        <v>11961102.960000001</v>
      </c>
      <c r="I22" s="18">
        <f t="shared" ca="1" si="0"/>
        <v>336690.84</v>
      </c>
      <c r="J22" s="18">
        <f t="shared" ca="1" si="0"/>
        <v>1743565.02</v>
      </c>
      <c r="K22" s="19">
        <f t="shared" ca="1" si="1"/>
        <v>304078755.25999999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13359928.559999999</v>
      </c>
      <c r="E23" s="18">
        <f t="shared" ca="1" si="2"/>
        <v>133082888.73999999</v>
      </c>
      <c r="F23" s="18">
        <f t="shared" ca="1" si="2"/>
        <v>2745640217.0599999</v>
      </c>
      <c r="G23" s="18">
        <f t="shared" ca="1" si="2"/>
        <v>20708340.240000002</v>
      </c>
      <c r="H23" s="18">
        <f t="shared" ca="1" si="2"/>
        <v>1131975510.3700001</v>
      </c>
      <c r="I23" s="18">
        <f t="shared" ca="1" si="2"/>
        <v>19417955.600000001</v>
      </c>
      <c r="J23" s="18">
        <f t="shared" ca="1" si="2"/>
        <v>170397297.94999999</v>
      </c>
      <c r="K23" s="19">
        <f t="shared" ca="1" si="1"/>
        <v>4234582138.52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13133.19</v>
      </c>
      <c r="E24" s="18">
        <f t="shared" ca="1" si="2"/>
        <v>3359916.49</v>
      </c>
      <c r="F24" s="18">
        <f t="shared" ca="1" si="2"/>
        <v>471800125.01999998</v>
      </c>
      <c r="G24" s="18">
        <f t="shared" ca="1" si="2"/>
        <v>0</v>
      </c>
      <c r="H24" s="18">
        <f t="shared" ca="1" si="2"/>
        <v>8131328.2999999998</v>
      </c>
      <c r="I24" s="18">
        <f t="shared" ca="1" si="2"/>
        <v>625377.63</v>
      </c>
      <c r="J24" s="18">
        <f t="shared" ca="1" si="2"/>
        <v>782919.39</v>
      </c>
      <c r="K24" s="19">
        <f ca="1">+SUM(D24:J24)</f>
        <v>484712800.01999998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887396.23</v>
      </c>
      <c r="E25" s="18">
        <f t="shared" ca="1" si="2"/>
        <v>11981430.89000001</v>
      </c>
      <c r="F25" s="18">
        <f t="shared" ca="1" si="2"/>
        <v>1676919040.97998</v>
      </c>
      <c r="G25" s="18">
        <f t="shared" ca="1" si="2"/>
        <v>1135566.28</v>
      </c>
      <c r="H25" s="18">
        <f t="shared" ca="1" si="2"/>
        <v>105819808.2400001</v>
      </c>
      <c r="I25" s="18">
        <f t="shared" ca="1" si="2"/>
        <v>1319067.1300000001</v>
      </c>
      <c r="J25" s="18">
        <f t="shared" ca="1" si="2"/>
        <v>18188279.5</v>
      </c>
      <c r="K25" s="19">
        <f ca="1">+SUM(D25:J25)</f>
        <v>1816250589.2499802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ref="K26:K47" ca="1" si="3">+SUM(D26:J26)</f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12413652.449999999</v>
      </c>
      <c r="G27" s="18">
        <f t="shared" ca="1" si="2"/>
        <v>0</v>
      </c>
      <c r="H27" s="18">
        <f t="shared" ca="1" si="2"/>
        <v>3069321.26</v>
      </c>
      <c r="I27" s="18">
        <f t="shared" ca="1" si="2"/>
        <v>0</v>
      </c>
      <c r="J27" s="18">
        <f t="shared" ca="1" si="2"/>
        <v>0</v>
      </c>
      <c r="K27" s="19">
        <f t="shared" ca="1" si="3"/>
        <v>15482973.709999999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64040.130000000005</v>
      </c>
      <c r="E28" s="18">
        <f t="shared" ca="1" si="2"/>
        <v>3035408.3</v>
      </c>
      <c r="F28" s="18">
        <f t="shared" ca="1" si="2"/>
        <v>167243488.25</v>
      </c>
      <c r="G28" s="18">
        <f t="shared" ca="1" si="2"/>
        <v>123753.2</v>
      </c>
      <c r="H28" s="18">
        <f t="shared" ca="1" si="2"/>
        <v>6538080.0899999999</v>
      </c>
      <c r="I28" s="18">
        <f t="shared" ca="1" si="2"/>
        <v>146107.29</v>
      </c>
      <c r="J28" s="18">
        <f t="shared" ca="1" si="2"/>
        <v>1359940.32</v>
      </c>
      <c r="K28" s="19">
        <f t="shared" ca="1" si="3"/>
        <v>178510817.57999998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3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130439.57</v>
      </c>
      <c r="E30" s="18">
        <f t="shared" ca="1" si="2"/>
        <v>4279037.2299999995</v>
      </c>
      <c r="F30" s="18">
        <f t="shared" ca="1" si="2"/>
        <v>269335709.07999998</v>
      </c>
      <c r="G30" s="18">
        <f t="shared" ca="1" si="2"/>
        <v>7189761.6799999997</v>
      </c>
      <c r="H30" s="18">
        <f t="shared" ca="1" si="2"/>
        <v>1458191.81</v>
      </c>
      <c r="I30" s="18">
        <f t="shared" ca="1" si="2"/>
        <v>17483785.57</v>
      </c>
      <c r="J30" s="18">
        <f t="shared" ca="1" si="2"/>
        <v>1744140.84</v>
      </c>
      <c r="K30" s="19">
        <f t="shared" ca="1" si="3"/>
        <v>301621065.77999997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456130.62</v>
      </c>
      <c r="F31" s="18">
        <f t="shared" ca="1" si="2"/>
        <v>23824810.98</v>
      </c>
      <c r="G31" s="18">
        <f t="shared" ca="1" si="2"/>
        <v>0</v>
      </c>
      <c r="H31" s="18">
        <f t="shared" ca="1" si="2"/>
        <v>676672.67999999993</v>
      </c>
      <c r="I31" s="18">
        <f t="shared" ca="1" si="2"/>
        <v>0</v>
      </c>
      <c r="J31" s="18">
        <f t="shared" ca="1" si="2"/>
        <v>0</v>
      </c>
      <c r="K31" s="19">
        <f t="shared" ca="1" si="3"/>
        <v>24957614.280000001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133365.6</v>
      </c>
      <c r="E32" s="18">
        <f t="shared" ca="1" si="2"/>
        <v>3486762.3600000003</v>
      </c>
      <c r="F32" s="18">
        <f t="shared" ca="1" si="2"/>
        <v>133456398.37</v>
      </c>
      <c r="G32" s="18">
        <f t="shared" ca="1" si="2"/>
        <v>254595.04</v>
      </c>
      <c r="H32" s="18">
        <f t="shared" ca="1" si="2"/>
        <v>11508213.82</v>
      </c>
      <c r="I32" s="18">
        <f t="shared" ca="1" si="2"/>
        <v>403466.39</v>
      </c>
      <c r="J32" s="18">
        <f t="shared" ca="1" si="2"/>
        <v>2193768.41</v>
      </c>
      <c r="K32" s="19">
        <f t="shared" ca="1" si="3"/>
        <v>151436569.98999998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10020.61</v>
      </c>
      <c r="E33" s="18">
        <f t="shared" ca="1" si="2"/>
        <v>3548145.6700000009</v>
      </c>
      <c r="F33" s="18">
        <f t="shared" ca="1" si="2"/>
        <v>167042123.03999987</v>
      </c>
      <c r="G33" s="18">
        <f t="shared" ca="1" si="2"/>
        <v>0</v>
      </c>
      <c r="H33" s="18">
        <f t="shared" ca="1" si="2"/>
        <v>940586.94</v>
      </c>
      <c r="I33" s="18">
        <f t="shared" ca="1" si="2"/>
        <v>41610</v>
      </c>
      <c r="J33" s="18">
        <f t="shared" ca="1" si="2"/>
        <v>399310.74999999977</v>
      </c>
      <c r="K33" s="19">
        <f t="shared" ca="1" si="3"/>
        <v>171981797.00999987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2073018.4199999995</v>
      </c>
      <c r="F34" s="18">
        <f t="shared" ca="1" si="2"/>
        <v>49965511.63000001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3"/>
        <v>52038530.050000012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3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3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3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19403.11</v>
      </c>
      <c r="F38" s="18">
        <f t="shared" ca="1" si="2"/>
        <v>21590110.98</v>
      </c>
      <c r="G38" s="18">
        <f t="shared" ca="1" si="2"/>
        <v>0</v>
      </c>
      <c r="H38" s="18">
        <f t="shared" ca="1" si="2"/>
        <v>60998.39</v>
      </c>
      <c r="I38" s="18">
        <f t="shared" ca="1" si="2"/>
        <v>0</v>
      </c>
      <c r="J38" s="18">
        <f t="shared" ca="1" si="2"/>
        <v>0</v>
      </c>
      <c r="K38" s="19">
        <f t="shared" ca="1" si="3"/>
        <v>21670512.48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4"/>
        <v>0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8">
        <f t="shared" ca="1" si="4"/>
        <v>0</v>
      </c>
      <c r="K39" s="19">
        <f t="shared" ca="1" si="3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5248.37</v>
      </c>
      <c r="E40" s="18">
        <f t="shared" ca="1" si="4"/>
        <v>6986.85</v>
      </c>
      <c r="F40" s="18">
        <f t="shared" ca="1" si="4"/>
        <v>24090573.289999999</v>
      </c>
      <c r="G40" s="18">
        <f t="shared" ca="1" si="4"/>
        <v>0</v>
      </c>
      <c r="H40" s="18">
        <f t="shared" ca="1" si="4"/>
        <v>336539.89</v>
      </c>
      <c r="I40" s="18">
        <f t="shared" ca="1" si="4"/>
        <v>0</v>
      </c>
      <c r="J40" s="18">
        <f t="shared" ca="1" si="4"/>
        <v>53665.58</v>
      </c>
      <c r="K40" s="19">
        <f t="shared" ca="1" si="3"/>
        <v>24493013.979999997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9">
        <f t="shared" ca="1" si="3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9">
        <f t="shared" ca="1" si="3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0</v>
      </c>
      <c r="E43" s="18">
        <f t="shared" ca="1" si="4"/>
        <v>0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0</v>
      </c>
      <c r="K43" s="19">
        <f t="shared" ref="K43" ca="1" si="5">+SUM(D43:J43)</f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0</v>
      </c>
      <c r="E44" s="18">
        <f t="shared" ca="1" si="4"/>
        <v>1485576.2300000004</v>
      </c>
      <c r="F44" s="18">
        <f t="shared" ca="1" si="4"/>
        <v>44580003.099999867</v>
      </c>
      <c r="G44" s="18">
        <f t="shared" ca="1" si="4"/>
        <v>0</v>
      </c>
      <c r="H44" s="18">
        <f t="shared" ca="1" si="4"/>
        <v>21771.520000000004</v>
      </c>
      <c r="I44" s="18">
        <f t="shared" ca="1" si="4"/>
        <v>7680</v>
      </c>
      <c r="J44" s="18">
        <f t="shared" ca="1" si="4"/>
        <v>3303.72</v>
      </c>
      <c r="K44" s="19">
        <f t="shared" ca="1" si="3"/>
        <v>46098334.569999866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0</v>
      </c>
      <c r="E45" s="18">
        <f t="shared" ca="1" si="4"/>
        <v>3526.1599999999989</v>
      </c>
      <c r="F45" s="18">
        <f t="shared" ca="1" si="4"/>
        <v>2103332.5699999984</v>
      </c>
      <c r="G45" s="18">
        <f t="shared" ca="1" si="4"/>
        <v>0</v>
      </c>
      <c r="H45" s="18">
        <f t="shared" ca="1" si="4"/>
        <v>-70362.749999999971</v>
      </c>
      <c r="I45" s="18">
        <f t="shared" ca="1" si="4"/>
        <v>0</v>
      </c>
      <c r="J45" s="18">
        <f t="shared" ca="1" si="4"/>
        <v>83447.759999999995</v>
      </c>
      <c r="K45" s="19">
        <f t="shared" ca="1" si="3"/>
        <v>2119943.7399999984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8">
        <f t="shared" ca="1" si="4"/>
        <v>0</v>
      </c>
      <c r="K46" s="19">
        <f t="shared" ca="1" si="3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0</v>
      </c>
      <c r="K47" s="19">
        <f t="shared" ca="1" si="3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9">
        <f t="shared" ref="K48:K56" ca="1" si="6">+SUM(D48:J48)</f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0</v>
      </c>
      <c r="E49" s="18">
        <f t="shared" ca="1" si="4"/>
        <v>147568.43000000002</v>
      </c>
      <c r="F49" s="18">
        <f t="shared" ca="1" si="4"/>
        <v>69857050.679999828</v>
      </c>
      <c r="G49" s="18">
        <f t="shared" ca="1" si="4"/>
        <v>686720</v>
      </c>
      <c r="H49" s="18">
        <f t="shared" ca="1" si="4"/>
        <v>1406574.82</v>
      </c>
      <c r="I49" s="18">
        <f t="shared" ca="1" si="4"/>
        <v>3562.5</v>
      </c>
      <c r="J49" s="18">
        <f t="shared" ca="1" si="4"/>
        <v>7853.33</v>
      </c>
      <c r="K49" s="19">
        <f t="shared" ca="1" si="6"/>
        <v>72109329.759999827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0</v>
      </c>
      <c r="E50" s="18">
        <f t="shared" ca="1" si="4"/>
        <v>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8">
        <f t="shared" ca="1" si="4"/>
        <v>0</v>
      </c>
      <c r="K50" s="19">
        <f t="shared" ca="1" si="6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9">
        <f t="shared" ca="1" si="6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8">
        <f t="shared" ca="1" si="4"/>
        <v>0</v>
      </c>
      <c r="K52" s="19">
        <f t="shared" ca="1" si="6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9">
        <f t="shared" ca="1" si="6"/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0</v>
      </c>
      <c r="K54" s="19">
        <f t="shared" ca="1" si="6"/>
        <v>0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J70" ca="1" si="7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7"/>
        <v>0</v>
      </c>
      <c r="F55" s="18">
        <f t="shared" ca="1" si="7"/>
        <v>0</v>
      </c>
      <c r="G55" s="18">
        <f t="shared" ca="1" si="7"/>
        <v>0</v>
      </c>
      <c r="H55" s="18">
        <f t="shared" ca="1" si="7"/>
        <v>0</v>
      </c>
      <c r="I55" s="18">
        <f t="shared" ca="1" si="7"/>
        <v>0</v>
      </c>
      <c r="J55" s="18">
        <f t="shared" ca="1" si="7"/>
        <v>0</v>
      </c>
      <c r="K55" s="19">
        <f t="shared" ca="1" si="6"/>
        <v>0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7"/>
        <v>0</v>
      </c>
      <c r="E56" s="18">
        <f t="shared" ca="1" si="7"/>
        <v>0</v>
      </c>
      <c r="F56" s="18">
        <f t="shared" ca="1" si="7"/>
        <v>0</v>
      </c>
      <c r="G56" s="18">
        <f t="shared" ca="1" si="7"/>
        <v>0</v>
      </c>
      <c r="H56" s="18">
        <f t="shared" ca="1" si="7"/>
        <v>0</v>
      </c>
      <c r="I56" s="18">
        <f t="shared" ca="1" si="7"/>
        <v>0</v>
      </c>
      <c r="J56" s="18">
        <f t="shared" ca="1" si="7"/>
        <v>0</v>
      </c>
      <c r="K56" s="19">
        <f t="shared" ca="1" si="6"/>
        <v>0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7"/>
        <v>0</v>
      </c>
      <c r="E57" s="18">
        <f t="shared" ca="1" si="7"/>
        <v>0</v>
      </c>
      <c r="F57" s="18">
        <f t="shared" ca="1" si="7"/>
        <v>0</v>
      </c>
      <c r="G57" s="18">
        <f t="shared" ca="1" si="7"/>
        <v>0</v>
      </c>
      <c r="H57" s="18">
        <f t="shared" ca="1" si="7"/>
        <v>0</v>
      </c>
      <c r="I57" s="18">
        <f t="shared" ca="1" si="7"/>
        <v>0</v>
      </c>
      <c r="J57" s="18">
        <f t="shared" ca="1" si="7"/>
        <v>0</v>
      </c>
      <c r="K57" s="19">
        <f t="shared" ref="K57" ca="1" si="8">+SUM(D57:J57)</f>
        <v>0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7"/>
        <v>0</v>
      </c>
      <c r="E58" s="18">
        <f t="shared" ca="1" si="7"/>
        <v>0</v>
      </c>
      <c r="F58" s="18">
        <f t="shared" ca="1" si="7"/>
        <v>0</v>
      </c>
      <c r="G58" s="18">
        <f t="shared" ca="1" si="7"/>
        <v>0</v>
      </c>
      <c r="H58" s="18">
        <f t="shared" ca="1" si="7"/>
        <v>0</v>
      </c>
      <c r="I58" s="18">
        <f t="shared" ca="1" si="7"/>
        <v>0</v>
      </c>
      <c r="J58" s="18">
        <f t="shared" ca="1" si="7"/>
        <v>0</v>
      </c>
      <c r="K58" s="19">
        <f t="shared" ref="K58:K73" ca="1" si="9">+SUM(D58:J58)</f>
        <v>0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7"/>
        <v>0</v>
      </c>
      <c r="E59" s="18">
        <f t="shared" ca="1" si="7"/>
        <v>0</v>
      </c>
      <c r="F59" s="18">
        <f t="shared" ca="1" si="7"/>
        <v>0</v>
      </c>
      <c r="G59" s="18">
        <f t="shared" ca="1" si="7"/>
        <v>0</v>
      </c>
      <c r="H59" s="18">
        <f t="shared" ca="1" si="7"/>
        <v>0</v>
      </c>
      <c r="I59" s="18">
        <f t="shared" ca="1" si="7"/>
        <v>0</v>
      </c>
      <c r="J59" s="18">
        <f t="shared" ca="1" si="7"/>
        <v>0</v>
      </c>
      <c r="K59" s="19">
        <f t="shared" ca="1" si="9"/>
        <v>0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7"/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8">
        <f t="shared" ca="1" si="7"/>
        <v>0</v>
      </c>
      <c r="I60" s="18">
        <f t="shared" ca="1" si="7"/>
        <v>0</v>
      </c>
      <c r="J60" s="18">
        <f t="shared" ca="1" si="7"/>
        <v>0</v>
      </c>
      <c r="K60" s="19">
        <f t="shared" ca="1" si="9"/>
        <v>0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8">
        <f t="shared" ca="1" si="7"/>
        <v>0</v>
      </c>
      <c r="I61" s="18">
        <f t="shared" ca="1" si="7"/>
        <v>0</v>
      </c>
      <c r="J61" s="18">
        <f t="shared" ca="1" si="7"/>
        <v>0</v>
      </c>
      <c r="K61" s="19">
        <f t="shared" ca="1" si="9"/>
        <v>0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8">
        <f t="shared" ca="1" si="7"/>
        <v>0</v>
      </c>
      <c r="I62" s="18">
        <f t="shared" ca="1" si="7"/>
        <v>0</v>
      </c>
      <c r="J62" s="18">
        <f t="shared" ca="1" si="7"/>
        <v>0</v>
      </c>
      <c r="K62" s="19">
        <f t="shared" ca="1" si="9"/>
        <v>0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8">
        <f t="shared" ca="1" si="7"/>
        <v>0</v>
      </c>
      <c r="I63" s="18">
        <f t="shared" ca="1" si="7"/>
        <v>0</v>
      </c>
      <c r="J63" s="18">
        <f t="shared" ca="1" si="7"/>
        <v>0</v>
      </c>
      <c r="K63" s="19">
        <f t="shared" ca="1" si="9"/>
        <v>0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8">
        <f t="shared" ca="1" si="7"/>
        <v>0</v>
      </c>
      <c r="I64" s="18">
        <f t="shared" ca="1" si="7"/>
        <v>0</v>
      </c>
      <c r="J64" s="18">
        <f t="shared" ca="1" si="7"/>
        <v>0</v>
      </c>
      <c r="K64" s="19">
        <f t="shared" ca="1" si="9"/>
        <v>0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8">
        <f t="shared" ca="1" si="7"/>
        <v>0</v>
      </c>
      <c r="I65" s="18">
        <f t="shared" ca="1" si="7"/>
        <v>0</v>
      </c>
      <c r="J65" s="18">
        <f t="shared" ca="1" si="7"/>
        <v>0</v>
      </c>
      <c r="K65" s="19">
        <f t="shared" ca="1" si="9"/>
        <v>0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8">
        <f t="shared" ca="1" si="7"/>
        <v>0</v>
      </c>
      <c r="I66" s="18">
        <f t="shared" ca="1" si="7"/>
        <v>0</v>
      </c>
      <c r="J66" s="18">
        <f t="shared" ca="1" si="7"/>
        <v>0</v>
      </c>
      <c r="K66" s="19">
        <f t="shared" ca="1" si="9"/>
        <v>0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8">
        <f t="shared" ca="1" si="7"/>
        <v>0</v>
      </c>
      <c r="I67" s="18">
        <f t="shared" ca="1" si="7"/>
        <v>0</v>
      </c>
      <c r="J67" s="18">
        <f t="shared" ca="1" si="7"/>
        <v>0</v>
      </c>
      <c r="K67" s="19">
        <f t="shared" ca="1" si="9"/>
        <v>0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8">
        <f t="shared" ca="1" si="7"/>
        <v>0</v>
      </c>
      <c r="I68" s="18">
        <f t="shared" ca="1" si="7"/>
        <v>0</v>
      </c>
      <c r="J68" s="18">
        <f t="shared" ca="1" si="7"/>
        <v>0</v>
      </c>
      <c r="K68" s="19">
        <f t="shared" ca="1" si="9"/>
        <v>0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8">
        <f t="shared" ca="1" si="7"/>
        <v>0</v>
      </c>
      <c r="I69" s="18">
        <f t="shared" ca="1" si="7"/>
        <v>0</v>
      </c>
      <c r="J69" s="18">
        <f t="shared" ca="1" si="7"/>
        <v>0</v>
      </c>
      <c r="K69" s="19">
        <f t="shared" ca="1" si="9"/>
        <v>0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8">
        <f t="shared" ca="1" si="7"/>
        <v>0</v>
      </c>
      <c r="I70" s="18">
        <f t="shared" ca="1" si="7"/>
        <v>0</v>
      </c>
      <c r="J70" s="18">
        <f t="shared" ca="1" si="7"/>
        <v>0</v>
      </c>
      <c r="K70" s="19">
        <f t="shared" ca="1" si="9"/>
        <v>0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J73" ca="1" si="10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0"/>
        <v>0</v>
      </c>
      <c r="F71" s="18">
        <f t="shared" ca="1" si="10"/>
        <v>0</v>
      </c>
      <c r="G71" s="18">
        <f t="shared" ca="1" si="10"/>
        <v>0</v>
      </c>
      <c r="H71" s="18">
        <f t="shared" ca="1" si="10"/>
        <v>0</v>
      </c>
      <c r="I71" s="18">
        <f t="shared" ca="1" si="10"/>
        <v>0</v>
      </c>
      <c r="J71" s="18">
        <f t="shared" ca="1" si="10"/>
        <v>0</v>
      </c>
      <c r="K71" s="19">
        <f t="shared" ca="1" si="9"/>
        <v>0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8">
        <f t="shared" ca="1" si="10"/>
        <v>0</v>
      </c>
      <c r="H72" s="18">
        <f t="shared" ca="1" si="10"/>
        <v>0</v>
      </c>
      <c r="I72" s="18">
        <f t="shared" ca="1" si="10"/>
        <v>0</v>
      </c>
      <c r="J72" s="18">
        <f t="shared" ca="1" si="10"/>
        <v>0</v>
      </c>
      <c r="K72" s="19">
        <f t="shared" ca="1" si="9"/>
        <v>0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8">
        <f t="shared" ca="1" si="10"/>
        <v>0</v>
      </c>
      <c r="H73" s="18">
        <f t="shared" ca="1" si="10"/>
        <v>0</v>
      </c>
      <c r="I73" s="18">
        <f t="shared" ca="1" si="10"/>
        <v>0</v>
      </c>
      <c r="J73" s="18">
        <f t="shared" ca="1" si="10"/>
        <v>0</v>
      </c>
      <c r="K73" s="19">
        <f t="shared" ca="1" si="9"/>
        <v>0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K74" ca="1" si="11">SUMIF($C$7:$C$73,"HD",D$7:D$73)</f>
        <v>15636780.369999997</v>
      </c>
      <c r="E74" s="49">
        <f t="shared" ca="1" si="11"/>
        <v>192767159.39000002</v>
      </c>
      <c r="F74" s="49">
        <f t="shared" ca="1" si="11"/>
        <v>7482169419.3199806</v>
      </c>
      <c r="G74" s="49">
        <f t="shared" ca="1" si="11"/>
        <v>37558075.440000005</v>
      </c>
      <c r="H74" s="49">
        <f t="shared" ca="1" si="11"/>
        <v>1392033428.21</v>
      </c>
      <c r="I74" s="49">
        <f t="shared" ca="1" si="11"/>
        <v>51419490.789999999</v>
      </c>
      <c r="J74" s="49">
        <f t="shared" ca="1" si="11"/>
        <v>210540378.91999999</v>
      </c>
      <c r="K74" s="49">
        <f t="shared" ca="1" si="11"/>
        <v>9382124732.4399796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K75" ca="1" si="12">SUMIF($C$7:$C$73,"H",D$7:D$73)+SUMIF($C$7:$C$73,"E",D$7:D$73)</f>
        <v>0</v>
      </c>
      <c r="E75" s="49">
        <f t="shared" ca="1" si="12"/>
        <v>0</v>
      </c>
      <c r="F75" s="49">
        <f t="shared" ca="1" si="12"/>
        <v>0</v>
      </c>
      <c r="G75" s="49">
        <f t="shared" ca="1" si="12"/>
        <v>0</v>
      </c>
      <c r="H75" s="49">
        <f t="shared" ca="1" si="12"/>
        <v>0</v>
      </c>
      <c r="I75" s="49">
        <f t="shared" ca="1" si="12"/>
        <v>0</v>
      </c>
      <c r="J75" s="49">
        <f t="shared" ca="1" si="12"/>
        <v>0</v>
      </c>
      <c r="K75" s="49">
        <f t="shared" ca="1" si="12"/>
        <v>0</v>
      </c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K76" ca="1" si="13">D74+D75</f>
        <v>15636780.369999997</v>
      </c>
      <c r="E76" s="49">
        <f t="shared" ca="1" si="13"/>
        <v>192767159.39000002</v>
      </c>
      <c r="F76" s="49">
        <f t="shared" ca="1" si="13"/>
        <v>7482169419.3199806</v>
      </c>
      <c r="G76" s="49">
        <f t="shared" ca="1" si="13"/>
        <v>37558075.440000005</v>
      </c>
      <c r="H76" s="49">
        <f t="shared" ca="1" si="13"/>
        <v>1392033428.21</v>
      </c>
      <c r="I76" s="49">
        <f t="shared" ca="1" si="13"/>
        <v>51419490.789999999</v>
      </c>
      <c r="J76" s="49">
        <f t="shared" ca="1" si="13"/>
        <v>210540378.91999999</v>
      </c>
      <c r="K76" s="49">
        <f t="shared" ca="1" si="13"/>
        <v>9382124732.4399796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7"/>
  <dimension ref="A1:IA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356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765</v>
      </c>
      <c r="E5" s="78">
        <v>766</v>
      </c>
      <c r="F5" s="78">
        <v>767</v>
      </c>
      <c r="G5" s="78">
        <v>768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55</v>
      </c>
      <c r="E6" s="56" t="s">
        <v>56</v>
      </c>
      <c r="F6" s="56" t="s">
        <v>57</v>
      </c>
      <c r="G6" s="56" t="s">
        <v>58</v>
      </c>
      <c r="H6" s="79" t="s">
        <v>357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178461278</v>
      </c>
      <c r="E7" s="18">
        <f t="shared" ca="1" si="0"/>
        <v>1556012</v>
      </c>
      <c r="F7" s="18">
        <f t="shared" ca="1" si="0"/>
        <v>125839206</v>
      </c>
      <c r="G7" s="18">
        <f t="shared" ca="1" si="0"/>
        <v>0</v>
      </c>
      <c r="H7" s="19">
        <f t="shared" ref="H7:H52" ca="1" si="1">+SUM(D7:G7)</f>
        <v>305856496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232046510.05000001</v>
      </c>
      <c r="E8" s="18">
        <f t="shared" ca="1" si="0"/>
        <v>6880598.3799999999</v>
      </c>
      <c r="F8" s="18">
        <f t="shared" ca="1" si="0"/>
        <v>19503240.109999999</v>
      </c>
      <c r="G8" s="18">
        <f t="shared" ca="1" si="0"/>
        <v>81019659.730000004</v>
      </c>
      <c r="H8" s="19">
        <f t="shared" ca="1" si="1"/>
        <v>339450008.27000004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78872187.519999981</v>
      </c>
      <c r="E9" s="18">
        <f t="shared" ca="1" si="0"/>
        <v>20653709.629999999</v>
      </c>
      <c r="F9" s="18">
        <f t="shared" ca="1" si="0"/>
        <v>9437891.9299999978</v>
      </c>
      <c r="G9" s="18">
        <f t="shared" ca="1" si="0"/>
        <v>36912649.960000001</v>
      </c>
      <c r="H9" s="19">
        <f t="shared" ca="1" si="1"/>
        <v>145876439.03999996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241203808.95000401</v>
      </c>
      <c r="E10" s="18">
        <f t="shared" ca="1" si="0"/>
        <v>15549101.609999999</v>
      </c>
      <c r="F10" s="18">
        <f t="shared" ca="1" si="0"/>
        <v>52766007.160000004</v>
      </c>
      <c r="G10" s="18">
        <f t="shared" ca="1" si="0"/>
        <v>79218138.129999697</v>
      </c>
      <c r="H10" s="19">
        <f t="shared" ca="1" si="1"/>
        <v>388737055.85000372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1069421.8154</v>
      </c>
      <c r="E11" s="18">
        <f t="shared" ca="1" si="0"/>
        <v>479242.04</v>
      </c>
      <c r="F11" s="18">
        <f t="shared" ca="1" si="0"/>
        <v>490156.74</v>
      </c>
      <c r="G11" s="18">
        <f t="shared" ca="1" si="0"/>
        <v>1723726.4794999999</v>
      </c>
      <c r="H11" s="19">
        <f t="shared" ca="1" si="1"/>
        <v>3762547.0748999999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35800783.509999998</v>
      </c>
      <c r="E13" s="18">
        <f t="shared" ca="1" si="0"/>
        <v>85446.44</v>
      </c>
      <c r="F13" s="18">
        <f t="shared" ca="1" si="0"/>
        <v>21042426.640000001</v>
      </c>
      <c r="G13" s="18">
        <f t="shared" ca="1" si="0"/>
        <v>2404432.8200000003</v>
      </c>
      <c r="H13" s="19">
        <f t="shared" ca="1" si="1"/>
        <v>59333089.409999996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91646722.069999993</v>
      </c>
      <c r="E14" s="18">
        <f t="shared" ca="1" si="0"/>
        <v>15931624.810000001</v>
      </c>
      <c r="F14" s="18">
        <f t="shared" ca="1" si="0"/>
        <v>50350378.159999996</v>
      </c>
      <c r="G14" s="18">
        <f t="shared" ca="1" si="0"/>
        <v>136268260.36000001</v>
      </c>
      <c r="H14" s="19">
        <f t="shared" ca="1" si="1"/>
        <v>294196985.39999998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20133697.129999768</v>
      </c>
      <c r="E15" s="18">
        <f t="shared" ca="1" si="0"/>
        <v>0</v>
      </c>
      <c r="F15" s="18">
        <f t="shared" ca="1" si="0"/>
        <v>0</v>
      </c>
      <c r="G15" s="18">
        <f t="shared" ca="1" si="0"/>
        <v>608706200.13</v>
      </c>
      <c r="H15" s="19">
        <f t="shared" ca="1" si="1"/>
        <v>628839897.25999975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23789934</v>
      </c>
      <c r="E17" s="18">
        <f t="shared" ca="1" si="0"/>
        <v>7456523</v>
      </c>
      <c r="F17" s="18">
        <f t="shared" ca="1" si="0"/>
        <v>76420144</v>
      </c>
      <c r="G17" s="18">
        <f t="shared" ca="1" si="0"/>
        <v>3747622</v>
      </c>
      <c r="H17" s="19">
        <f t="shared" ca="1" si="1"/>
        <v>111414223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35498639.869999997</v>
      </c>
      <c r="E18" s="18">
        <f t="shared" ca="1" si="0"/>
        <v>12416903.220000001</v>
      </c>
      <c r="F18" s="18">
        <f t="shared" ca="1" si="0"/>
        <v>29930744.960000001</v>
      </c>
      <c r="G18" s="18">
        <f t="shared" ca="1" si="0"/>
        <v>5379615.25</v>
      </c>
      <c r="H18" s="19">
        <f t="shared" ca="1" si="1"/>
        <v>83225903.299999997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102116641.12</v>
      </c>
      <c r="E20" s="18">
        <f t="shared" ca="1" si="0"/>
        <v>7656563.8799999999</v>
      </c>
      <c r="F20" s="18">
        <f t="shared" ca="1" si="0"/>
        <v>85096529.469999999</v>
      </c>
      <c r="G20" s="18">
        <f t="shared" ca="1" si="0"/>
        <v>35971399.619999997</v>
      </c>
      <c r="H20" s="19">
        <f t="shared" ca="1" si="1"/>
        <v>230841134.09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2761648.72</v>
      </c>
      <c r="E21" s="18">
        <f t="shared" ca="1" si="0"/>
        <v>1614072.57</v>
      </c>
      <c r="F21" s="18">
        <f t="shared" ca="1" si="0"/>
        <v>7551881.3799999999</v>
      </c>
      <c r="G21" s="18">
        <f t="shared" ca="1" si="0"/>
        <v>2569068.2599999998</v>
      </c>
      <c r="H21" s="19">
        <f t="shared" ca="1" si="1"/>
        <v>14496670.93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29143014.640000001</v>
      </c>
      <c r="E22" s="18">
        <f t="shared" ca="1" si="0"/>
        <v>2098681.4699999997</v>
      </c>
      <c r="F22" s="18">
        <f t="shared" ca="1" si="0"/>
        <v>2039229.82</v>
      </c>
      <c r="G22" s="18">
        <f t="shared" ca="1" si="0"/>
        <v>13193697.24</v>
      </c>
      <c r="H22" s="19">
        <f t="shared" ca="1" si="1"/>
        <v>46474623.170000002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G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177106856.41999999</v>
      </c>
      <c r="E23" s="18">
        <f t="shared" ca="1" si="2"/>
        <v>11030330.020000001</v>
      </c>
      <c r="F23" s="18">
        <f t="shared" ca="1" si="2"/>
        <v>114581434.50000001</v>
      </c>
      <c r="G23" s="18">
        <f t="shared" ca="1" si="2"/>
        <v>84141111.329999998</v>
      </c>
      <c r="H23" s="19">
        <f t="shared" ca="1" si="1"/>
        <v>386859732.26999998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148033752.28999999</v>
      </c>
      <c r="E24" s="18">
        <f t="shared" ca="1" si="2"/>
        <v>8391683.6699999999</v>
      </c>
      <c r="F24" s="18">
        <f t="shared" ca="1" si="2"/>
        <v>24798338.879999999</v>
      </c>
      <c r="G24" s="18">
        <f t="shared" ca="1" si="2"/>
        <v>40713812.619999997</v>
      </c>
      <c r="H24" s="19">
        <f t="shared" ca="1" si="1"/>
        <v>221937587.45999998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37781572.339999899</v>
      </c>
      <c r="E25" s="18">
        <f t="shared" ca="1" si="2"/>
        <v>0</v>
      </c>
      <c r="F25" s="18">
        <f t="shared" ca="1" si="2"/>
        <v>11382900.649999999</v>
      </c>
      <c r="G25" s="18">
        <f t="shared" ca="1" si="2"/>
        <v>5419280.8899996504</v>
      </c>
      <c r="H25" s="19">
        <f t="shared" ca="1" si="1"/>
        <v>54583753.879999548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1383723.4100000001</v>
      </c>
      <c r="E26" s="18">
        <f t="shared" ca="1" si="2"/>
        <v>319799.13999999996</v>
      </c>
      <c r="F26" s="18">
        <f t="shared" ca="1" si="2"/>
        <v>3246092.4699999997</v>
      </c>
      <c r="G26" s="18">
        <f t="shared" ca="1" si="2"/>
        <v>2973178.7599999993</v>
      </c>
      <c r="H26" s="19">
        <f t="shared" ca="1" si="1"/>
        <v>7922793.7799999993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104593201.26000001</v>
      </c>
      <c r="E27" s="18">
        <f t="shared" ca="1" si="2"/>
        <v>28140574.899999999</v>
      </c>
      <c r="F27" s="18">
        <f t="shared" ca="1" si="2"/>
        <v>50218188.200000003</v>
      </c>
      <c r="G27" s="18">
        <f t="shared" ca="1" si="2"/>
        <v>74463608.969999999</v>
      </c>
      <c r="H27" s="19">
        <f t="shared" ca="1" si="1"/>
        <v>257415573.33000001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79743164.310000017</v>
      </c>
      <c r="E28" s="18">
        <f t="shared" ca="1" si="2"/>
        <v>855933.03</v>
      </c>
      <c r="F28" s="18">
        <f t="shared" ca="1" si="2"/>
        <v>19506185.559999999</v>
      </c>
      <c r="G28" s="18">
        <f t="shared" ca="1" si="2"/>
        <v>55128559.149999999</v>
      </c>
      <c r="H28" s="19">
        <f t="shared" ca="1" si="1"/>
        <v>155233842.05000001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2020504.49</v>
      </c>
      <c r="E29" s="18">
        <f t="shared" ca="1" si="2"/>
        <v>31507.03</v>
      </c>
      <c r="F29" s="18">
        <f t="shared" ca="1" si="2"/>
        <v>2835128.23</v>
      </c>
      <c r="G29" s="18">
        <f t="shared" ca="1" si="2"/>
        <v>3275185</v>
      </c>
      <c r="H29" s="19">
        <f t="shared" ca="1" si="1"/>
        <v>8162324.75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71043677.485400006</v>
      </c>
      <c r="E30" s="18">
        <f t="shared" ca="1" si="2"/>
        <v>4433219.0600000005</v>
      </c>
      <c r="F30" s="18">
        <f t="shared" ca="1" si="2"/>
        <v>65794742.950000003</v>
      </c>
      <c r="G30" s="18">
        <f t="shared" ca="1" si="2"/>
        <v>60010414.996299997</v>
      </c>
      <c r="H30" s="19">
        <f t="shared" ca="1" si="1"/>
        <v>201282054.49169999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6110045.8199999994</v>
      </c>
      <c r="E31" s="18">
        <f t="shared" ca="1" si="2"/>
        <v>33561.089999999997</v>
      </c>
      <c r="F31" s="18">
        <f t="shared" ca="1" si="2"/>
        <v>4954744.3899999987</v>
      </c>
      <c r="G31" s="18">
        <f t="shared" ca="1" si="2"/>
        <v>1580981.1600000001</v>
      </c>
      <c r="H31" s="19">
        <f t="shared" ca="1" si="1"/>
        <v>12679332.459999997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84250541.688996002</v>
      </c>
      <c r="E32" s="18">
        <f t="shared" ca="1" si="2"/>
        <v>18805254.460145999</v>
      </c>
      <c r="F32" s="18">
        <f t="shared" ca="1" si="2"/>
        <v>55613693.901781</v>
      </c>
      <c r="G32" s="18">
        <f t="shared" ca="1" si="2"/>
        <v>51018387.370056994</v>
      </c>
      <c r="H32" s="19">
        <f t="shared" ca="1" si="1"/>
        <v>209687877.42097998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18066989.649999987</v>
      </c>
      <c r="E33" s="18">
        <f t="shared" ca="1" si="2"/>
        <v>633361.48999999987</v>
      </c>
      <c r="F33" s="18">
        <f t="shared" ca="1" si="2"/>
        <v>2836886.790000001</v>
      </c>
      <c r="G33" s="18">
        <f t="shared" ca="1" si="2"/>
        <v>9044222.6000000592</v>
      </c>
      <c r="H33" s="19">
        <f t="shared" ca="1" si="1"/>
        <v>30581460.530000046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419370.65000000008</v>
      </c>
      <c r="E34" s="18">
        <f t="shared" ca="1" si="2"/>
        <v>0</v>
      </c>
      <c r="F34" s="18">
        <f t="shared" ca="1" si="2"/>
        <v>40091.920000000006</v>
      </c>
      <c r="G34" s="18">
        <f t="shared" ca="1" si="2"/>
        <v>812028.67000000214</v>
      </c>
      <c r="H34" s="19">
        <f t="shared" ca="1" si="1"/>
        <v>1271491.2400000021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5624584.0600000005</v>
      </c>
      <c r="E35" s="18">
        <f t="shared" ca="1" si="2"/>
        <v>583483.62</v>
      </c>
      <c r="F35" s="18">
        <f t="shared" ca="1" si="2"/>
        <v>1383660.23</v>
      </c>
      <c r="G35" s="18">
        <f t="shared" ca="1" si="2"/>
        <v>652511885.71999991</v>
      </c>
      <c r="H35" s="19">
        <f t="shared" ca="1" si="1"/>
        <v>660103613.62999988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1947111</v>
      </c>
      <c r="E36" s="18">
        <f t="shared" ca="1" si="2"/>
        <v>225517</v>
      </c>
      <c r="F36" s="18">
        <f t="shared" ca="1" si="2"/>
        <v>3047410</v>
      </c>
      <c r="G36" s="18">
        <f t="shared" ca="1" si="2"/>
        <v>3257436</v>
      </c>
      <c r="H36" s="19">
        <f t="shared" ca="1" si="1"/>
        <v>8477474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36812552.380000003</v>
      </c>
      <c r="E38" s="18">
        <f t="shared" ca="1" si="2"/>
        <v>1393969.19</v>
      </c>
      <c r="F38" s="18">
        <f t="shared" ca="1" si="2"/>
        <v>9066692.9500000011</v>
      </c>
      <c r="G38" s="18">
        <f t="shared" ca="1" si="2"/>
        <v>10042467.580000002</v>
      </c>
      <c r="H38" s="19">
        <f t="shared" ca="1" si="1"/>
        <v>57315682.100000009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G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38388.559999999998</v>
      </c>
      <c r="E39" s="18">
        <f t="shared" ca="1" si="3"/>
        <v>0</v>
      </c>
      <c r="F39" s="18">
        <f t="shared" ca="1" si="3"/>
        <v>0</v>
      </c>
      <c r="G39" s="18">
        <f t="shared" ca="1" si="3"/>
        <v>769114.13</v>
      </c>
      <c r="H39" s="19">
        <f t="shared" ca="1" si="1"/>
        <v>807502.69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26911697.929722</v>
      </c>
      <c r="E40" s="18">
        <f t="shared" ca="1" si="3"/>
        <v>7175550.4699999997</v>
      </c>
      <c r="F40" s="18">
        <f t="shared" ca="1" si="3"/>
        <v>25084009.559999999</v>
      </c>
      <c r="G40" s="18">
        <f t="shared" ca="1" si="3"/>
        <v>4770355.0715770004</v>
      </c>
      <c r="H40" s="19">
        <f t="shared" ca="1" si="1"/>
        <v>63941613.031298995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887157.85</v>
      </c>
      <c r="E41" s="18">
        <f t="shared" ca="1" si="3"/>
        <v>0</v>
      </c>
      <c r="F41" s="18">
        <f t="shared" ca="1" si="3"/>
        <v>920829.84</v>
      </c>
      <c r="G41" s="18">
        <f t="shared" ca="1" si="3"/>
        <v>427130.99</v>
      </c>
      <c r="H41" s="19">
        <f t="shared" ca="1" si="1"/>
        <v>2235118.6799999997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3897658.0799999991</v>
      </c>
      <c r="E43" s="18">
        <f t="shared" ca="1" si="3"/>
        <v>0</v>
      </c>
      <c r="F43" s="18">
        <f t="shared" ca="1" si="3"/>
        <v>12800.3</v>
      </c>
      <c r="G43" s="18">
        <f t="shared" ca="1" si="3"/>
        <v>2472431.6499999985</v>
      </c>
      <c r="H43" s="19">
        <f t="shared" ca="1" si="1"/>
        <v>6382890.0299999975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117441.77000000024</v>
      </c>
      <c r="E44" s="18">
        <f t="shared" ca="1" si="3"/>
        <v>0</v>
      </c>
      <c r="F44" s="18">
        <f t="shared" ca="1" si="3"/>
        <v>71.87</v>
      </c>
      <c r="G44" s="18">
        <f t="shared" ca="1" si="3"/>
        <v>309065.97000000026</v>
      </c>
      <c r="H44" s="19">
        <f t="shared" ca="1" si="1"/>
        <v>426579.61000000051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807243.62000000023</v>
      </c>
      <c r="E45" s="18">
        <f t="shared" ca="1" si="3"/>
        <v>0</v>
      </c>
      <c r="F45" s="18">
        <f t="shared" ca="1" si="3"/>
        <v>860</v>
      </c>
      <c r="G45" s="18">
        <f t="shared" ca="1" si="3"/>
        <v>229174.3700000002</v>
      </c>
      <c r="H45" s="19">
        <f t="shared" ca="1" si="1"/>
        <v>1037277.9900000005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11041053.550000001</v>
      </c>
      <c r="E46" s="18">
        <f t="shared" ca="1" si="3"/>
        <v>116625.23</v>
      </c>
      <c r="F46" s="18">
        <f t="shared" ca="1" si="3"/>
        <v>5044575.7</v>
      </c>
      <c r="G46" s="18">
        <f t="shared" ca="1" si="3"/>
        <v>2146923.19</v>
      </c>
      <c r="H46" s="19">
        <f t="shared" ca="1" si="1"/>
        <v>18349177.670000002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106.21</v>
      </c>
      <c r="E47" s="18">
        <f t="shared" ca="1" si="3"/>
        <v>0</v>
      </c>
      <c r="F47" s="18">
        <f t="shared" ca="1" si="3"/>
        <v>0</v>
      </c>
      <c r="G47" s="18">
        <f t="shared" ca="1" si="3"/>
        <v>243.94000000000003</v>
      </c>
      <c r="H47" s="19">
        <f t="shared" ca="1" si="1"/>
        <v>350.15000000000003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9">
        <f t="shared" ca="1" si="1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36828716.159999989</v>
      </c>
      <c r="E49" s="18">
        <f t="shared" ca="1" si="3"/>
        <v>22535.86</v>
      </c>
      <c r="F49" s="18">
        <f t="shared" ca="1" si="3"/>
        <v>65363.960000000006</v>
      </c>
      <c r="G49" s="18">
        <f t="shared" ca="1" si="3"/>
        <v>342183.08999999985</v>
      </c>
      <c r="H49" s="19">
        <f t="shared" ca="1" si="1"/>
        <v>37258799.069999993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78767.520000000004</v>
      </c>
      <c r="E50" s="18">
        <f t="shared" ca="1" si="3"/>
        <v>0</v>
      </c>
      <c r="F50" s="18">
        <f t="shared" ca="1" si="3"/>
        <v>11035.92</v>
      </c>
      <c r="G50" s="18">
        <f t="shared" ca="1" si="3"/>
        <v>351190.75</v>
      </c>
      <c r="H50" s="19">
        <f t="shared" ca="1" si="1"/>
        <v>440994.19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9">
        <f t="shared" ca="1" si="1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21191916.13000001</v>
      </c>
      <c r="E52" s="18">
        <f t="shared" ca="1" si="3"/>
        <v>147211.31</v>
      </c>
      <c r="F52" s="18">
        <f t="shared" ca="1" si="3"/>
        <v>223297.55</v>
      </c>
      <c r="G52" s="18">
        <f t="shared" ca="1" si="3"/>
        <v>673631.27</v>
      </c>
      <c r="H52" s="19">
        <f t="shared" ca="1" si="1"/>
        <v>22236056.260000009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9">
        <f ca="1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9">
        <f ca="1">+SUM(D54:G54)</f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G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0</v>
      </c>
      <c r="F56" s="18">
        <f t="shared" ca="1" si="4"/>
        <v>0</v>
      </c>
      <c r="G56" s="18">
        <f t="shared" ca="1" si="4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0</v>
      </c>
      <c r="F57" s="18">
        <f t="shared" ca="1" si="4"/>
        <v>0</v>
      </c>
      <c r="G57" s="18">
        <f t="shared" ca="1" si="4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8">
        <f t="shared" ca="1" si="4"/>
        <v>0</v>
      </c>
      <c r="G58" s="18">
        <f t="shared" ca="1" si="4"/>
        <v>0</v>
      </c>
      <c r="H58" s="19">
        <f t="shared" ref="H58:H73" ca="1" si="5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8">
        <f t="shared" ca="1" si="4"/>
        <v>0</v>
      </c>
      <c r="G59" s="18">
        <f t="shared" ca="1" si="4"/>
        <v>0</v>
      </c>
      <c r="H59" s="19">
        <f t="shared" ca="1" si="5"/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8">
        <f t="shared" ca="1" si="4"/>
        <v>0</v>
      </c>
      <c r="G60" s="18">
        <f t="shared" ca="1" si="4"/>
        <v>0</v>
      </c>
      <c r="H60" s="19">
        <f t="shared" ca="1" si="5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8">
        <f t="shared" ca="1" si="4"/>
        <v>0</v>
      </c>
      <c r="G61" s="18">
        <f t="shared" ca="1" si="4"/>
        <v>0</v>
      </c>
      <c r="H61" s="19">
        <f t="shared" ca="1" si="5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8">
        <f t="shared" ca="1" si="4"/>
        <v>0</v>
      </c>
      <c r="G62" s="18">
        <f t="shared" ca="1" si="4"/>
        <v>0</v>
      </c>
      <c r="H62" s="19">
        <f t="shared" ca="1" si="5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8">
        <f t="shared" ca="1" si="4"/>
        <v>0</v>
      </c>
      <c r="G63" s="18">
        <f t="shared" ca="1" si="4"/>
        <v>0</v>
      </c>
      <c r="H63" s="19">
        <f t="shared" ca="1" si="5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8">
        <f t="shared" ca="1" si="4"/>
        <v>0</v>
      </c>
      <c r="G64" s="18">
        <f t="shared" ca="1" si="4"/>
        <v>0</v>
      </c>
      <c r="H64" s="19">
        <f t="shared" ca="1" si="5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8">
        <f t="shared" ca="1" si="4"/>
        <v>0</v>
      </c>
      <c r="G65" s="18">
        <f t="shared" ca="1" si="4"/>
        <v>0</v>
      </c>
      <c r="H65" s="19">
        <f t="shared" ca="1" si="5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8">
        <f t="shared" ca="1" si="4"/>
        <v>0</v>
      </c>
      <c r="G66" s="18">
        <f t="shared" ca="1" si="4"/>
        <v>0</v>
      </c>
      <c r="H66" s="19">
        <f t="shared" ca="1" si="5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8">
        <f t="shared" ca="1" si="4"/>
        <v>0</v>
      </c>
      <c r="G67" s="18">
        <f t="shared" ca="1" si="4"/>
        <v>0</v>
      </c>
      <c r="H67" s="19">
        <f t="shared" ca="1" si="5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8">
        <f t="shared" ca="1" si="4"/>
        <v>0</v>
      </c>
      <c r="G68" s="18">
        <f t="shared" ca="1" si="4"/>
        <v>0</v>
      </c>
      <c r="H68" s="19">
        <f t="shared" ca="1" si="5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0</v>
      </c>
      <c r="F69" s="18">
        <f t="shared" ca="1" si="4"/>
        <v>0</v>
      </c>
      <c r="G69" s="18">
        <f t="shared" ca="1" si="4"/>
        <v>0</v>
      </c>
      <c r="H69" s="19">
        <f t="shared" ca="1" si="5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8">
        <f t="shared" ca="1" si="4"/>
        <v>0</v>
      </c>
      <c r="G70" s="18">
        <f t="shared" ca="1" si="4"/>
        <v>0</v>
      </c>
      <c r="H70" s="19">
        <f t="shared" ca="1" si="5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0</v>
      </c>
      <c r="F71" s="18">
        <f t="shared" ca="1" si="4"/>
        <v>0</v>
      </c>
      <c r="G71" s="18">
        <f t="shared" ca="1" si="4"/>
        <v>0</v>
      </c>
      <c r="H71" s="19">
        <f t="shared" ca="1" si="5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0</v>
      </c>
      <c r="F72" s="18">
        <f t="shared" ca="1" si="4"/>
        <v>0</v>
      </c>
      <c r="G72" s="18">
        <f t="shared" ca="1" si="4"/>
        <v>0</v>
      </c>
      <c r="H72" s="19">
        <f t="shared" ca="1" si="5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0</v>
      </c>
      <c r="F73" s="18">
        <f t="shared" ca="1" si="4"/>
        <v>0</v>
      </c>
      <c r="G73" s="18">
        <f t="shared" ca="1" si="4"/>
        <v>0</v>
      </c>
      <c r="H73" s="19">
        <f t="shared" ca="1" si="5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ca="1">SUMIF($C$7:$C$73,"HD",D$7:D$73)</f>
        <v>1949282082.0295219</v>
      </c>
      <c r="E74" s="49">
        <f ca="1">SUMIF($C$7:$C$73,"HD",E$7:E$73)</f>
        <v>174718595.62014601</v>
      </c>
      <c r="F74" s="49">
        <f ca="1">SUMIF($C$7:$C$73,"HD",F$7:F$73)</f>
        <v>881136872.69178092</v>
      </c>
      <c r="G74" s="49">
        <f ca="1">SUMIF($C$7:$C$73,"HD",G$7:G$73)</f>
        <v>2073998475.2174337</v>
      </c>
      <c r="H74" s="49">
        <f ca="1">SUMIF($C$7:$C$73,"HD",H$7:H$73)</f>
        <v>5079136025.5588808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49">
        <f ca="1">SUMIF($C$7:$C$73,"H",H$7:H$73)+SUMIF($C$7:$C$73,"E",H$7:H$73)</f>
        <v>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1949282082.0295219</v>
      </c>
      <c r="E76" s="49">
        <f ca="1">E74+E75</f>
        <v>174718595.62014601</v>
      </c>
      <c r="F76" s="49">
        <f ca="1">F74+F75</f>
        <v>881136872.69178092</v>
      </c>
      <c r="G76" s="49">
        <f ca="1">G74+G75</f>
        <v>2073998475.2174337</v>
      </c>
      <c r="H76" s="49">
        <f ca="1">H74+H75</f>
        <v>5079136025.5588808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</row>
    <row r="83" spans="1:230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</row>
    <row r="84" spans="1:230"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</row>
    <row r="85" spans="1:230"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8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322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79" t="s">
        <v>322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7" ca="1" si="1">+SUM(D7:E7)</f>
        <v>0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9">
        <f t="shared" ca="1" si="1"/>
        <v>0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9">
        <f t="shared" ca="1" si="1"/>
        <v>0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ca="1" si="1"/>
        <v>0</v>
      </c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484333088.41320229</v>
      </c>
      <c r="F54" s="19">
        <f t="shared" ca="1" si="1"/>
        <v>484333088.41320229</v>
      </c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E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126658.67000000001</v>
      </c>
      <c r="F55" s="19">
        <f t="shared" ca="1" si="1"/>
        <v>126658.67000000001</v>
      </c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56329386.140000001</v>
      </c>
      <c r="F56" s="19">
        <f t="shared" ca="1" si="1"/>
        <v>56329386.140000001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58089195.400000021</v>
      </c>
      <c r="F57" s="19">
        <f t="shared" ca="1" si="1"/>
        <v>58089195.400000021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0.1</v>
      </c>
      <c r="E58" s="18">
        <f t="shared" ca="1" si="4"/>
        <v>1574109318.6347284</v>
      </c>
      <c r="F58" s="19">
        <f t="shared" ref="F58:F73" ca="1" si="5">+SUM(D58:E58)</f>
        <v>1574109318.7347283</v>
      </c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161382075.23000011</v>
      </c>
      <c r="F59" s="19">
        <f t="shared" ca="1" si="5"/>
        <v>161382075.23000011</v>
      </c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1471845751.6199996</v>
      </c>
      <c r="F60" s="19">
        <f t="shared" ca="1" si="5"/>
        <v>1471845751.6199996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57388838.530000001</v>
      </c>
      <c r="E61" s="18">
        <f t="shared" ca="1" si="4"/>
        <v>1899812119.8999999</v>
      </c>
      <c r="F61" s="19">
        <f t="shared" ca="1" si="5"/>
        <v>1957200958.4299998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228395449.62999281</v>
      </c>
      <c r="F62" s="19">
        <f t="shared" ca="1" si="5"/>
        <v>228395449.62999281</v>
      </c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2054861835.75</v>
      </c>
      <c r="F63" s="19">
        <f t="shared" ca="1" si="5"/>
        <v>2054861835.75</v>
      </c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11800835.870000001</v>
      </c>
      <c r="F64" s="19">
        <f t="shared" ca="1" si="5"/>
        <v>11800835.870000001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418483806.84011799</v>
      </c>
      <c r="F65" s="19">
        <f t="shared" ca="1" si="5"/>
        <v>418483806.84011799</v>
      </c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1003548949.7676418</v>
      </c>
      <c r="F66" s="19">
        <f t="shared" ca="1" si="5"/>
        <v>1003548949.7676418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417519394.63248754</v>
      </c>
      <c r="F67" s="19">
        <f t="shared" ca="1" si="5"/>
        <v>417519394.63248754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1426092796.96</v>
      </c>
      <c r="F68" s="19">
        <f t="shared" ca="1" si="5"/>
        <v>1426092796.96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43723220.730000004</v>
      </c>
      <c r="F69" s="19">
        <f t="shared" ca="1" si="5"/>
        <v>43723220.730000004</v>
      </c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68877605.410000011</v>
      </c>
      <c r="F70" s="19">
        <f t="shared" ca="1" si="5"/>
        <v>68877605.410000011</v>
      </c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79205301.269999996</v>
      </c>
      <c r="F71" s="19">
        <f t="shared" ca="1" si="5"/>
        <v>79205301.269999996</v>
      </c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907274667.14999986</v>
      </c>
      <c r="F72" s="19">
        <f t="shared" ca="1" si="5"/>
        <v>907274667.14999986</v>
      </c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3636776203.6933327</v>
      </c>
      <c r="F73" s="19">
        <f t="shared" ca="1" si="5"/>
        <v>3636776203.6933327</v>
      </c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0</v>
      </c>
      <c r="E74" s="49">
        <f ca="1">SUMIF($C$7:$C$73,"HD",E$7:E$73)</f>
        <v>0</v>
      </c>
      <c r="F74" s="49">
        <f ca="1">SUMIF($C$7:$C$73,"HD",F$7:F$73)</f>
        <v>0</v>
      </c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57388838.630000003</v>
      </c>
      <c r="E75" s="49">
        <f ca="1">SUMIF($C$7:$C$73,"H",E$7:E$73)+SUMIF($C$7:$C$73,"E",E$7:E$73)</f>
        <v>16002587661.711504</v>
      </c>
      <c r="F75" s="49">
        <f ca="1">SUMIF($C$7:$C$73,"H",F$7:F$73)+SUMIF($C$7:$C$73,"E",F$7:F$73)</f>
        <v>16059976500.341505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57388838.630000003</v>
      </c>
      <c r="E76" s="49">
        <f ca="1">E74+E75</f>
        <v>16002587661.711504</v>
      </c>
      <c r="F76" s="49">
        <f ca="1">F74+F75</f>
        <v>16059976500.341505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9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358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796</v>
      </c>
      <c r="E5" s="78">
        <v>797</v>
      </c>
      <c r="F5" s="78">
        <v>908</v>
      </c>
      <c r="G5" s="78">
        <v>909</v>
      </c>
      <c r="H5" s="78">
        <v>910</v>
      </c>
      <c r="I5" s="78">
        <v>91001</v>
      </c>
      <c r="J5" s="78">
        <v>91002</v>
      </c>
      <c r="K5" s="78">
        <v>911</v>
      </c>
      <c r="L5" s="78">
        <v>91101</v>
      </c>
      <c r="M5" s="78">
        <v>91102</v>
      </c>
      <c r="N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79" t="s">
        <v>326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M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9">
        <f ca="1">+D7+E7</f>
        <v>0</v>
      </c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9">
        <f t="shared" ref="E8:E23" ca="1" si="1">F8+G8+H8+K8</f>
        <v>0</v>
      </c>
      <c r="F8" s="18">
        <f t="shared" ca="1" si="0"/>
        <v>0</v>
      </c>
      <c r="G8" s="18">
        <f t="shared" ca="1" si="0"/>
        <v>0</v>
      </c>
      <c r="H8" s="19">
        <f t="shared" ref="H8:H23" ca="1" si="2">+I8+J8</f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3">+L8+M8</f>
        <v>0</v>
      </c>
      <c r="L8" s="18">
        <f t="shared" ca="1" si="0"/>
        <v>0</v>
      </c>
      <c r="M8" s="18">
        <f t="shared" ca="1" si="0"/>
        <v>0</v>
      </c>
      <c r="N8" s="19">
        <f t="shared" ref="N8:N23" ca="1" si="4">+D8+E8</f>
        <v>0</v>
      </c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0</v>
      </c>
      <c r="F9" s="18">
        <f t="shared" ca="1" si="0"/>
        <v>0</v>
      </c>
      <c r="G9" s="18">
        <f t="shared" ca="1" si="0"/>
        <v>0</v>
      </c>
      <c r="H9" s="19">
        <f t="shared" ca="1" si="2"/>
        <v>0</v>
      </c>
      <c r="I9" s="18">
        <f t="shared" ca="1" si="0"/>
        <v>0</v>
      </c>
      <c r="J9" s="18">
        <f t="shared" ca="1" si="0"/>
        <v>0</v>
      </c>
      <c r="K9" s="19">
        <f t="shared" ca="1" si="3"/>
        <v>0</v>
      </c>
      <c r="L9" s="18">
        <f t="shared" ca="1" si="0"/>
        <v>0</v>
      </c>
      <c r="M9" s="18">
        <f t="shared" ca="1" si="0"/>
        <v>0</v>
      </c>
      <c r="N9" s="19">
        <f t="shared" ca="1" si="4"/>
        <v>0</v>
      </c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9">
        <f t="shared" ca="1" si="1"/>
        <v>0</v>
      </c>
      <c r="F10" s="18">
        <f t="shared" ca="1" si="0"/>
        <v>0</v>
      </c>
      <c r="G10" s="18">
        <f t="shared" ca="1" si="0"/>
        <v>0</v>
      </c>
      <c r="H10" s="19">
        <f t="shared" ca="1" si="2"/>
        <v>0</v>
      </c>
      <c r="I10" s="18">
        <f t="shared" ca="1" si="0"/>
        <v>0</v>
      </c>
      <c r="J10" s="18">
        <f t="shared" ca="1" si="0"/>
        <v>0</v>
      </c>
      <c r="K10" s="19">
        <f t="shared" ca="1" si="3"/>
        <v>0</v>
      </c>
      <c r="L10" s="18">
        <f t="shared" ca="1" si="0"/>
        <v>0</v>
      </c>
      <c r="M10" s="18">
        <f t="shared" ca="1" si="0"/>
        <v>0</v>
      </c>
      <c r="N10" s="19">
        <f t="shared" ca="1" si="4"/>
        <v>0</v>
      </c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9">
        <f t="shared" ca="1" si="1"/>
        <v>0</v>
      </c>
      <c r="F11" s="18">
        <f t="shared" ca="1" si="0"/>
        <v>0</v>
      </c>
      <c r="G11" s="18">
        <f t="shared" ca="1" si="0"/>
        <v>0</v>
      </c>
      <c r="H11" s="19">
        <f t="shared" ca="1" si="2"/>
        <v>0</v>
      </c>
      <c r="I11" s="18">
        <f t="shared" ca="1" si="0"/>
        <v>0</v>
      </c>
      <c r="J11" s="18">
        <f t="shared" ca="1" si="0"/>
        <v>0</v>
      </c>
      <c r="K11" s="19">
        <f t="shared" ca="1" si="3"/>
        <v>0</v>
      </c>
      <c r="L11" s="18">
        <f t="shared" ca="1" si="0"/>
        <v>0</v>
      </c>
      <c r="M11" s="18">
        <f t="shared" ca="1" si="0"/>
        <v>0</v>
      </c>
      <c r="N11" s="19">
        <f t="shared" ca="1" si="4"/>
        <v>0</v>
      </c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9">
        <f t="shared" ca="1" si="4"/>
        <v>0</v>
      </c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0</v>
      </c>
      <c r="F13" s="18">
        <f t="shared" ca="1" si="0"/>
        <v>0</v>
      </c>
      <c r="G13" s="18">
        <f t="shared" ca="1" si="0"/>
        <v>0</v>
      </c>
      <c r="H13" s="19">
        <f t="shared" ca="1" si="2"/>
        <v>0</v>
      </c>
      <c r="I13" s="18">
        <f t="shared" ca="1" si="0"/>
        <v>0</v>
      </c>
      <c r="J13" s="18">
        <f t="shared" ca="1" si="0"/>
        <v>0</v>
      </c>
      <c r="K13" s="19">
        <f t="shared" ca="1" si="3"/>
        <v>0</v>
      </c>
      <c r="L13" s="18">
        <f t="shared" ca="1" si="0"/>
        <v>0</v>
      </c>
      <c r="M13" s="18">
        <f t="shared" ca="1" si="0"/>
        <v>0</v>
      </c>
      <c r="N13" s="19">
        <f t="shared" ca="1" si="4"/>
        <v>0</v>
      </c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9">
        <f t="shared" ca="1" si="1"/>
        <v>0</v>
      </c>
      <c r="F14" s="18">
        <f t="shared" ca="1" si="0"/>
        <v>0</v>
      </c>
      <c r="G14" s="18">
        <f t="shared" ca="1" si="0"/>
        <v>0</v>
      </c>
      <c r="H14" s="19">
        <f t="shared" ca="1" si="2"/>
        <v>0</v>
      </c>
      <c r="I14" s="18">
        <f t="shared" ca="1" si="0"/>
        <v>0</v>
      </c>
      <c r="J14" s="18">
        <f t="shared" ca="1" si="0"/>
        <v>0</v>
      </c>
      <c r="K14" s="19">
        <f t="shared" ca="1" si="3"/>
        <v>0</v>
      </c>
      <c r="L14" s="18">
        <f t="shared" ca="1" si="0"/>
        <v>0</v>
      </c>
      <c r="M14" s="18">
        <f t="shared" ca="1" si="0"/>
        <v>0</v>
      </c>
      <c r="N14" s="19">
        <f t="shared" ca="1" si="4"/>
        <v>0</v>
      </c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9">
        <f t="shared" ca="1" si="4"/>
        <v>0</v>
      </c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9">
        <f t="shared" ca="1" si="4"/>
        <v>0</v>
      </c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9">
        <f t="shared" ca="1" si="4"/>
        <v>0</v>
      </c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9">
        <f t="shared" ca="1" si="4"/>
        <v>0</v>
      </c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9">
        <f t="shared" ca="1" si="4"/>
        <v>0</v>
      </c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9">
        <f t="shared" ca="1" si="1"/>
        <v>0</v>
      </c>
      <c r="F20" s="18">
        <f t="shared" ca="1" si="0"/>
        <v>0</v>
      </c>
      <c r="G20" s="18">
        <f t="shared" ca="1" si="0"/>
        <v>0</v>
      </c>
      <c r="H20" s="19">
        <f t="shared" ca="1" si="2"/>
        <v>0</v>
      </c>
      <c r="I20" s="18">
        <f t="shared" ca="1" si="0"/>
        <v>0</v>
      </c>
      <c r="J20" s="18">
        <f t="shared" ca="1" si="0"/>
        <v>0</v>
      </c>
      <c r="K20" s="19">
        <f t="shared" ca="1" si="3"/>
        <v>0</v>
      </c>
      <c r="L20" s="18">
        <f t="shared" ca="1" si="0"/>
        <v>0</v>
      </c>
      <c r="M20" s="18">
        <f t="shared" ca="1" si="0"/>
        <v>0</v>
      </c>
      <c r="N20" s="19">
        <f t="shared" ca="1" si="4"/>
        <v>0</v>
      </c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0</v>
      </c>
      <c r="F21" s="18">
        <f t="shared" ca="1" si="0"/>
        <v>0</v>
      </c>
      <c r="G21" s="18">
        <f t="shared" ca="1" si="0"/>
        <v>0</v>
      </c>
      <c r="H21" s="19">
        <f t="shared" ca="1" si="2"/>
        <v>0</v>
      </c>
      <c r="I21" s="18">
        <f t="shared" ca="1" si="0"/>
        <v>0</v>
      </c>
      <c r="J21" s="18">
        <f t="shared" ca="1" si="0"/>
        <v>0</v>
      </c>
      <c r="K21" s="19">
        <f t="shared" ca="1" si="3"/>
        <v>0</v>
      </c>
      <c r="L21" s="18">
        <f t="shared" ca="1" si="0"/>
        <v>0</v>
      </c>
      <c r="M21" s="18">
        <f t="shared" ca="1" si="0"/>
        <v>0</v>
      </c>
      <c r="N21" s="19">
        <f t="shared" ca="1" si="4"/>
        <v>0</v>
      </c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9">
        <f t="shared" ca="1" si="1"/>
        <v>0</v>
      </c>
      <c r="F22" s="18">
        <f t="shared" ca="1" si="0"/>
        <v>0</v>
      </c>
      <c r="G22" s="18">
        <f t="shared" ca="1" si="0"/>
        <v>0</v>
      </c>
      <c r="H22" s="19">
        <f t="shared" ca="1" si="2"/>
        <v>0</v>
      </c>
      <c r="I22" s="18">
        <f t="shared" ca="1" si="0"/>
        <v>0</v>
      </c>
      <c r="J22" s="18">
        <f t="shared" ca="1" si="0"/>
        <v>0</v>
      </c>
      <c r="K22" s="19">
        <f t="shared" ca="1" si="3"/>
        <v>0</v>
      </c>
      <c r="L22" s="18">
        <f t="shared" ca="1" si="0"/>
        <v>0</v>
      </c>
      <c r="M22" s="18">
        <f t="shared" ca="1" si="0"/>
        <v>0</v>
      </c>
      <c r="N22" s="19">
        <f t="shared" ca="1" si="4"/>
        <v>0</v>
      </c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D73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t="shared" ca="1" si="1"/>
        <v>0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0</v>
      </c>
      <c r="G23" s="18">
        <f t="shared" ca="1" si="6"/>
        <v>0</v>
      </c>
      <c r="H23" s="19">
        <f t="shared" ca="1" si="2"/>
        <v>0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0</v>
      </c>
      <c r="J23" s="18">
        <f t="shared" ca="1" si="7"/>
        <v>0</v>
      </c>
      <c r="K23" s="19">
        <f t="shared" ca="1" si="3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4"/>
        <v>0</v>
      </c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5"/>
        <v>0</v>
      </c>
      <c r="E24" s="19">
        <f ca="1">F24+G24+H24+K24</f>
        <v>0</v>
      </c>
      <c r="F24" s="18">
        <f t="shared" ca="1" si="6"/>
        <v>0</v>
      </c>
      <c r="G24" s="18">
        <f t="shared" ca="1" si="6"/>
        <v>0</v>
      </c>
      <c r="H24" s="19">
        <f ca="1">+I24+J24</f>
        <v>0</v>
      </c>
      <c r="I24" s="18">
        <f t="shared" ca="1" si="7"/>
        <v>0</v>
      </c>
      <c r="J24" s="18">
        <f t="shared" ca="1" si="7"/>
        <v>0</v>
      </c>
      <c r="K24" s="19">
        <f ca="1">+L24+M24</f>
        <v>0</v>
      </c>
      <c r="L24" s="18">
        <f t="shared" ca="1" si="8"/>
        <v>0</v>
      </c>
      <c r="M24" s="18">
        <f t="shared" ca="1" si="8"/>
        <v>0</v>
      </c>
      <c r="N24" s="19">
        <f ca="1">+D24+E24</f>
        <v>0</v>
      </c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5"/>
        <v>0</v>
      </c>
      <c r="E25" s="19">
        <f ca="1">F25+G25+H25+K25</f>
        <v>0</v>
      </c>
      <c r="F25" s="18">
        <f t="shared" ca="1" si="6"/>
        <v>0</v>
      </c>
      <c r="G25" s="18">
        <f t="shared" ca="1" si="6"/>
        <v>0</v>
      </c>
      <c r="H25" s="19">
        <f ca="1">+I25+J25</f>
        <v>0</v>
      </c>
      <c r="I25" s="18">
        <f t="shared" ca="1" si="7"/>
        <v>0</v>
      </c>
      <c r="J25" s="18">
        <f t="shared" ca="1" si="7"/>
        <v>0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9">
        <f ca="1">+D25+E25</f>
        <v>0</v>
      </c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5"/>
        <v>0</v>
      </c>
      <c r="E26" s="19">
        <f t="shared" ref="E26:E73" ca="1" si="9">F26+G26+H26+K26</f>
        <v>0</v>
      </c>
      <c r="F26" s="18">
        <f t="shared" ca="1" si="6"/>
        <v>0</v>
      </c>
      <c r="G26" s="18">
        <f t="shared" ca="1" si="6"/>
        <v>0</v>
      </c>
      <c r="H26" s="19">
        <f t="shared" ref="H26:H73" ca="1" si="10">+I26+J26</f>
        <v>0</v>
      </c>
      <c r="I26" s="18">
        <f t="shared" ca="1" si="7"/>
        <v>0</v>
      </c>
      <c r="J26" s="18">
        <f t="shared" ca="1" si="7"/>
        <v>0</v>
      </c>
      <c r="K26" s="19">
        <f t="shared" ref="K26:K73" ca="1" si="11">+L26+M26</f>
        <v>0</v>
      </c>
      <c r="L26" s="18">
        <f t="shared" ca="1" si="8"/>
        <v>0</v>
      </c>
      <c r="M26" s="18">
        <f t="shared" ca="1" si="8"/>
        <v>0</v>
      </c>
      <c r="N26" s="19">
        <f t="shared" ref="N26:N73" ca="1" si="12">+D26+E26</f>
        <v>0</v>
      </c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5"/>
        <v>0</v>
      </c>
      <c r="E27" s="19">
        <f t="shared" ca="1" si="9"/>
        <v>0</v>
      </c>
      <c r="F27" s="18">
        <f t="shared" ca="1" si="6"/>
        <v>0</v>
      </c>
      <c r="G27" s="18">
        <f t="shared" ca="1" si="6"/>
        <v>0</v>
      </c>
      <c r="H27" s="19">
        <f t="shared" ca="1" si="10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5"/>
        <v>0</v>
      </c>
      <c r="E28" s="19">
        <f t="shared" ca="1" si="9"/>
        <v>0</v>
      </c>
      <c r="F28" s="18">
        <f t="shared" ca="1" si="6"/>
        <v>0</v>
      </c>
      <c r="G28" s="18">
        <f t="shared" ca="1" si="6"/>
        <v>0</v>
      </c>
      <c r="H28" s="19">
        <f t="shared" ca="1" si="10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5"/>
        <v>0</v>
      </c>
      <c r="E30" s="19">
        <f t="shared" ca="1" si="9"/>
        <v>0</v>
      </c>
      <c r="F30" s="18">
        <f t="shared" ca="1" si="6"/>
        <v>0</v>
      </c>
      <c r="G30" s="18">
        <f t="shared" ca="1" si="6"/>
        <v>0</v>
      </c>
      <c r="H30" s="19">
        <f t="shared" ca="1" si="10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5"/>
        <v>0</v>
      </c>
      <c r="E31" s="19">
        <f t="shared" ca="1" si="9"/>
        <v>0</v>
      </c>
      <c r="F31" s="18">
        <f t="shared" ca="1" si="6"/>
        <v>0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5"/>
        <v>0</v>
      </c>
      <c r="E32" s="19">
        <f t="shared" ca="1" si="9"/>
        <v>0</v>
      </c>
      <c r="F32" s="18">
        <f t="shared" ca="1" si="6"/>
        <v>0</v>
      </c>
      <c r="G32" s="18">
        <f t="shared" ca="1" si="6"/>
        <v>0</v>
      </c>
      <c r="H32" s="19">
        <f t="shared" ca="1" si="10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5"/>
        <v>0</v>
      </c>
      <c r="E33" s="19">
        <f t="shared" ca="1" si="9"/>
        <v>0</v>
      </c>
      <c r="F33" s="18">
        <f t="shared" ca="1" si="6"/>
        <v>0</v>
      </c>
      <c r="G33" s="18">
        <f t="shared" ca="1" si="6"/>
        <v>0</v>
      </c>
      <c r="H33" s="19">
        <f t="shared" ca="1" si="10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5"/>
        <v>0</v>
      </c>
      <c r="E35" s="19">
        <f t="shared" ca="1" si="9"/>
        <v>0</v>
      </c>
      <c r="F35" s="18">
        <f t="shared" ca="1" si="6"/>
        <v>0</v>
      </c>
      <c r="G35" s="18">
        <f t="shared" ca="1" si="6"/>
        <v>0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5"/>
        <v>0</v>
      </c>
      <c r="E36" s="19">
        <f t="shared" ca="1" si="9"/>
        <v>0</v>
      </c>
      <c r="F36" s="18">
        <f t="shared" ca="1" si="6"/>
        <v>0</v>
      </c>
      <c r="G36" s="18">
        <f t="shared" ca="1" si="6"/>
        <v>0</v>
      </c>
      <c r="H36" s="19">
        <f t="shared" ca="1" si="10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5"/>
        <v>0</v>
      </c>
      <c r="E38" s="19">
        <f t="shared" ca="1" si="9"/>
        <v>0</v>
      </c>
      <c r="F38" s="18">
        <f t="shared" ca="1" si="6"/>
        <v>0</v>
      </c>
      <c r="G38" s="18">
        <f t="shared" ca="1" si="6"/>
        <v>0</v>
      </c>
      <c r="H38" s="19">
        <f t="shared" ca="1" si="10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5"/>
        <v>0</v>
      </c>
      <c r="E39" s="19">
        <f t="shared" ca="1" si="9"/>
        <v>0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0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0</v>
      </c>
      <c r="J39" s="18">
        <f t="shared" ca="1" si="14"/>
        <v>0</v>
      </c>
      <c r="K39" s="19">
        <f t="shared" ca="1" si="11"/>
        <v>0</v>
      </c>
      <c r="L39" s="18">
        <f t="shared" ref="L39:M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9">
        <f t="shared" ca="1" si="12"/>
        <v>0</v>
      </c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0</v>
      </c>
      <c r="E40" s="19">
        <f t="shared" ca="1" si="9"/>
        <v>0</v>
      </c>
      <c r="F40" s="18">
        <f t="shared" ca="1" si="13"/>
        <v>0</v>
      </c>
      <c r="G40" s="18">
        <f t="shared" ca="1" si="13"/>
        <v>0</v>
      </c>
      <c r="H40" s="19">
        <f t="shared" ca="1" si="10"/>
        <v>0</v>
      </c>
      <c r="I40" s="18">
        <f t="shared" ca="1" si="14"/>
        <v>0</v>
      </c>
      <c r="J40" s="18">
        <f t="shared" ca="1" si="14"/>
        <v>0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9">
        <f t="shared" ca="1" si="12"/>
        <v>0</v>
      </c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9">
        <f t="shared" ca="1" si="12"/>
        <v>0</v>
      </c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9">
        <f t="shared" ca="1" si="12"/>
        <v>0</v>
      </c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9">
        <f t="shared" ca="1" si="12"/>
        <v>0</v>
      </c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0</v>
      </c>
      <c r="E44" s="19">
        <f t="shared" ca="1" si="9"/>
        <v>0</v>
      </c>
      <c r="F44" s="18">
        <f t="shared" ca="1" si="13"/>
        <v>0</v>
      </c>
      <c r="G44" s="18">
        <f t="shared" ca="1" si="13"/>
        <v>0</v>
      </c>
      <c r="H44" s="19">
        <f t="shared" ca="1" si="10"/>
        <v>0</v>
      </c>
      <c r="I44" s="18">
        <f t="shared" ca="1" si="14"/>
        <v>0</v>
      </c>
      <c r="J44" s="18">
        <f t="shared" ca="1" si="14"/>
        <v>0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9">
        <f t="shared" ca="1" si="12"/>
        <v>0</v>
      </c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9">
        <f t="shared" ca="1" si="12"/>
        <v>0</v>
      </c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0</v>
      </c>
      <c r="E46" s="19">
        <f t="shared" ca="1" si="9"/>
        <v>0</v>
      </c>
      <c r="F46" s="18">
        <f t="shared" ca="1" si="13"/>
        <v>0</v>
      </c>
      <c r="G46" s="18">
        <f t="shared" ca="1" si="13"/>
        <v>0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9">
        <f t="shared" ca="1" si="12"/>
        <v>0</v>
      </c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9">
        <f t="shared" ca="1" si="9"/>
        <v>0</v>
      </c>
      <c r="F47" s="18">
        <f t="shared" ca="1" si="13"/>
        <v>0</v>
      </c>
      <c r="G47" s="18">
        <f t="shared" ca="1" si="13"/>
        <v>0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9">
        <f t="shared" ca="1" si="12"/>
        <v>0</v>
      </c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9">
        <f t="shared" ca="1" si="9"/>
        <v>0</v>
      </c>
      <c r="F48" s="18">
        <f t="shared" ca="1" si="13"/>
        <v>0</v>
      </c>
      <c r="G48" s="18">
        <f t="shared" ca="1" si="13"/>
        <v>0</v>
      </c>
      <c r="H48" s="19">
        <f t="shared" ca="1" si="10"/>
        <v>0</v>
      </c>
      <c r="I48" s="18">
        <f t="shared" ca="1" si="14"/>
        <v>0</v>
      </c>
      <c r="J48" s="18">
        <f t="shared" ca="1" si="14"/>
        <v>0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9">
        <f t="shared" ca="1" si="12"/>
        <v>0</v>
      </c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9">
        <f t="shared" ca="1" si="9"/>
        <v>0</v>
      </c>
      <c r="F49" s="18">
        <f t="shared" ca="1" si="13"/>
        <v>0</v>
      </c>
      <c r="G49" s="18">
        <f t="shared" ca="1" si="13"/>
        <v>0</v>
      </c>
      <c r="H49" s="19">
        <f t="shared" ca="1" si="10"/>
        <v>0</v>
      </c>
      <c r="I49" s="18">
        <f t="shared" ca="1" si="14"/>
        <v>0</v>
      </c>
      <c r="J49" s="18">
        <f t="shared" ca="1" si="14"/>
        <v>0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9">
        <f t="shared" ca="1" si="12"/>
        <v>0</v>
      </c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9">
        <f t="shared" ca="1" si="12"/>
        <v>0</v>
      </c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9">
        <f t="shared" ca="1" si="9"/>
        <v>0</v>
      </c>
      <c r="F51" s="18">
        <f t="shared" ca="1" si="13"/>
        <v>0</v>
      </c>
      <c r="G51" s="18">
        <f t="shared" ca="1" si="13"/>
        <v>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9">
        <f t="shared" ca="1" si="12"/>
        <v>0</v>
      </c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9">
        <f t="shared" ca="1" si="12"/>
        <v>0</v>
      </c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5"/>
        <v>0</v>
      </c>
      <c r="E53" s="19">
        <f t="shared" ca="1" si="9"/>
        <v>0</v>
      </c>
      <c r="F53" s="18">
        <f t="shared" ca="1" si="13"/>
        <v>0</v>
      </c>
      <c r="G53" s="18">
        <f t="shared" ca="1" si="13"/>
        <v>0</v>
      </c>
      <c r="H53" s="19">
        <f t="shared" ca="1" si="10"/>
        <v>0</v>
      </c>
      <c r="I53" s="18">
        <f t="shared" ca="1" si="14"/>
        <v>0</v>
      </c>
      <c r="J53" s="18">
        <f t="shared" ca="1" si="14"/>
        <v>0</v>
      </c>
      <c r="K53" s="19">
        <f t="shared" ca="1" si="11"/>
        <v>0</v>
      </c>
      <c r="L53" s="18">
        <f t="shared" ca="1" si="15"/>
        <v>0</v>
      </c>
      <c r="M53" s="18">
        <f t="shared" ca="1" si="15"/>
        <v>0</v>
      </c>
      <c r="N53" s="19">
        <f t="shared" ca="1" si="12"/>
        <v>0</v>
      </c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5"/>
        <v>0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9">
        <f t="shared" ca="1" si="12"/>
        <v>0</v>
      </c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5"/>
        <v>0</v>
      </c>
      <c r="E55" s="19">
        <f t="shared" ca="1" si="9"/>
        <v>0</v>
      </c>
      <c r="F55" s="18">
        <f t="shared" ref="F55:G73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16"/>
        <v>0</v>
      </c>
      <c r="H55" s="19">
        <f t="shared" ca="1" si="10"/>
        <v>0</v>
      </c>
      <c r="I55" s="18">
        <f t="shared" ref="I55:J73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0</v>
      </c>
      <c r="J55" s="18">
        <f t="shared" ca="1" si="17"/>
        <v>0</v>
      </c>
      <c r="K55" s="19">
        <f t="shared" ca="1" si="11"/>
        <v>0</v>
      </c>
      <c r="L55" s="18">
        <f t="shared" ref="L55:M73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18"/>
        <v>0</v>
      </c>
      <c r="N55" s="19">
        <f t="shared" ca="1" si="12"/>
        <v>0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5"/>
        <v>0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9">
        <f t="shared" ca="1" si="12"/>
        <v>0</v>
      </c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5"/>
        <v>0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9">
        <f t="shared" ca="1" si="12"/>
        <v>0</v>
      </c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5"/>
        <v>0</v>
      </c>
      <c r="E58" s="19">
        <f t="shared" ca="1" si="9"/>
        <v>0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0</v>
      </c>
      <c r="L58" s="18">
        <f t="shared" ca="1" si="18"/>
        <v>0</v>
      </c>
      <c r="M58" s="18">
        <f t="shared" ca="1" si="18"/>
        <v>0</v>
      </c>
      <c r="N58" s="19">
        <f t="shared" ca="1" si="12"/>
        <v>0</v>
      </c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9">
        <f t="shared" ca="1" si="12"/>
        <v>0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5"/>
        <v>0</v>
      </c>
      <c r="E60" s="19">
        <f t="shared" ca="1" si="9"/>
        <v>0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0</v>
      </c>
      <c r="L60" s="18">
        <f t="shared" ca="1" si="18"/>
        <v>0</v>
      </c>
      <c r="M60" s="18">
        <f t="shared" ca="1" si="18"/>
        <v>0</v>
      </c>
      <c r="N60" s="19">
        <f t="shared" ca="1" si="12"/>
        <v>0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9">
        <f t="shared" ca="1" si="12"/>
        <v>0</v>
      </c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5"/>
        <v>0</v>
      </c>
      <c r="E62" s="19">
        <f t="shared" ca="1" si="9"/>
        <v>0</v>
      </c>
      <c r="F62" s="18">
        <f t="shared" ca="1" si="16"/>
        <v>0</v>
      </c>
      <c r="G62" s="18">
        <f t="shared" ca="1" si="16"/>
        <v>0</v>
      </c>
      <c r="H62" s="19">
        <f t="shared" ca="1" si="10"/>
        <v>0</v>
      </c>
      <c r="I62" s="18">
        <f t="shared" ca="1" si="17"/>
        <v>0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9">
        <f t="shared" ca="1" si="12"/>
        <v>0</v>
      </c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9">
        <f t="shared" ca="1" si="12"/>
        <v>0</v>
      </c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9">
        <f t="shared" ca="1" si="12"/>
        <v>0</v>
      </c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9">
        <f t="shared" ca="1" si="12"/>
        <v>0</v>
      </c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5"/>
        <v>0</v>
      </c>
      <c r="E66" s="19">
        <f t="shared" ca="1" si="9"/>
        <v>0</v>
      </c>
      <c r="F66" s="18">
        <f t="shared" ca="1" si="16"/>
        <v>0</v>
      </c>
      <c r="G66" s="18">
        <f t="shared" ca="1" si="16"/>
        <v>0</v>
      </c>
      <c r="H66" s="19">
        <f t="shared" ca="1" si="10"/>
        <v>0</v>
      </c>
      <c r="I66" s="18">
        <f t="shared" ca="1" si="17"/>
        <v>0</v>
      </c>
      <c r="J66" s="18">
        <f t="shared" ca="1" si="17"/>
        <v>0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9">
        <f t="shared" ca="1" si="12"/>
        <v>0</v>
      </c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5"/>
        <v>0</v>
      </c>
      <c r="E67" s="19">
        <f t="shared" ca="1" si="9"/>
        <v>0</v>
      </c>
      <c r="F67" s="18">
        <f t="shared" ca="1" si="16"/>
        <v>0</v>
      </c>
      <c r="G67" s="18">
        <f t="shared" ca="1" si="16"/>
        <v>0</v>
      </c>
      <c r="H67" s="19">
        <f t="shared" ca="1" si="10"/>
        <v>0</v>
      </c>
      <c r="I67" s="18">
        <f t="shared" ca="1" si="17"/>
        <v>0</v>
      </c>
      <c r="J67" s="18">
        <f t="shared" ca="1" si="17"/>
        <v>0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9">
        <f t="shared" ca="1" si="12"/>
        <v>0</v>
      </c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5"/>
        <v>0</v>
      </c>
      <c r="E68" s="19">
        <f t="shared" ca="1" si="9"/>
        <v>0</v>
      </c>
      <c r="F68" s="18">
        <f t="shared" ca="1" si="16"/>
        <v>0</v>
      </c>
      <c r="G68" s="18">
        <f t="shared" ca="1" si="16"/>
        <v>0</v>
      </c>
      <c r="H68" s="19">
        <f t="shared" ca="1" si="10"/>
        <v>0</v>
      </c>
      <c r="I68" s="18">
        <f t="shared" ca="1" si="17"/>
        <v>0</v>
      </c>
      <c r="J68" s="18">
        <f t="shared" ca="1" si="17"/>
        <v>0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9">
        <f t="shared" ca="1" si="12"/>
        <v>0</v>
      </c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5"/>
        <v>0</v>
      </c>
      <c r="E69" s="19">
        <f t="shared" ca="1" si="9"/>
        <v>0</v>
      </c>
      <c r="F69" s="18">
        <f t="shared" ca="1" si="16"/>
        <v>0</v>
      </c>
      <c r="G69" s="18">
        <f t="shared" ca="1" si="16"/>
        <v>0</v>
      </c>
      <c r="H69" s="19">
        <f t="shared" ca="1" si="10"/>
        <v>0</v>
      </c>
      <c r="I69" s="18">
        <f t="shared" ca="1" si="17"/>
        <v>0</v>
      </c>
      <c r="J69" s="18">
        <f t="shared" ca="1" si="17"/>
        <v>0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9">
        <f t="shared" ca="1" si="12"/>
        <v>0</v>
      </c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5"/>
        <v>0</v>
      </c>
      <c r="E70" s="19">
        <f t="shared" ca="1" si="9"/>
        <v>0</v>
      </c>
      <c r="F70" s="18">
        <f t="shared" ca="1" si="16"/>
        <v>0</v>
      </c>
      <c r="G70" s="18">
        <f t="shared" ca="1" si="16"/>
        <v>0</v>
      </c>
      <c r="H70" s="19">
        <f t="shared" ca="1" si="10"/>
        <v>0</v>
      </c>
      <c r="I70" s="18">
        <f t="shared" ca="1" si="17"/>
        <v>0</v>
      </c>
      <c r="J70" s="18">
        <f t="shared" ca="1" si="17"/>
        <v>0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9">
        <f t="shared" ca="1" si="12"/>
        <v>0</v>
      </c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5"/>
        <v>0</v>
      </c>
      <c r="E71" s="19">
        <f t="shared" ca="1" si="9"/>
        <v>0</v>
      </c>
      <c r="F71" s="18">
        <f t="shared" ca="1" si="16"/>
        <v>0</v>
      </c>
      <c r="G71" s="18">
        <f t="shared" ca="1" si="16"/>
        <v>0</v>
      </c>
      <c r="H71" s="19">
        <f t="shared" ca="1" si="10"/>
        <v>0</v>
      </c>
      <c r="I71" s="18">
        <f t="shared" ca="1" si="17"/>
        <v>0</v>
      </c>
      <c r="J71" s="18">
        <f t="shared" ca="1" si="17"/>
        <v>0</v>
      </c>
      <c r="K71" s="19">
        <f t="shared" ca="1" si="11"/>
        <v>0</v>
      </c>
      <c r="L71" s="18">
        <f t="shared" ca="1" si="18"/>
        <v>0</v>
      </c>
      <c r="M71" s="18">
        <f t="shared" ca="1" si="18"/>
        <v>0</v>
      </c>
      <c r="N71" s="19">
        <f t="shared" ca="1" si="12"/>
        <v>0</v>
      </c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5"/>
        <v>0</v>
      </c>
      <c r="E72" s="19">
        <f t="shared" ca="1" si="9"/>
        <v>0</v>
      </c>
      <c r="F72" s="18">
        <f t="shared" ca="1" si="16"/>
        <v>0</v>
      </c>
      <c r="G72" s="18">
        <f t="shared" ca="1" si="16"/>
        <v>0</v>
      </c>
      <c r="H72" s="19">
        <f t="shared" ca="1" si="10"/>
        <v>0</v>
      </c>
      <c r="I72" s="18">
        <f t="shared" ca="1" si="17"/>
        <v>0</v>
      </c>
      <c r="J72" s="18">
        <f t="shared" ca="1" si="17"/>
        <v>0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9">
        <f t="shared" ca="1" si="12"/>
        <v>0</v>
      </c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5"/>
        <v>0</v>
      </c>
      <c r="E73" s="19">
        <f t="shared" ca="1" si="9"/>
        <v>0</v>
      </c>
      <c r="F73" s="18">
        <f t="shared" ca="1" si="16"/>
        <v>0</v>
      </c>
      <c r="G73" s="18">
        <f t="shared" ca="1" si="16"/>
        <v>0</v>
      </c>
      <c r="H73" s="19">
        <f t="shared" ca="1" si="10"/>
        <v>0</v>
      </c>
      <c r="I73" s="18">
        <f t="shared" ca="1" si="17"/>
        <v>0</v>
      </c>
      <c r="J73" s="18">
        <f t="shared" ca="1" si="17"/>
        <v>0</v>
      </c>
      <c r="K73" s="19">
        <f t="shared" ca="1" si="11"/>
        <v>0</v>
      </c>
      <c r="L73" s="18">
        <f t="shared" ca="1" si="18"/>
        <v>0</v>
      </c>
      <c r="M73" s="18">
        <f t="shared" ca="1" si="18"/>
        <v>0</v>
      </c>
      <c r="N73" s="19">
        <f t="shared" ca="1" si="12"/>
        <v>0</v>
      </c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t="shared" ref="D74:N74" ca="1" si="19">SUMIF($C$7:$C$73,"HD",D$7:D$73)</f>
        <v>0</v>
      </c>
      <c r="E74" s="49">
        <f t="shared" ca="1" si="19"/>
        <v>0</v>
      </c>
      <c r="F74" s="49">
        <f t="shared" ca="1" si="19"/>
        <v>0</v>
      </c>
      <c r="G74" s="49">
        <f t="shared" ca="1" si="19"/>
        <v>0</v>
      </c>
      <c r="H74" s="49">
        <f t="shared" ca="1" si="19"/>
        <v>0</v>
      </c>
      <c r="I74" s="49">
        <f t="shared" ca="1" si="19"/>
        <v>0</v>
      </c>
      <c r="J74" s="49">
        <f t="shared" ca="1" si="19"/>
        <v>0</v>
      </c>
      <c r="K74" s="49">
        <f t="shared" ca="1" si="19"/>
        <v>0</v>
      </c>
      <c r="L74" s="49">
        <f t="shared" ca="1" si="19"/>
        <v>0</v>
      </c>
      <c r="M74" s="49">
        <f t="shared" ca="1" si="19"/>
        <v>0</v>
      </c>
      <c r="N74" s="49">
        <f t="shared" ca="1" si="19"/>
        <v>0</v>
      </c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t="shared" ref="D75:N75" ca="1" si="20">SUMIF($C$7:$C$73,"H",D$7:D$73)+SUMIF($C$7:$C$73,"E",D$7:D$73)</f>
        <v>0</v>
      </c>
      <c r="E75" s="49">
        <f t="shared" ca="1" si="20"/>
        <v>0</v>
      </c>
      <c r="F75" s="49">
        <f t="shared" ca="1" si="20"/>
        <v>0</v>
      </c>
      <c r="G75" s="49">
        <f t="shared" ca="1" si="20"/>
        <v>0</v>
      </c>
      <c r="H75" s="49">
        <f t="shared" ca="1" si="20"/>
        <v>0</v>
      </c>
      <c r="I75" s="49">
        <f t="shared" ca="1" si="20"/>
        <v>0</v>
      </c>
      <c r="J75" s="49">
        <f t="shared" ca="1" si="20"/>
        <v>0</v>
      </c>
      <c r="K75" s="49">
        <f t="shared" ca="1" si="20"/>
        <v>0</v>
      </c>
      <c r="L75" s="49">
        <f t="shared" ca="1" si="20"/>
        <v>0</v>
      </c>
      <c r="M75" s="49">
        <f t="shared" ca="1" si="20"/>
        <v>0</v>
      </c>
      <c r="N75" s="49">
        <f t="shared" ca="1" si="20"/>
        <v>0</v>
      </c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t="shared" ref="D76:N76" ca="1" si="21">D74+D75</f>
        <v>0</v>
      </c>
      <c r="E76" s="49">
        <f t="shared" ca="1" si="21"/>
        <v>0</v>
      </c>
      <c r="F76" s="49">
        <f t="shared" ca="1" si="21"/>
        <v>0</v>
      </c>
      <c r="G76" s="49">
        <f t="shared" ca="1" si="21"/>
        <v>0</v>
      </c>
      <c r="H76" s="49">
        <f t="shared" ca="1" si="21"/>
        <v>0</v>
      </c>
      <c r="I76" s="49">
        <f t="shared" ca="1" si="21"/>
        <v>0</v>
      </c>
      <c r="J76" s="49">
        <f t="shared" ca="1" si="21"/>
        <v>0</v>
      </c>
      <c r="K76" s="49">
        <f t="shared" ca="1" si="21"/>
        <v>0</v>
      </c>
      <c r="L76" s="49">
        <f t="shared" ca="1" si="21"/>
        <v>0</v>
      </c>
      <c r="M76" s="49">
        <f t="shared" ca="1" si="21"/>
        <v>0</v>
      </c>
      <c r="N76" s="49">
        <f t="shared" ca="1" si="21"/>
        <v>0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0"/>
  <dimension ref="A1:IB85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799</v>
      </c>
      <c r="K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128</v>
      </c>
      <c r="K6" s="79" t="s">
        <v>359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57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ca="1" si="1"/>
        <v>0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1"/>
        <v>0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1"/>
        <v>0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1"/>
        <v>0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1"/>
        <v>0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1"/>
        <v>0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1"/>
        <v>0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1"/>
        <v>0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8">
        <f t="shared" ca="1" si="2"/>
        <v>0</v>
      </c>
      <c r="G23" s="18">
        <f t="shared" ca="1" si="2"/>
        <v>0</v>
      </c>
      <c r="H23" s="18">
        <f t="shared" ca="1" si="2"/>
        <v>0</v>
      </c>
      <c r="I23" s="18">
        <f t="shared" ca="1" si="2"/>
        <v>0</v>
      </c>
      <c r="J23" s="18">
        <f t="shared" ca="1" si="2"/>
        <v>0</v>
      </c>
      <c r="K23" s="19">
        <f t="shared" ca="1" si="1"/>
        <v>0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9">
        <f t="shared" ca="1" si="1"/>
        <v>0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9">
        <f t="shared" ca="1" si="1"/>
        <v>0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ca="1" si="1"/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9">
        <f t="shared" ca="1" si="1"/>
        <v>0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9">
        <f t="shared" ca="1" si="1"/>
        <v>0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1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9">
        <f t="shared" ca="1" si="1"/>
        <v>0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9">
        <f t="shared" ca="1" si="1"/>
        <v>0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9">
        <f t="shared" ca="1" si="1"/>
        <v>0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9">
        <f t="shared" ca="1" si="1"/>
        <v>0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1"/>
        <v>0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1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1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1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9">
        <f t="shared" ca="1" si="1"/>
        <v>0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9">
        <f t="shared" ca="1" si="1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9">
        <f t="shared" ca="1" si="1"/>
        <v>0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9">
        <f t="shared" ca="1" si="1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9">
        <f t="shared" ca="1" si="1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9">
        <f t="shared" ca="1" si="1"/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9">
        <f t="shared" ca="1" si="1"/>
        <v>0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9">
        <f t="shared" ca="1" si="1"/>
        <v>0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9">
        <f t="shared" ca="1" si="1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9">
        <f t="shared" ca="1" si="1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9">
        <f t="shared" ca="1" si="1"/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9">
        <f t="shared" ca="1" si="1"/>
        <v>0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9">
        <f t="shared" ca="1" si="1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9">
        <f t="shared" ca="1" si="1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9">
        <f t="shared" ca="1" si="1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9">
        <f t="shared" ca="1" si="1"/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484333088.41320229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9">
        <f t="shared" ca="1" si="1"/>
        <v>484333088.41320229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J70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126658.67000000001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8">
        <f t="shared" ca="1" si="4"/>
        <v>0</v>
      </c>
      <c r="K55" s="19">
        <f t="shared" ca="1" si="1"/>
        <v>126658.67000000001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56329386.140000001</v>
      </c>
      <c r="F56" s="18">
        <f t="shared" ca="1" si="4"/>
        <v>0</v>
      </c>
      <c r="G56" s="18">
        <f t="shared" ca="1" si="4"/>
        <v>0</v>
      </c>
      <c r="H56" s="18">
        <f t="shared" ca="1" si="4"/>
        <v>0</v>
      </c>
      <c r="I56" s="18">
        <f t="shared" ca="1" si="4"/>
        <v>0</v>
      </c>
      <c r="J56" s="18">
        <f t="shared" ca="1" si="4"/>
        <v>0</v>
      </c>
      <c r="K56" s="19">
        <f t="shared" ca="1" si="1"/>
        <v>56329386.140000001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58089195.400000021</v>
      </c>
      <c r="F57" s="18">
        <f t="shared" ca="1" si="4"/>
        <v>0</v>
      </c>
      <c r="G57" s="18">
        <f t="shared" ca="1" si="4"/>
        <v>0</v>
      </c>
      <c r="H57" s="18">
        <f t="shared" ca="1" si="4"/>
        <v>0</v>
      </c>
      <c r="I57" s="18">
        <f t="shared" ca="1" si="4"/>
        <v>0</v>
      </c>
      <c r="J57" s="18">
        <f t="shared" ca="1" si="4"/>
        <v>0</v>
      </c>
      <c r="K57" s="19">
        <f t="shared" ca="1" si="1"/>
        <v>58089195.400000021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0.1</v>
      </c>
      <c r="E58" s="18">
        <f t="shared" ca="1" si="4"/>
        <v>1574109318.6347284</v>
      </c>
      <c r="F58" s="18">
        <f t="shared" ca="1" si="4"/>
        <v>0</v>
      </c>
      <c r="G58" s="18">
        <f t="shared" ca="1" si="4"/>
        <v>0</v>
      </c>
      <c r="H58" s="18">
        <f t="shared" ca="1" si="4"/>
        <v>0</v>
      </c>
      <c r="I58" s="18">
        <f t="shared" ca="1" si="4"/>
        <v>0</v>
      </c>
      <c r="J58" s="18">
        <f t="shared" ca="1" si="4"/>
        <v>0</v>
      </c>
      <c r="K58" s="19">
        <f t="shared" ref="K58:K73" ca="1" si="5">+SUM(D58:J58)</f>
        <v>1574109318.7347283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161382075.23000011</v>
      </c>
      <c r="F59" s="18">
        <f t="shared" ca="1" si="4"/>
        <v>0</v>
      </c>
      <c r="G59" s="18">
        <f t="shared" ca="1" si="4"/>
        <v>0</v>
      </c>
      <c r="H59" s="18">
        <f t="shared" ca="1" si="4"/>
        <v>0</v>
      </c>
      <c r="I59" s="18">
        <f t="shared" ca="1" si="4"/>
        <v>0</v>
      </c>
      <c r="J59" s="18">
        <f t="shared" ca="1" si="4"/>
        <v>0</v>
      </c>
      <c r="K59" s="19">
        <f t="shared" ca="1" si="5"/>
        <v>161382075.23000011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1471845751.6199996</v>
      </c>
      <c r="F60" s="18">
        <f t="shared" ca="1" si="4"/>
        <v>0</v>
      </c>
      <c r="G60" s="18">
        <f t="shared" ca="1" si="4"/>
        <v>0</v>
      </c>
      <c r="H60" s="18">
        <f t="shared" ca="1" si="4"/>
        <v>0</v>
      </c>
      <c r="I60" s="18">
        <f t="shared" ca="1" si="4"/>
        <v>0</v>
      </c>
      <c r="J60" s="18">
        <f t="shared" ca="1" si="4"/>
        <v>0</v>
      </c>
      <c r="K60" s="19">
        <f t="shared" ca="1" si="5"/>
        <v>1471845751.6199996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57388838.530000001</v>
      </c>
      <c r="E61" s="18">
        <f t="shared" ca="1" si="4"/>
        <v>1899812119.8999999</v>
      </c>
      <c r="F61" s="18">
        <f t="shared" ca="1" si="4"/>
        <v>0</v>
      </c>
      <c r="G61" s="18">
        <f t="shared" ca="1" si="4"/>
        <v>0</v>
      </c>
      <c r="H61" s="18">
        <f t="shared" ca="1" si="4"/>
        <v>0</v>
      </c>
      <c r="I61" s="18">
        <f t="shared" ca="1" si="4"/>
        <v>0</v>
      </c>
      <c r="J61" s="18">
        <f t="shared" ca="1" si="4"/>
        <v>0</v>
      </c>
      <c r="K61" s="19">
        <f t="shared" ca="1" si="5"/>
        <v>1957200958.4299998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228395449.62999281</v>
      </c>
      <c r="F62" s="18">
        <f t="shared" ca="1" si="4"/>
        <v>0</v>
      </c>
      <c r="G62" s="18">
        <f t="shared" ca="1" si="4"/>
        <v>0</v>
      </c>
      <c r="H62" s="18">
        <f t="shared" ca="1" si="4"/>
        <v>0</v>
      </c>
      <c r="I62" s="18">
        <f t="shared" ca="1" si="4"/>
        <v>0</v>
      </c>
      <c r="J62" s="18">
        <f t="shared" ca="1" si="4"/>
        <v>0</v>
      </c>
      <c r="K62" s="19">
        <f t="shared" ca="1" si="5"/>
        <v>228395449.62999281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2054861835.75</v>
      </c>
      <c r="F63" s="18">
        <f t="shared" ca="1" si="4"/>
        <v>0</v>
      </c>
      <c r="G63" s="18">
        <f t="shared" ca="1" si="4"/>
        <v>0</v>
      </c>
      <c r="H63" s="18">
        <f t="shared" ca="1" si="4"/>
        <v>0</v>
      </c>
      <c r="I63" s="18">
        <f t="shared" ca="1" si="4"/>
        <v>0</v>
      </c>
      <c r="J63" s="18">
        <f t="shared" ca="1" si="4"/>
        <v>0</v>
      </c>
      <c r="K63" s="19">
        <f t="shared" ca="1" si="5"/>
        <v>2054861835.75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11800835.870000001</v>
      </c>
      <c r="F64" s="18">
        <f t="shared" ca="1" si="4"/>
        <v>0</v>
      </c>
      <c r="G64" s="18">
        <f t="shared" ca="1" si="4"/>
        <v>0</v>
      </c>
      <c r="H64" s="18">
        <f t="shared" ca="1" si="4"/>
        <v>0</v>
      </c>
      <c r="I64" s="18">
        <f t="shared" ca="1" si="4"/>
        <v>0</v>
      </c>
      <c r="J64" s="18">
        <f t="shared" ca="1" si="4"/>
        <v>0</v>
      </c>
      <c r="K64" s="19">
        <f t="shared" ca="1" si="5"/>
        <v>11800835.870000001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418483806.84011799</v>
      </c>
      <c r="F65" s="18">
        <f t="shared" ca="1" si="4"/>
        <v>0</v>
      </c>
      <c r="G65" s="18">
        <f t="shared" ca="1" si="4"/>
        <v>0</v>
      </c>
      <c r="H65" s="18">
        <f t="shared" ca="1" si="4"/>
        <v>0</v>
      </c>
      <c r="I65" s="18">
        <f t="shared" ca="1" si="4"/>
        <v>0</v>
      </c>
      <c r="J65" s="18">
        <f t="shared" ca="1" si="4"/>
        <v>0</v>
      </c>
      <c r="K65" s="19">
        <f t="shared" ca="1" si="5"/>
        <v>418483806.84011799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1003548949.7676418</v>
      </c>
      <c r="F66" s="18">
        <f t="shared" ca="1" si="4"/>
        <v>0</v>
      </c>
      <c r="G66" s="18">
        <f t="shared" ca="1" si="4"/>
        <v>0</v>
      </c>
      <c r="H66" s="18">
        <f t="shared" ca="1" si="4"/>
        <v>0</v>
      </c>
      <c r="I66" s="18">
        <f t="shared" ca="1" si="4"/>
        <v>0</v>
      </c>
      <c r="J66" s="18">
        <f t="shared" ca="1" si="4"/>
        <v>0</v>
      </c>
      <c r="K66" s="19">
        <f t="shared" ca="1" si="5"/>
        <v>1003548949.7676418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417519394.63248754</v>
      </c>
      <c r="F67" s="18">
        <f t="shared" ca="1" si="4"/>
        <v>0</v>
      </c>
      <c r="G67" s="18">
        <f t="shared" ca="1" si="4"/>
        <v>0</v>
      </c>
      <c r="H67" s="18">
        <f t="shared" ca="1" si="4"/>
        <v>0</v>
      </c>
      <c r="I67" s="18">
        <f t="shared" ca="1" si="4"/>
        <v>0</v>
      </c>
      <c r="J67" s="18">
        <f t="shared" ca="1" si="4"/>
        <v>0</v>
      </c>
      <c r="K67" s="19">
        <f t="shared" ca="1" si="5"/>
        <v>417519394.63248754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1426092796.96</v>
      </c>
      <c r="F68" s="18">
        <f t="shared" ca="1" si="4"/>
        <v>0</v>
      </c>
      <c r="G68" s="18">
        <f t="shared" ca="1" si="4"/>
        <v>0</v>
      </c>
      <c r="H68" s="18">
        <f t="shared" ca="1" si="4"/>
        <v>0</v>
      </c>
      <c r="I68" s="18">
        <f t="shared" ca="1" si="4"/>
        <v>0</v>
      </c>
      <c r="J68" s="18">
        <f t="shared" ca="1" si="4"/>
        <v>0</v>
      </c>
      <c r="K68" s="19">
        <f t="shared" ca="1" si="5"/>
        <v>1426092796.96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43723220.730000004</v>
      </c>
      <c r="F69" s="18">
        <f t="shared" ca="1" si="4"/>
        <v>0</v>
      </c>
      <c r="G69" s="18">
        <f t="shared" ca="1" si="4"/>
        <v>0</v>
      </c>
      <c r="H69" s="18">
        <f t="shared" ca="1" si="4"/>
        <v>0</v>
      </c>
      <c r="I69" s="18">
        <f t="shared" ca="1" si="4"/>
        <v>0</v>
      </c>
      <c r="J69" s="18">
        <f t="shared" ca="1" si="4"/>
        <v>0</v>
      </c>
      <c r="K69" s="19">
        <f t="shared" ca="1" si="5"/>
        <v>43723220.730000004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68877605.410000011</v>
      </c>
      <c r="F70" s="18">
        <f t="shared" ca="1" si="4"/>
        <v>0</v>
      </c>
      <c r="G70" s="18">
        <f t="shared" ca="1" si="4"/>
        <v>0</v>
      </c>
      <c r="H70" s="18">
        <f t="shared" ca="1" si="4"/>
        <v>0</v>
      </c>
      <c r="I70" s="18">
        <f t="shared" ca="1" si="4"/>
        <v>0</v>
      </c>
      <c r="J70" s="18">
        <f t="shared" ca="1" si="4"/>
        <v>0</v>
      </c>
      <c r="K70" s="19">
        <f t="shared" ca="1" si="5"/>
        <v>68877605.410000011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J73" ca="1" si="6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6"/>
        <v>79205301.269999996</v>
      </c>
      <c r="F71" s="18">
        <f t="shared" ca="1" si="6"/>
        <v>0</v>
      </c>
      <c r="G71" s="18">
        <f t="shared" ca="1" si="6"/>
        <v>0</v>
      </c>
      <c r="H71" s="18">
        <f t="shared" ca="1" si="6"/>
        <v>0</v>
      </c>
      <c r="I71" s="18">
        <f t="shared" ca="1" si="6"/>
        <v>0</v>
      </c>
      <c r="J71" s="18">
        <f t="shared" ca="1" si="6"/>
        <v>0</v>
      </c>
      <c r="K71" s="19">
        <f t="shared" ca="1" si="5"/>
        <v>79205301.269999996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6"/>
        <v>0</v>
      </c>
      <c r="E72" s="18">
        <f t="shared" ca="1" si="6"/>
        <v>907274667.14999986</v>
      </c>
      <c r="F72" s="18">
        <f t="shared" ca="1" si="6"/>
        <v>0</v>
      </c>
      <c r="G72" s="18">
        <f t="shared" ca="1" si="6"/>
        <v>0</v>
      </c>
      <c r="H72" s="18">
        <f t="shared" ca="1" si="6"/>
        <v>0</v>
      </c>
      <c r="I72" s="18">
        <f t="shared" ca="1" si="6"/>
        <v>0</v>
      </c>
      <c r="J72" s="18">
        <f t="shared" ca="1" si="6"/>
        <v>0</v>
      </c>
      <c r="K72" s="19">
        <f t="shared" ca="1" si="5"/>
        <v>907274667.14999986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6"/>
        <v>0</v>
      </c>
      <c r="E73" s="18">
        <f t="shared" ca="1" si="6"/>
        <v>3636776203.6933327</v>
      </c>
      <c r="F73" s="18">
        <f t="shared" ca="1" si="6"/>
        <v>0</v>
      </c>
      <c r="G73" s="18">
        <f t="shared" ca="1" si="6"/>
        <v>0</v>
      </c>
      <c r="H73" s="18">
        <f t="shared" ca="1" si="6"/>
        <v>0</v>
      </c>
      <c r="I73" s="18">
        <f t="shared" ca="1" si="6"/>
        <v>0</v>
      </c>
      <c r="J73" s="18">
        <f t="shared" ca="1" si="6"/>
        <v>0</v>
      </c>
      <c r="K73" s="19">
        <f t="shared" ca="1" si="5"/>
        <v>3636776203.6933327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t="shared" ref="D74:K74" ca="1" si="7">SUMIF($C$7:$C$73,"HD",D$7:D$73)</f>
        <v>0</v>
      </c>
      <c r="E74" s="49">
        <f t="shared" ca="1" si="7"/>
        <v>0</v>
      </c>
      <c r="F74" s="49">
        <f t="shared" ca="1" si="7"/>
        <v>0</v>
      </c>
      <c r="G74" s="49">
        <f t="shared" ca="1" si="7"/>
        <v>0</v>
      </c>
      <c r="H74" s="49">
        <f t="shared" ca="1" si="7"/>
        <v>0</v>
      </c>
      <c r="I74" s="49">
        <f t="shared" ca="1" si="7"/>
        <v>0</v>
      </c>
      <c r="J74" s="49">
        <f t="shared" ca="1" si="7"/>
        <v>0</v>
      </c>
      <c r="K74" s="49">
        <f t="shared" ca="1" si="7"/>
        <v>0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t="shared" ref="D75:K75" ca="1" si="8">SUMIF($C$7:$C$73,"H",D$7:D$73)+SUMIF($C$7:$C$73,"E",D$7:D$73)</f>
        <v>57388838.630000003</v>
      </c>
      <c r="E75" s="49">
        <f t="shared" ca="1" si="8"/>
        <v>16002587661.711504</v>
      </c>
      <c r="F75" s="49">
        <f t="shared" ca="1" si="8"/>
        <v>0</v>
      </c>
      <c r="G75" s="49">
        <f t="shared" ca="1" si="8"/>
        <v>0</v>
      </c>
      <c r="H75" s="49">
        <f t="shared" ca="1" si="8"/>
        <v>0</v>
      </c>
      <c r="I75" s="49">
        <f t="shared" ca="1" si="8"/>
        <v>0</v>
      </c>
      <c r="J75" s="49">
        <f t="shared" ca="1" si="8"/>
        <v>0</v>
      </c>
      <c r="K75" s="49">
        <f t="shared" ca="1" si="8"/>
        <v>16059976500.341505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t="shared" ref="D76:K76" ca="1" si="9">D74+D75</f>
        <v>57388838.630000003</v>
      </c>
      <c r="E76" s="49">
        <f t="shared" ca="1" si="9"/>
        <v>16002587661.711504</v>
      </c>
      <c r="F76" s="49">
        <f t="shared" ca="1" si="9"/>
        <v>0</v>
      </c>
      <c r="G76" s="49">
        <f t="shared" ca="1" si="9"/>
        <v>0</v>
      </c>
      <c r="H76" s="49">
        <f t="shared" ca="1" si="9"/>
        <v>0</v>
      </c>
      <c r="I76" s="49">
        <f t="shared" ca="1" si="9"/>
        <v>0</v>
      </c>
      <c r="J76" s="49">
        <f t="shared" ca="1" si="9"/>
        <v>0</v>
      </c>
      <c r="K76" s="49">
        <f t="shared" ca="1" si="9"/>
        <v>16059976500.341505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>
      <c r="A82" s="53"/>
      <c r="B82" s="53"/>
      <c r="C82" s="53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</row>
    <row r="83" spans="1:231">
      <c r="A83" s="53"/>
      <c r="B83" s="53"/>
      <c r="C83" s="53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</row>
    <row r="84" spans="1:231"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</row>
    <row r="85" spans="1:231"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1"/>
  <dimension ref="A1:IG160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4</v>
      </c>
      <c r="B2" s="2"/>
      <c r="C2" s="2"/>
    </row>
    <row r="3" spans="1:229" ht="15" customHeight="1">
      <c r="A3" s="5" t="s">
        <v>361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360</v>
      </c>
      <c r="HU5" s="101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ht="12.75" customHeight="1">
      <c r="A7" s="57" t="s">
        <v>145</v>
      </c>
      <c r="B7" s="17">
        <v>1001</v>
      </c>
      <c r="C7" s="58" t="s">
        <v>146</v>
      </c>
      <c r="D7" s="19">
        <v>21645161</v>
      </c>
      <c r="E7" s="19">
        <v>0</v>
      </c>
      <c r="F7" s="18">
        <v>0</v>
      </c>
      <c r="G7" s="18">
        <v>0</v>
      </c>
      <c r="H7" s="18">
        <v>0</v>
      </c>
      <c r="I7" s="18">
        <v>0</v>
      </c>
      <c r="J7" s="18">
        <v>21645161</v>
      </c>
      <c r="K7" s="18">
        <v>0</v>
      </c>
      <c r="L7" s="18">
        <v>50557</v>
      </c>
      <c r="M7" s="18">
        <v>0</v>
      </c>
      <c r="N7" s="18">
        <v>0</v>
      </c>
      <c r="O7" s="18">
        <v>0</v>
      </c>
      <c r="P7" s="18">
        <v>3356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29881850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2608715</v>
      </c>
      <c r="AU7" s="18">
        <v>0</v>
      </c>
      <c r="AV7" s="18">
        <v>50252677</v>
      </c>
      <c r="AW7" s="18">
        <v>0</v>
      </c>
      <c r="AX7" s="18">
        <v>0</v>
      </c>
      <c r="AY7" s="18">
        <v>0</v>
      </c>
      <c r="AZ7" s="18">
        <v>2751513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30567553</v>
      </c>
      <c r="BW7" s="18">
        <v>0</v>
      </c>
      <c r="BX7" s="18">
        <v>0</v>
      </c>
      <c r="BY7" s="18">
        <v>0</v>
      </c>
      <c r="BZ7" s="18">
        <v>0</v>
      </c>
      <c r="CA7" s="18">
        <v>0</v>
      </c>
      <c r="CB7" s="18">
        <v>773540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0</v>
      </c>
      <c r="CK7" s="18">
        <v>0</v>
      </c>
      <c r="CL7" s="18">
        <v>0</v>
      </c>
      <c r="CM7" s="18">
        <v>0</v>
      </c>
      <c r="CN7" s="18">
        <v>0</v>
      </c>
      <c r="CO7" s="18">
        <v>0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20205957</v>
      </c>
      <c r="DE7" s="18">
        <v>0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0</v>
      </c>
      <c r="EC7" s="18">
        <v>0</v>
      </c>
      <c r="ED7" s="18">
        <v>1418660</v>
      </c>
      <c r="EE7" s="18">
        <v>0</v>
      </c>
      <c r="EF7" s="18">
        <v>-519183</v>
      </c>
      <c r="EG7" s="18">
        <v>0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3952017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2130933</v>
      </c>
      <c r="GG7" s="18">
        <v>0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165723306</v>
      </c>
      <c r="HU7" s="18">
        <v>0</v>
      </c>
    </row>
    <row r="8" spans="1:229" ht="12.75" customHeight="1">
      <c r="A8" s="57" t="s">
        <v>148</v>
      </c>
      <c r="B8" s="17">
        <v>1003</v>
      </c>
      <c r="C8" s="58" t="s">
        <v>146</v>
      </c>
      <c r="D8" s="19">
        <v>1036204338.6399999</v>
      </c>
      <c r="E8" s="19">
        <v>0</v>
      </c>
      <c r="F8" s="18">
        <v>157185733.25000599</v>
      </c>
      <c r="G8" s="18">
        <v>0</v>
      </c>
      <c r="H8" s="18">
        <v>465581976.51000702</v>
      </c>
      <c r="I8" s="18">
        <v>0</v>
      </c>
      <c r="J8" s="18">
        <v>413436628.87998694</v>
      </c>
      <c r="K8" s="18">
        <v>0</v>
      </c>
      <c r="L8" s="18">
        <v>146122201.31</v>
      </c>
      <c r="M8" s="18">
        <v>0</v>
      </c>
      <c r="N8" s="18">
        <v>181356575.75</v>
      </c>
      <c r="O8" s="18">
        <v>0</v>
      </c>
      <c r="P8" s="18">
        <v>2207425.12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329132.40000000002</v>
      </c>
      <c r="W8" s="18">
        <v>0</v>
      </c>
      <c r="X8" s="18">
        <v>0</v>
      </c>
      <c r="Y8" s="18">
        <v>0</v>
      </c>
      <c r="Z8" s="18">
        <v>95792716.310000002</v>
      </c>
      <c r="AA8" s="18">
        <v>0</v>
      </c>
      <c r="AB8" s="18">
        <v>0</v>
      </c>
      <c r="AC8" s="18">
        <v>0</v>
      </c>
      <c r="AD8" s="18">
        <v>49774094.049999997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1264202049</v>
      </c>
      <c r="AK8" s="18">
        <v>0</v>
      </c>
      <c r="AL8" s="18">
        <v>0</v>
      </c>
      <c r="AM8" s="18">
        <v>0</v>
      </c>
      <c r="AN8" s="18">
        <v>172780820.52000001</v>
      </c>
      <c r="AO8" s="18">
        <v>0</v>
      </c>
      <c r="AP8" s="18">
        <v>1544100840.6900001</v>
      </c>
      <c r="AQ8" s="18">
        <v>0</v>
      </c>
      <c r="AR8" s="18">
        <v>245953</v>
      </c>
      <c r="AS8" s="18">
        <v>0</v>
      </c>
      <c r="AT8" s="18">
        <v>52732675.030000001</v>
      </c>
      <c r="AU8" s="18">
        <v>0</v>
      </c>
      <c r="AV8" s="18">
        <v>92383998.129999995</v>
      </c>
      <c r="AW8" s="18">
        <v>0</v>
      </c>
      <c r="AX8" s="18">
        <v>29890.85</v>
      </c>
      <c r="AY8" s="18">
        <v>0</v>
      </c>
      <c r="AZ8" s="18">
        <v>0</v>
      </c>
      <c r="BA8" s="18">
        <v>0</v>
      </c>
      <c r="BB8" s="18">
        <v>10483926.369999999</v>
      </c>
      <c r="BC8" s="18">
        <v>0</v>
      </c>
      <c r="BD8" s="18">
        <v>72251933.159999996</v>
      </c>
      <c r="BE8" s="18">
        <v>0</v>
      </c>
      <c r="BF8" s="18">
        <v>0</v>
      </c>
      <c r="BG8" s="18">
        <v>0</v>
      </c>
      <c r="BH8" s="18">
        <v>4949572.1100000003</v>
      </c>
      <c r="BI8" s="18">
        <v>0</v>
      </c>
      <c r="BJ8" s="18">
        <v>22672435.140000001</v>
      </c>
      <c r="BK8" s="18">
        <v>0</v>
      </c>
      <c r="BL8" s="18">
        <v>31626294.140000001</v>
      </c>
      <c r="BM8" s="18">
        <v>0</v>
      </c>
      <c r="BN8" s="18">
        <v>0</v>
      </c>
      <c r="BO8" s="18">
        <v>0</v>
      </c>
      <c r="BP8" s="18">
        <v>440095.36</v>
      </c>
      <c r="BQ8" s="18">
        <v>0</v>
      </c>
      <c r="BR8" s="18">
        <v>48629.51</v>
      </c>
      <c r="BS8" s="18">
        <v>0</v>
      </c>
      <c r="BT8" s="18">
        <v>0</v>
      </c>
      <c r="BU8" s="18">
        <v>0</v>
      </c>
      <c r="BV8" s="18">
        <v>86367966.799999997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2031903.23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23333409.050000001</v>
      </c>
      <c r="DA8" s="18">
        <v>0</v>
      </c>
      <c r="DB8" s="18">
        <v>0</v>
      </c>
      <c r="DC8" s="18">
        <v>0</v>
      </c>
      <c r="DD8" s="18">
        <v>87814336.439999998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1693058.9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53202211.159999996</v>
      </c>
      <c r="DW8" s="18">
        <v>0</v>
      </c>
      <c r="DX8" s="18">
        <v>1377923.78</v>
      </c>
      <c r="DY8" s="18">
        <v>0</v>
      </c>
      <c r="DZ8" s="18">
        <v>0</v>
      </c>
      <c r="EA8" s="18">
        <v>0</v>
      </c>
      <c r="EB8" s="18">
        <v>225264685.44</v>
      </c>
      <c r="EC8" s="18">
        <v>0</v>
      </c>
      <c r="ED8" s="18">
        <v>6880598.3799999999</v>
      </c>
      <c r="EE8" s="18">
        <v>0</v>
      </c>
      <c r="EF8" s="18">
        <v>18198576.32</v>
      </c>
      <c r="EG8" s="18">
        <v>0</v>
      </c>
      <c r="EH8" s="18">
        <v>80740555.560000002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71290059.920000002</v>
      </c>
      <c r="EO8" s="18">
        <v>0</v>
      </c>
      <c r="EP8" s="18">
        <v>15095.32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788357.39</v>
      </c>
      <c r="EW8" s="18">
        <v>0</v>
      </c>
      <c r="EX8" s="18">
        <v>224357223.41999999</v>
      </c>
      <c r="EY8" s="18">
        <v>0</v>
      </c>
      <c r="EZ8" s="18">
        <v>0</v>
      </c>
      <c r="FA8" s="18">
        <v>0</v>
      </c>
      <c r="FB8" s="18">
        <v>7323446.5999999996</v>
      </c>
      <c r="FC8" s="18">
        <v>0</v>
      </c>
      <c r="FD8" s="18">
        <v>174647.35</v>
      </c>
      <c r="FE8" s="18">
        <v>0</v>
      </c>
      <c r="FF8" s="18">
        <v>0</v>
      </c>
      <c r="FG8" s="18">
        <v>0</v>
      </c>
      <c r="FH8" s="18">
        <v>233465.17000000039</v>
      </c>
      <c r="FI8" s="18">
        <v>0</v>
      </c>
      <c r="FJ8" s="18">
        <v>100602.22</v>
      </c>
      <c r="FK8" s="18">
        <v>0</v>
      </c>
      <c r="FL8" s="18">
        <v>53052114.870000146</v>
      </c>
      <c r="FM8" s="18">
        <v>0</v>
      </c>
      <c r="FN8" s="19">
        <v>919900786.73000109</v>
      </c>
      <c r="FO8" s="19">
        <v>0</v>
      </c>
      <c r="FP8" s="18">
        <v>887319.29999999993</v>
      </c>
      <c r="FQ8" s="18">
        <v>0</v>
      </c>
      <c r="FR8" s="18">
        <v>835763.44000000425</v>
      </c>
      <c r="FS8" s="18">
        <v>0</v>
      </c>
      <c r="FT8" s="80">
        <v>93181187.900000051</v>
      </c>
      <c r="FU8" s="80">
        <v>0</v>
      </c>
      <c r="FV8" s="18">
        <v>8019136.9800000004</v>
      </c>
      <c r="FW8" s="18">
        <v>0</v>
      </c>
      <c r="FX8" s="18">
        <v>85162050.920000046</v>
      </c>
      <c r="FY8" s="18">
        <v>0</v>
      </c>
      <c r="FZ8" s="80">
        <v>824996516.09000099</v>
      </c>
      <c r="GA8" s="80">
        <v>0</v>
      </c>
      <c r="GB8" s="18">
        <v>123997629.74999997</v>
      </c>
      <c r="GC8" s="18">
        <v>0</v>
      </c>
      <c r="GD8" s="18">
        <v>700998886.34000099</v>
      </c>
      <c r="GE8" s="18">
        <v>0</v>
      </c>
      <c r="GF8" s="18">
        <v>14535696.370001195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6659412317.0100021</v>
      </c>
      <c r="HU8" s="18">
        <v>0</v>
      </c>
    </row>
    <row r="9" spans="1:229" ht="12.75" customHeight="1">
      <c r="A9" s="57" t="s">
        <v>150</v>
      </c>
      <c r="B9" s="17">
        <v>1004</v>
      </c>
      <c r="C9" s="58" t="s">
        <v>146</v>
      </c>
      <c r="D9" s="19">
        <v>769902921.6099999</v>
      </c>
      <c r="E9" s="19">
        <v>0</v>
      </c>
      <c r="F9" s="18">
        <v>283116011.12</v>
      </c>
      <c r="G9" s="18">
        <v>0</v>
      </c>
      <c r="H9" s="18">
        <v>436603546.70999992</v>
      </c>
      <c r="I9" s="18">
        <v>0</v>
      </c>
      <c r="J9" s="18">
        <v>50183363.779999986</v>
      </c>
      <c r="K9" s="18">
        <v>0</v>
      </c>
      <c r="L9" s="18">
        <v>71711462</v>
      </c>
      <c r="M9" s="18">
        <v>0</v>
      </c>
      <c r="N9" s="18">
        <v>146510100.99000001</v>
      </c>
      <c r="O9" s="18">
        <v>0</v>
      </c>
      <c r="P9" s="18">
        <v>145699.59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110310003.73</v>
      </c>
      <c r="AA9" s="18">
        <v>0</v>
      </c>
      <c r="AB9" s="18">
        <v>0</v>
      </c>
      <c r="AC9" s="18">
        <v>0</v>
      </c>
      <c r="AD9" s="18">
        <v>38242267.139999993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1509230937.8600004</v>
      </c>
      <c r="AK9" s="18">
        <v>0</v>
      </c>
      <c r="AL9" s="18">
        <v>21071621.030000001</v>
      </c>
      <c r="AM9" s="18">
        <v>0</v>
      </c>
      <c r="AN9" s="18">
        <v>160018811.18999994</v>
      </c>
      <c r="AO9" s="18">
        <v>0</v>
      </c>
      <c r="AP9" s="18">
        <v>2386892343.2300005</v>
      </c>
      <c r="AQ9" s="18">
        <v>0</v>
      </c>
      <c r="AR9" s="18">
        <v>1106313.6199999999</v>
      </c>
      <c r="AS9" s="18">
        <v>0</v>
      </c>
      <c r="AT9" s="18">
        <v>33426586.730000004</v>
      </c>
      <c r="AU9" s="18">
        <v>0</v>
      </c>
      <c r="AV9" s="18">
        <v>28225348.579999998</v>
      </c>
      <c r="AW9" s="18">
        <v>0</v>
      </c>
      <c r="AX9" s="18">
        <v>47131.68</v>
      </c>
      <c r="AY9" s="18">
        <v>0</v>
      </c>
      <c r="AZ9" s="18">
        <v>0</v>
      </c>
      <c r="BA9" s="18">
        <v>0</v>
      </c>
      <c r="BB9" s="18">
        <v>630325.72</v>
      </c>
      <c r="BC9" s="18">
        <v>0</v>
      </c>
      <c r="BD9" s="18">
        <v>12599481.57</v>
      </c>
      <c r="BE9" s="18">
        <v>0</v>
      </c>
      <c r="BF9" s="18">
        <v>0</v>
      </c>
      <c r="BG9" s="18">
        <v>0</v>
      </c>
      <c r="BH9" s="18">
        <v>14954444.59</v>
      </c>
      <c r="BI9" s="18">
        <v>0</v>
      </c>
      <c r="BJ9" s="18">
        <v>1989344.68</v>
      </c>
      <c r="BK9" s="18">
        <v>0</v>
      </c>
      <c r="BL9" s="18">
        <v>10330491.699999999</v>
      </c>
      <c r="BM9" s="18">
        <v>0</v>
      </c>
      <c r="BN9" s="18">
        <v>8527865.4500000011</v>
      </c>
      <c r="BO9" s="18">
        <v>0</v>
      </c>
      <c r="BP9" s="18">
        <v>1110566.04</v>
      </c>
      <c r="BQ9" s="18">
        <v>0</v>
      </c>
      <c r="BR9" s="18">
        <v>93283.36</v>
      </c>
      <c r="BS9" s="18">
        <v>0</v>
      </c>
      <c r="BT9" s="18">
        <v>0</v>
      </c>
      <c r="BU9" s="18">
        <v>0</v>
      </c>
      <c r="BV9" s="18">
        <v>5493743.6200000001</v>
      </c>
      <c r="BW9" s="18">
        <v>0</v>
      </c>
      <c r="BX9" s="18">
        <v>52632.67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62753741.539999999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7955408.3799999999</v>
      </c>
      <c r="DW9" s="18">
        <v>0</v>
      </c>
      <c r="DX9" s="18">
        <v>810834.06000000017</v>
      </c>
      <c r="DY9" s="18">
        <v>0</v>
      </c>
      <c r="DZ9" s="18">
        <v>0</v>
      </c>
      <c r="EA9" s="18">
        <v>0</v>
      </c>
      <c r="EB9" s="18">
        <v>78857299.809999987</v>
      </c>
      <c r="EC9" s="18">
        <v>0</v>
      </c>
      <c r="ED9" s="18">
        <v>20653709.629999999</v>
      </c>
      <c r="EE9" s="18">
        <v>0</v>
      </c>
      <c r="EF9" s="18">
        <v>7839971.339999998</v>
      </c>
      <c r="EG9" s="18">
        <v>0</v>
      </c>
      <c r="EH9" s="18">
        <v>36912649.960000001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31493985.990000002</v>
      </c>
      <c r="EO9" s="18">
        <v>0</v>
      </c>
      <c r="EP9" s="18">
        <v>10769.239999999991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115950.90000000037</v>
      </c>
      <c r="EW9" s="18">
        <v>0</v>
      </c>
      <c r="EX9" s="18">
        <v>26612234.040000003</v>
      </c>
      <c r="EY9" s="18">
        <v>0</v>
      </c>
      <c r="EZ9" s="18">
        <v>5</v>
      </c>
      <c r="FA9" s="18">
        <v>0</v>
      </c>
      <c r="FB9" s="18">
        <v>203034.18999999948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0</v>
      </c>
      <c r="FI9" s="18">
        <v>3</v>
      </c>
      <c r="FJ9" s="18">
        <v>32228.279999999795</v>
      </c>
      <c r="FK9" s="18">
        <v>0</v>
      </c>
      <c r="FL9" s="18">
        <v>0</v>
      </c>
      <c r="FM9" s="18">
        <v>0</v>
      </c>
      <c r="FN9" s="19">
        <v>7927275556.5200014</v>
      </c>
      <c r="FO9" s="19">
        <v>0</v>
      </c>
      <c r="FP9" s="18">
        <v>0</v>
      </c>
      <c r="FQ9" s="18">
        <v>0</v>
      </c>
      <c r="FR9" s="18">
        <v>6408180.1100000013</v>
      </c>
      <c r="FS9" s="18">
        <v>0</v>
      </c>
      <c r="FT9" s="80">
        <v>1870829889.2403584</v>
      </c>
      <c r="FU9" s="80">
        <v>0</v>
      </c>
      <c r="FV9" s="18">
        <v>89207284.560001135</v>
      </c>
      <c r="FW9" s="18">
        <v>0</v>
      </c>
      <c r="FX9" s="18">
        <v>1781622604.6803572</v>
      </c>
      <c r="FY9" s="18">
        <v>0</v>
      </c>
      <c r="FZ9" s="80">
        <v>6050037487.1696434</v>
      </c>
      <c r="GA9" s="80">
        <v>0</v>
      </c>
      <c r="GB9" s="18">
        <v>1388530209.7800124</v>
      </c>
      <c r="GC9" s="18">
        <v>0</v>
      </c>
      <c r="GD9" s="18">
        <v>4661507277.3896313</v>
      </c>
      <c r="GE9" s="18">
        <v>0</v>
      </c>
      <c r="GF9" s="18">
        <v>25949823.559999999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13560131017.589998</v>
      </c>
      <c r="HU9" s="18">
        <v>3</v>
      </c>
    </row>
    <row r="10" spans="1:229" ht="12.75" customHeight="1">
      <c r="A10" s="57" t="s">
        <v>152</v>
      </c>
      <c r="B10" s="17">
        <v>1005</v>
      </c>
      <c r="C10" s="58" t="s">
        <v>146</v>
      </c>
      <c r="D10" s="19">
        <v>1537386063.0238271</v>
      </c>
      <c r="E10" s="19">
        <v>0</v>
      </c>
      <c r="F10" s="18">
        <v>308919246.52488399</v>
      </c>
      <c r="G10" s="18">
        <v>0</v>
      </c>
      <c r="H10" s="18">
        <v>470409802.87908</v>
      </c>
      <c r="I10" s="18">
        <v>0</v>
      </c>
      <c r="J10" s="18">
        <v>758057013.61986303</v>
      </c>
      <c r="K10" s="18">
        <v>0</v>
      </c>
      <c r="L10" s="18">
        <v>35594544.920000002</v>
      </c>
      <c r="M10" s="18">
        <v>0</v>
      </c>
      <c r="N10" s="18">
        <v>168464119.53001001</v>
      </c>
      <c r="O10" s="18">
        <v>0</v>
      </c>
      <c r="P10" s="18">
        <v>6963626.9099999899</v>
      </c>
      <c r="Q10" s="18">
        <v>0</v>
      </c>
      <c r="R10" s="18">
        <v>10270938.01</v>
      </c>
      <c r="S10" s="18">
        <v>0</v>
      </c>
      <c r="T10" s="18">
        <v>0</v>
      </c>
      <c r="U10" s="18">
        <v>0</v>
      </c>
      <c r="V10" s="18">
        <v>296120</v>
      </c>
      <c r="W10" s="18">
        <v>0</v>
      </c>
      <c r="X10" s="18">
        <v>0</v>
      </c>
      <c r="Y10" s="18">
        <v>0</v>
      </c>
      <c r="Z10" s="18">
        <v>260635953.60000101</v>
      </c>
      <c r="AA10" s="18">
        <v>0</v>
      </c>
      <c r="AB10" s="18">
        <v>11169.52</v>
      </c>
      <c r="AC10" s="18">
        <v>0</v>
      </c>
      <c r="AD10" s="18">
        <v>222939230.30000001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1549174749.2501798</v>
      </c>
      <c r="AK10" s="18">
        <v>0</v>
      </c>
      <c r="AL10" s="18">
        <v>77321310.870000005</v>
      </c>
      <c r="AM10" s="18">
        <v>0</v>
      </c>
      <c r="AN10" s="18">
        <v>357154448.95993799</v>
      </c>
      <c r="AO10" s="18">
        <v>0</v>
      </c>
      <c r="AP10" s="18">
        <v>3153955469.4300499</v>
      </c>
      <c r="AQ10" s="18">
        <v>0</v>
      </c>
      <c r="AR10" s="18">
        <v>10153608.029999999</v>
      </c>
      <c r="AS10" s="18">
        <v>0</v>
      </c>
      <c r="AT10" s="18">
        <v>100844165.579999</v>
      </c>
      <c r="AU10" s="18">
        <v>0</v>
      </c>
      <c r="AV10" s="18">
        <v>85940861.190012693</v>
      </c>
      <c r="AW10" s="18">
        <v>0</v>
      </c>
      <c r="AX10" s="18">
        <v>103085.71</v>
      </c>
      <c r="AY10" s="18">
        <v>0</v>
      </c>
      <c r="AZ10" s="18">
        <v>0</v>
      </c>
      <c r="BA10" s="18">
        <v>0</v>
      </c>
      <c r="BB10" s="18">
        <v>18896552.470002599</v>
      </c>
      <c r="BC10" s="18">
        <v>0</v>
      </c>
      <c r="BD10" s="18">
        <v>27052899.270027</v>
      </c>
      <c r="BE10" s="18">
        <v>0</v>
      </c>
      <c r="BF10" s="18">
        <v>7356895.3399999999</v>
      </c>
      <c r="BG10" s="18">
        <v>0</v>
      </c>
      <c r="BH10" s="18">
        <v>26098414.949999999</v>
      </c>
      <c r="BI10" s="18">
        <v>0</v>
      </c>
      <c r="BJ10" s="18">
        <v>87565758.439999998</v>
      </c>
      <c r="BK10" s="18">
        <v>0</v>
      </c>
      <c r="BL10" s="18">
        <v>83367188.939999998</v>
      </c>
      <c r="BM10" s="18">
        <v>0</v>
      </c>
      <c r="BN10" s="18">
        <v>5065716.5199999996</v>
      </c>
      <c r="BO10" s="18">
        <v>0</v>
      </c>
      <c r="BP10" s="18">
        <v>6097156.2300000004</v>
      </c>
      <c r="BQ10" s="18">
        <v>0</v>
      </c>
      <c r="BR10" s="18">
        <v>702404.93000000203</v>
      </c>
      <c r="BS10" s="18">
        <v>0</v>
      </c>
      <c r="BT10" s="18">
        <v>0</v>
      </c>
      <c r="BU10" s="18">
        <v>0</v>
      </c>
      <c r="BV10" s="18">
        <v>44119662.520000003</v>
      </c>
      <c r="BW10" s="18">
        <v>0</v>
      </c>
      <c r="BX10" s="18">
        <v>1435924.81</v>
      </c>
      <c r="BY10" s="18">
        <v>0</v>
      </c>
      <c r="BZ10" s="18">
        <v>0</v>
      </c>
      <c r="CA10" s="18">
        <v>0</v>
      </c>
      <c r="CB10" s="18">
        <v>2616306.96999999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155400933.19973499</v>
      </c>
      <c r="DE10" s="18">
        <v>0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0</v>
      </c>
      <c r="DP10" s="18">
        <v>1408842.68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26680843.1599993</v>
      </c>
      <c r="DW10" s="18">
        <v>0</v>
      </c>
      <c r="DX10" s="18">
        <v>42749752.079988703</v>
      </c>
      <c r="DY10" s="18">
        <v>0</v>
      </c>
      <c r="DZ10" s="18">
        <v>0</v>
      </c>
      <c r="EA10" s="18">
        <v>0</v>
      </c>
      <c r="EB10" s="18">
        <v>237877619.020004</v>
      </c>
      <c r="EC10" s="18">
        <v>0</v>
      </c>
      <c r="ED10" s="18">
        <v>15537856.09</v>
      </c>
      <c r="EE10" s="18">
        <v>0</v>
      </c>
      <c r="EF10" s="18">
        <v>45060902.640000001</v>
      </c>
      <c r="EG10" s="18">
        <v>0</v>
      </c>
      <c r="EH10" s="18">
        <v>78155742.159999698</v>
      </c>
      <c r="EI10" s="18">
        <v>0</v>
      </c>
      <c r="EJ10" s="18">
        <v>0</v>
      </c>
      <c r="EK10" s="18">
        <v>0</v>
      </c>
      <c r="EL10" s="18">
        <v>0</v>
      </c>
      <c r="EM10" s="18">
        <v>0</v>
      </c>
      <c r="EN10" s="18">
        <v>12645087.77</v>
      </c>
      <c r="EO10" s="18">
        <v>0</v>
      </c>
      <c r="EP10" s="18">
        <v>161877.94</v>
      </c>
      <c r="EQ10" s="18">
        <v>0</v>
      </c>
      <c r="ER10" s="18">
        <v>0</v>
      </c>
      <c r="ES10" s="18">
        <v>0</v>
      </c>
      <c r="ET10" s="18">
        <v>0</v>
      </c>
      <c r="EU10" s="18">
        <v>0</v>
      </c>
      <c r="EV10" s="18">
        <v>6677011.9299999997</v>
      </c>
      <c r="EW10" s="18">
        <v>0</v>
      </c>
      <c r="EX10" s="18">
        <v>366244983.74000102</v>
      </c>
      <c r="EY10" s="18">
        <v>0</v>
      </c>
      <c r="EZ10" s="18">
        <v>0</v>
      </c>
      <c r="FA10" s="18">
        <v>0</v>
      </c>
      <c r="FB10" s="18">
        <v>16297742.609999999</v>
      </c>
      <c r="FC10" s="18">
        <v>0</v>
      </c>
      <c r="FD10" s="18">
        <v>0</v>
      </c>
      <c r="FE10" s="18">
        <v>0</v>
      </c>
      <c r="FF10" s="18">
        <v>0</v>
      </c>
      <c r="FG10" s="18">
        <v>0</v>
      </c>
      <c r="FH10" s="18">
        <v>633081.1</v>
      </c>
      <c r="FI10" s="18">
        <v>0</v>
      </c>
      <c r="FJ10" s="18">
        <v>2199414.4900000002</v>
      </c>
      <c r="FK10" s="18">
        <v>0</v>
      </c>
      <c r="FL10" s="18">
        <v>1743287.76999999</v>
      </c>
      <c r="FM10" s="18">
        <v>0</v>
      </c>
      <c r="FN10" s="19">
        <v>1728318288.5694382</v>
      </c>
      <c r="FO10" s="19">
        <v>0</v>
      </c>
      <c r="FP10" s="18">
        <v>150932.5300001</v>
      </c>
      <c r="FQ10" s="18">
        <v>0</v>
      </c>
      <c r="FR10" s="18">
        <v>2240331.3900000998</v>
      </c>
      <c r="FS10" s="18">
        <v>0</v>
      </c>
      <c r="FT10" s="80">
        <v>505509013.83976257</v>
      </c>
      <c r="FU10" s="80">
        <v>0</v>
      </c>
      <c r="FV10" s="18">
        <v>191929127.93653384</v>
      </c>
      <c r="FW10" s="18">
        <v>0</v>
      </c>
      <c r="FX10" s="18">
        <v>313579885.9032287</v>
      </c>
      <c r="FY10" s="18">
        <v>0</v>
      </c>
      <c r="FZ10" s="80">
        <v>1220418010.8096755</v>
      </c>
      <c r="GA10" s="80">
        <v>0</v>
      </c>
      <c r="GB10" s="18">
        <v>463362191.61264795</v>
      </c>
      <c r="GC10" s="18">
        <v>0</v>
      </c>
      <c r="GD10" s="18">
        <v>757055819.19702756</v>
      </c>
      <c r="GE10" s="18">
        <v>0</v>
      </c>
      <c r="GF10" s="18">
        <v>9556064.5500000007</v>
      </c>
      <c r="GG10" s="18">
        <v>0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10634933677.723215</v>
      </c>
      <c r="HU10" s="18">
        <v>0</v>
      </c>
    </row>
    <row r="11" spans="1:229" ht="12.75" customHeight="1">
      <c r="A11" s="57" t="s">
        <v>154</v>
      </c>
      <c r="B11" s="17">
        <v>1006</v>
      </c>
      <c r="C11" s="58" t="s">
        <v>146</v>
      </c>
      <c r="D11" s="19">
        <v>14182573.570900001</v>
      </c>
      <c r="E11" s="19">
        <v>0</v>
      </c>
      <c r="F11" s="18">
        <v>7780894.9199000001</v>
      </c>
      <c r="G11" s="18">
        <v>0</v>
      </c>
      <c r="H11" s="18">
        <v>5499753.8841000004</v>
      </c>
      <c r="I11" s="18">
        <v>0</v>
      </c>
      <c r="J11" s="18">
        <v>901924.76690000005</v>
      </c>
      <c r="K11" s="18">
        <v>0</v>
      </c>
      <c r="L11" s="18">
        <v>0</v>
      </c>
      <c r="M11" s="18">
        <v>0</v>
      </c>
      <c r="N11" s="18">
        <v>46434014.240000002</v>
      </c>
      <c r="O11" s="18">
        <v>0</v>
      </c>
      <c r="P11" s="18">
        <v>1680700</v>
      </c>
      <c r="Q11" s="18">
        <v>0</v>
      </c>
      <c r="R11" s="18">
        <v>1110295.42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4891003.3170999996</v>
      </c>
      <c r="AA11" s="18">
        <v>0</v>
      </c>
      <c r="AB11" s="18">
        <v>0</v>
      </c>
      <c r="AC11" s="18">
        <v>0</v>
      </c>
      <c r="AD11" s="18">
        <v>263261.46999999997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1211721158.4909</v>
      </c>
      <c r="AK11" s="18">
        <v>0</v>
      </c>
      <c r="AL11" s="18">
        <v>6818346.5587999998</v>
      </c>
      <c r="AM11" s="18">
        <v>0</v>
      </c>
      <c r="AN11" s="18">
        <v>19040935.231699999</v>
      </c>
      <c r="AO11" s="18">
        <v>0</v>
      </c>
      <c r="AP11" s="18">
        <v>119946180.9244</v>
      </c>
      <c r="AQ11" s="18">
        <v>0</v>
      </c>
      <c r="AR11" s="18">
        <v>141841.34</v>
      </c>
      <c r="AS11" s="18">
        <v>0</v>
      </c>
      <c r="AT11" s="18">
        <v>518281.7746</v>
      </c>
      <c r="AU11" s="18">
        <v>0</v>
      </c>
      <c r="AV11" s="18">
        <v>1522017.7577</v>
      </c>
      <c r="AW11" s="18">
        <v>0</v>
      </c>
      <c r="AX11" s="18">
        <v>2701.93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31586.59</v>
      </c>
      <c r="BE11" s="18">
        <v>0</v>
      </c>
      <c r="BF11" s="18">
        <v>0</v>
      </c>
      <c r="BG11" s="18">
        <v>0</v>
      </c>
      <c r="BH11" s="18">
        <v>51309.37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66737.8</v>
      </c>
      <c r="BQ11" s="18">
        <v>0</v>
      </c>
      <c r="BR11" s="18">
        <v>44435.61</v>
      </c>
      <c r="BS11" s="18">
        <v>0</v>
      </c>
      <c r="BT11" s="18">
        <v>0</v>
      </c>
      <c r="BU11" s="18">
        <v>0</v>
      </c>
      <c r="BV11" s="18">
        <v>71512428.890000001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23641.472900000001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25712117.9965</v>
      </c>
      <c r="CK11" s="18">
        <v>0</v>
      </c>
      <c r="CL11" s="18">
        <v>415083.57130000001</v>
      </c>
      <c r="CM11" s="18">
        <v>0</v>
      </c>
      <c r="CN11" s="18">
        <v>706839.15449999995</v>
      </c>
      <c r="CO11" s="18">
        <v>0</v>
      </c>
      <c r="CP11" s="18">
        <v>0</v>
      </c>
      <c r="CQ11" s="18">
        <v>0</v>
      </c>
      <c r="CR11" s="18">
        <v>245894.01949999999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12155231.0288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31319.1355</v>
      </c>
      <c r="DU11" s="18">
        <v>0</v>
      </c>
      <c r="DV11" s="18">
        <v>0</v>
      </c>
      <c r="DW11" s="18">
        <v>0</v>
      </c>
      <c r="DX11" s="18">
        <v>2722773.7474000002</v>
      </c>
      <c r="DY11" s="18">
        <v>0</v>
      </c>
      <c r="DZ11" s="18">
        <v>0</v>
      </c>
      <c r="EA11" s="18">
        <v>0</v>
      </c>
      <c r="EB11" s="18">
        <v>1069421.8154</v>
      </c>
      <c r="EC11" s="18">
        <v>0</v>
      </c>
      <c r="ED11" s="18">
        <v>479242.04</v>
      </c>
      <c r="EE11" s="18">
        <v>0</v>
      </c>
      <c r="EF11" s="18">
        <v>490156.74</v>
      </c>
      <c r="EG11" s="18">
        <v>0</v>
      </c>
      <c r="EH11" s="18">
        <v>1723726.4794999999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3458.88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331922.75</v>
      </c>
      <c r="EW11" s="18">
        <v>0</v>
      </c>
      <c r="EX11" s="18">
        <v>119202600.63</v>
      </c>
      <c r="EY11" s="18">
        <v>0</v>
      </c>
      <c r="EZ11" s="18">
        <v>2611333.5699999998</v>
      </c>
      <c r="FA11" s="18">
        <v>0</v>
      </c>
      <c r="FB11" s="18">
        <v>307965.92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4343512.78</v>
      </c>
      <c r="FI11" s="18">
        <v>0</v>
      </c>
      <c r="FJ11" s="18">
        <v>107886.47</v>
      </c>
      <c r="FK11" s="18">
        <v>0</v>
      </c>
      <c r="FL11" s="18">
        <v>929.07</v>
      </c>
      <c r="FM11" s="18">
        <v>0</v>
      </c>
      <c r="FN11" s="19">
        <v>127178938.26000001</v>
      </c>
      <c r="FO11" s="19">
        <v>0</v>
      </c>
      <c r="FP11" s="18">
        <v>0</v>
      </c>
      <c r="FQ11" s="18">
        <v>0</v>
      </c>
      <c r="FR11" s="18">
        <v>121522385.92</v>
      </c>
      <c r="FS11" s="18">
        <v>0</v>
      </c>
      <c r="FT11" s="80">
        <v>3114304.25</v>
      </c>
      <c r="FU11" s="80">
        <v>0</v>
      </c>
      <c r="FV11" s="18">
        <v>0</v>
      </c>
      <c r="FW11" s="18">
        <v>0</v>
      </c>
      <c r="FX11" s="18">
        <v>3114304.25</v>
      </c>
      <c r="FY11" s="18">
        <v>0</v>
      </c>
      <c r="FZ11" s="80">
        <v>2542248.09</v>
      </c>
      <c r="GA11" s="80">
        <v>0</v>
      </c>
      <c r="GB11" s="18">
        <v>0</v>
      </c>
      <c r="GC11" s="18">
        <v>0</v>
      </c>
      <c r="GD11" s="18">
        <v>2542248.09</v>
      </c>
      <c r="GE11" s="18">
        <v>0</v>
      </c>
      <c r="GF11" s="18">
        <v>2652147.7113000001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1802495953.5286996</v>
      </c>
      <c r="HU11" s="18">
        <v>0</v>
      </c>
    </row>
    <row r="12" spans="1:229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145327778.76148409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145327778.76148409</v>
      </c>
      <c r="HU12" s="18">
        <v>0</v>
      </c>
    </row>
    <row r="13" spans="1:229" ht="12.75" customHeight="1">
      <c r="A13" s="57" t="s">
        <v>158</v>
      </c>
      <c r="B13" s="17">
        <v>1008</v>
      </c>
      <c r="C13" s="58" t="s">
        <v>146</v>
      </c>
      <c r="D13" s="19">
        <v>129077337.22000001</v>
      </c>
      <c r="E13" s="19">
        <v>0</v>
      </c>
      <c r="F13" s="18">
        <v>15802061.51</v>
      </c>
      <c r="G13" s="18">
        <v>0</v>
      </c>
      <c r="H13" s="18">
        <v>77658492.770000011</v>
      </c>
      <c r="I13" s="18">
        <v>0</v>
      </c>
      <c r="J13" s="18">
        <v>35616782.939999998</v>
      </c>
      <c r="K13" s="18">
        <v>0</v>
      </c>
      <c r="L13" s="18">
        <v>13108923.060000001</v>
      </c>
      <c r="M13" s="18">
        <v>0</v>
      </c>
      <c r="N13" s="18">
        <v>13635591.870000003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23772996.759999998</v>
      </c>
      <c r="AA13" s="18">
        <v>0</v>
      </c>
      <c r="AB13" s="18">
        <v>0</v>
      </c>
      <c r="AC13" s="18">
        <v>0</v>
      </c>
      <c r="AD13" s="18">
        <v>1935638.21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855515076.893731</v>
      </c>
      <c r="AK13" s="18">
        <v>0</v>
      </c>
      <c r="AL13" s="18">
        <v>321823.34626899997</v>
      </c>
      <c r="AM13" s="18">
        <v>0</v>
      </c>
      <c r="AN13" s="18">
        <v>15127110.870000003</v>
      </c>
      <c r="AO13" s="18">
        <v>0</v>
      </c>
      <c r="AP13" s="18">
        <v>561519334.63</v>
      </c>
      <c r="AQ13" s="18">
        <v>0</v>
      </c>
      <c r="AR13" s="18">
        <v>0</v>
      </c>
      <c r="AS13" s="18">
        <v>0</v>
      </c>
      <c r="AT13" s="18">
        <v>5744509.96</v>
      </c>
      <c r="AU13" s="18">
        <v>0</v>
      </c>
      <c r="AV13" s="18">
        <v>20186097.879999999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182366.93000000002</v>
      </c>
      <c r="BC13" s="18">
        <v>0</v>
      </c>
      <c r="BD13" s="18">
        <v>555940.40999999992</v>
      </c>
      <c r="BE13" s="18">
        <v>0</v>
      </c>
      <c r="BF13" s="18">
        <v>0</v>
      </c>
      <c r="BG13" s="18">
        <v>0</v>
      </c>
      <c r="BH13" s="18">
        <v>91159.22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4314.08</v>
      </c>
      <c r="BS13" s="18">
        <v>0</v>
      </c>
      <c r="BT13" s="18">
        <v>0</v>
      </c>
      <c r="BU13" s="18">
        <v>0</v>
      </c>
      <c r="BV13" s="18">
        <v>3426148.03</v>
      </c>
      <c r="BW13" s="18">
        <v>0</v>
      </c>
      <c r="BX13" s="18">
        <v>76190.490000000005</v>
      </c>
      <c r="BY13" s="18">
        <v>0</v>
      </c>
      <c r="BZ13" s="18">
        <v>0</v>
      </c>
      <c r="CA13" s="18">
        <v>0</v>
      </c>
      <c r="CB13" s="18">
        <v>109855.6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1855348.2300000002</v>
      </c>
      <c r="CM13" s="18">
        <v>0</v>
      </c>
      <c r="CN13" s="18">
        <v>482152.35</v>
      </c>
      <c r="CO13" s="18">
        <v>0</v>
      </c>
      <c r="CP13" s="18">
        <v>0</v>
      </c>
      <c r="CQ13" s="18">
        <v>0</v>
      </c>
      <c r="CR13" s="18">
        <v>573702.09000000008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9293835.540000001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-259869.06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48905375.879999995</v>
      </c>
      <c r="DY13" s="18">
        <v>0</v>
      </c>
      <c r="DZ13" s="18">
        <v>0</v>
      </c>
      <c r="EA13" s="18">
        <v>0</v>
      </c>
      <c r="EB13" s="18">
        <v>34812265.960000001</v>
      </c>
      <c r="EC13" s="18">
        <v>0</v>
      </c>
      <c r="ED13" s="18">
        <v>85446.44</v>
      </c>
      <c r="EE13" s="18">
        <v>0</v>
      </c>
      <c r="EF13" s="18">
        <v>20184059.43</v>
      </c>
      <c r="EG13" s="18">
        <v>0</v>
      </c>
      <c r="EH13" s="18">
        <v>2154919.14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507629.50999999989</v>
      </c>
      <c r="FO13" s="19">
        <v>0</v>
      </c>
      <c r="FP13" s="18">
        <v>0</v>
      </c>
      <c r="FQ13" s="18">
        <v>0</v>
      </c>
      <c r="FR13" s="18">
        <v>-378.7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508016.54999999987</v>
      </c>
      <c r="GA13" s="80">
        <v>0</v>
      </c>
      <c r="GB13" s="18">
        <v>0</v>
      </c>
      <c r="GC13" s="18">
        <v>0</v>
      </c>
      <c r="GD13" s="18">
        <v>508016.54999999987</v>
      </c>
      <c r="GE13" s="18">
        <v>0</v>
      </c>
      <c r="GF13" s="18">
        <v>4932525.6300000008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1767917806.6000006</v>
      </c>
      <c r="HU13" s="18">
        <v>0</v>
      </c>
    </row>
    <row r="14" spans="1:229" ht="12.75" customHeight="1">
      <c r="A14" s="57" t="s">
        <v>161</v>
      </c>
      <c r="B14" s="17">
        <v>1009</v>
      </c>
      <c r="C14" s="58" t="s">
        <v>146</v>
      </c>
      <c r="D14" s="19">
        <v>1396009142.1799996</v>
      </c>
      <c r="E14" s="19">
        <v>6258667.459999999</v>
      </c>
      <c r="F14" s="18">
        <v>200403870.96607322</v>
      </c>
      <c r="G14" s="18">
        <v>842134.94392694696</v>
      </c>
      <c r="H14" s="18">
        <v>200212306.53921509</v>
      </c>
      <c r="I14" s="18">
        <v>1033699.3707850998</v>
      </c>
      <c r="J14" s="18">
        <v>995392964.67471135</v>
      </c>
      <c r="K14" s="18">
        <v>4382833.1452879524</v>
      </c>
      <c r="L14" s="18">
        <v>109186150.84</v>
      </c>
      <c r="M14" s="18">
        <v>165548.63</v>
      </c>
      <c r="N14" s="18">
        <v>109845069.14</v>
      </c>
      <c r="O14" s="18">
        <v>0</v>
      </c>
      <c r="P14" s="18">
        <v>8041.2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325506.42</v>
      </c>
      <c r="W14" s="18">
        <v>0</v>
      </c>
      <c r="X14" s="18">
        <v>0</v>
      </c>
      <c r="Y14" s="18">
        <v>0</v>
      </c>
      <c r="Z14" s="18">
        <v>98205864.890000001</v>
      </c>
      <c r="AA14" s="18">
        <v>1187181.0200000003</v>
      </c>
      <c r="AB14" s="18">
        <v>0</v>
      </c>
      <c r="AC14" s="18">
        <v>0</v>
      </c>
      <c r="AD14" s="18">
        <v>11726993.91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1826917965.03</v>
      </c>
      <c r="AK14" s="18">
        <v>0</v>
      </c>
      <c r="AL14" s="18">
        <v>9654477.9399999995</v>
      </c>
      <c r="AM14" s="18">
        <v>0</v>
      </c>
      <c r="AN14" s="18">
        <v>183731966.95000002</v>
      </c>
      <c r="AO14" s="18">
        <v>215689.85</v>
      </c>
      <c r="AP14" s="18">
        <v>1778403225.7</v>
      </c>
      <c r="AQ14" s="18">
        <v>2776392.0300000003</v>
      </c>
      <c r="AR14" s="18">
        <v>2100</v>
      </c>
      <c r="AS14" s="18">
        <v>0</v>
      </c>
      <c r="AT14" s="18">
        <v>74358440.040000007</v>
      </c>
      <c r="AU14" s="18">
        <v>121145.97</v>
      </c>
      <c r="AV14" s="18">
        <v>86179679.030000001</v>
      </c>
      <c r="AW14" s="18">
        <v>2071672.53</v>
      </c>
      <c r="AX14" s="18">
        <v>15975.5</v>
      </c>
      <c r="AY14" s="18">
        <v>0</v>
      </c>
      <c r="AZ14" s="18">
        <v>0</v>
      </c>
      <c r="BA14" s="18">
        <v>0</v>
      </c>
      <c r="BB14" s="18">
        <v>9925493.4500000011</v>
      </c>
      <c r="BC14" s="18">
        <v>287460.28999999998</v>
      </c>
      <c r="BD14" s="18">
        <v>39764782.030000001</v>
      </c>
      <c r="BE14" s="18">
        <v>280203.10999999993</v>
      </c>
      <c r="BF14" s="18">
        <v>36500</v>
      </c>
      <c r="BG14" s="18">
        <v>0</v>
      </c>
      <c r="BH14" s="18">
        <v>2006283.85</v>
      </c>
      <c r="BI14" s="18">
        <v>0</v>
      </c>
      <c r="BJ14" s="18">
        <v>1663347.6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507583.94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14143379.130000001</v>
      </c>
      <c r="BW14" s="18">
        <v>0</v>
      </c>
      <c r="BX14" s="18">
        <v>28190</v>
      </c>
      <c r="BY14" s="18">
        <v>0</v>
      </c>
      <c r="BZ14" s="18">
        <v>0</v>
      </c>
      <c r="CA14" s="18">
        <v>0</v>
      </c>
      <c r="CB14" s="18">
        <v>2886612.7</v>
      </c>
      <c r="CC14" s="18">
        <v>27537.899999999994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51297700.530000001</v>
      </c>
      <c r="DE14" s="18">
        <v>194937.60000000001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6671668.96</v>
      </c>
      <c r="DY14" s="18">
        <v>126.98</v>
      </c>
      <c r="DZ14" s="18">
        <v>0</v>
      </c>
      <c r="EA14" s="18">
        <v>0</v>
      </c>
      <c r="EB14" s="18">
        <v>90992910.75999999</v>
      </c>
      <c r="EC14" s="18">
        <v>653811.31000000006</v>
      </c>
      <c r="ED14" s="18">
        <v>15931624.810000001</v>
      </c>
      <c r="EE14" s="18">
        <v>0</v>
      </c>
      <c r="EF14" s="18">
        <v>50229412.649999999</v>
      </c>
      <c r="EG14" s="18">
        <v>120965.51</v>
      </c>
      <c r="EH14" s="18">
        <v>134831704.82000002</v>
      </c>
      <c r="EI14" s="18">
        <v>1436555.54</v>
      </c>
      <c r="EJ14" s="18">
        <v>0</v>
      </c>
      <c r="EK14" s="18">
        <v>0</v>
      </c>
      <c r="EL14" s="18">
        <v>0</v>
      </c>
      <c r="EM14" s="18">
        <v>0</v>
      </c>
      <c r="EN14" s="18">
        <v>210127508.06</v>
      </c>
      <c r="EO14" s="18">
        <v>0</v>
      </c>
      <c r="EP14" s="18">
        <v>16358.92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1789410.13</v>
      </c>
      <c r="EW14" s="18">
        <v>0</v>
      </c>
      <c r="EX14" s="18">
        <v>177144633.78999999</v>
      </c>
      <c r="EY14" s="18">
        <v>0</v>
      </c>
      <c r="EZ14" s="18">
        <v>191449.32</v>
      </c>
      <c r="FA14" s="18">
        <v>0</v>
      </c>
      <c r="FB14" s="18">
        <v>12244782.16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473775.35</v>
      </c>
      <c r="FK14" s="18">
        <v>0</v>
      </c>
      <c r="FL14" s="18">
        <v>56004.95</v>
      </c>
      <c r="FM14" s="18">
        <v>0</v>
      </c>
      <c r="FN14" s="19">
        <v>977999496.08000016</v>
      </c>
      <c r="FO14" s="19">
        <v>32484.15</v>
      </c>
      <c r="FP14" s="18">
        <v>58504.080000042901</v>
      </c>
      <c r="FQ14" s="18">
        <v>0</v>
      </c>
      <c r="FR14" s="18">
        <v>2237306.7000000002</v>
      </c>
      <c r="FS14" s="18">
        <v>0</v>
      </c>
      <c r="FT14" s="80">
        <v>739084246.5</v>
      </c>
      <c r="FU14" s="80">
        <v>0</v>
      </c>
      <c r="FV14" s="18">
        <v>17315163.600000001</v>
      </c>
      <c r="FW14" s="18">
        <v>0</v>
      </c>
      <c r="FX14" s="18">
        <v>721769082.89999998</v>
      </c>
      <c r="FY14" s="18">
        <v>0</v>
      </c>
      <c r="FZ14" s="80">
        <v>236619438.80000001</v>
      </c>
      <c r="GA14" s="80">
        <v>32484.15</v>
      </c>
      <c r="GB14" s="18">
        <v>131089149.09999999</v>
      </c>
      <c r="GC14" s="18">
        <v>32484.15</v>
      </c>
      <c r="GD14" s="18">
        <v>105530289.7</v>
      </c>
      <c r="GE14" s="18">
        <v>0</v>
      </c>
      <c r="GF14" s="18">
        <v>14296922.42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7499863481.3199997</v>
      </c>
      <c r="HU14" s="18">
        <v>15830379.879999997</v>
      </c>
    </row>
    <row r="15" spans="1:229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711317.33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545609.82000000007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1833919.2799999996</v>
      </c>
      <c r="DE15" s="18">
        <v>0</v>
      </c>
      <c r="DF15" s="18">
        <v>16156598.460000001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-1064005.5737999999</v>
      </c>
      <c r="DU15" s="18">
        <v>0</v>
      </c>
      <c r="DV15" s="18">
        <v>20557684.348889001</v>
      </c>
      <c r="DW15" s="18">
        <v>0</v>
      </c>
      <c r="DX15" s="18">
        <v>15994.86</v>
      </c>
      <c r="DY15" s="18">
        <v>0</v>
      </c>
      <c r="DZ15" s="18">
        <v>0</v>
      </c>
      <c r="EA15" s="18">
        <v>0</v>
      </c>
      <c r="EB15" s="18">
        <v>20133697.129999768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608706200.13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667597144.37556493</v>
      </c>
      <c r="HU15" s="18">
        <v>0</v>
      </c>
    </row>
    <row r="16" spans="1:229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95050921.110212997</v>
      </c>
      <c r="DO16" s="18">
        <v>0</v>
      </c>
      <c r="DP16" s="18">
        <v>0</v>
      </c>
      <c r="DQ16" s="18">
        <v>72902207.78703101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95050921.110212997</v>
      </c>
      <c r="HU16" s="18">
        <v>72902207.78703101</v>
      </c>
    </row>
    <row r="17" spans="1:229" ht="12.75" customHeight="1">
      <c r="A17" s="57" t="s">
        <v>167</v>
      </c>
      <c r="B17" s="17">
        <v>1012</v>
      </c>
      <c r="C17" s="58" t="s">
        <v>146</v>
      </c>
      <c r="D17" s="19">
        <v>8059371</v>
      </c>
      <c r="E17" s="19">
        <v>0</v>
      </c>
      <c r="F17" s="18">
        <v>459952</v>
      </c>
      <c r="G17" s="18">
        <v>0</v>
      </c>
      <c r="H17" s="18">
        <v>1323677</v>
      </c>
      <c r="I17" s="18">
        <v>0</v>
      </c>
      <c r="J17" s="18">
        <v>6275742</v>
      </c>
      <c r="K17" s="18">
        <v>0</v>
      </c>
      <c r="L17" s="18">
        <v>5253768</v>
      </c>
      <c r="M17" s="18">
        <v>0</v>
      </c>
      <c r="N17" s="18">
        <v>2045819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22629271</v>
      </c>
      <c r="AA17" s="18">
        <v>0</v>
      </c>
      <c r="AB17" s="18">
        <v>0</v>
      </c>
      <c r="AC17" s="18">
        <v>0</v>
      </c>
      <c r="AD17" s="18">
        <v>74450685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453455352.76999998</v>
      </c>
      <c r="AK17" s="18">
        <v>0</v>
      </c>
      <c r="AL17" s="18">
        <v>0</v>
      </c>
      <c r="AM17" s="18">
        <v>0</v>
      </c>
      <c r="AN17" s="18">
        <v>78198.009999999995</v>
      </c>
      <c r="AO17" s="18">
        <v>0</v>
      </c>
      <c r="AP17" s="18">
        <v>6262706.5800000001</v>
      </c>
      <c r="AQ17" s="18">
        <v>0</v>
      </c>
      <c r="AR17" s="18">
        <v>0</v>
      </c>
      <c r="AS17" s="18">
        <v>0</v>
      </c>
      <c r="AT17" s="18">
        <v>25748689</v>
      </c>
      <c r="AU17" s="18">
        <v>0</v>
      </c>
      <c r="AV17" s="18">
        <v>6934990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142431</v>
      </c>
      <c r="BC17" s="18">
        <v>0</v>
      </c>
      <c r="BD17" s="18">
        <v>1335582</v>
      </c>
      <c r="BE17" s="18">
        <v>0</v>
      </c>
      <c r="BF17" s="18">
        <v>0</v>
      </c>
      <c r="BG17" s="18">
        <v>0</v>
      </c>
      <c r="BH17" s="18">
        <v>623582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198</v>
      </c>
      <c r="BS17" s="18">
        <v>0</v>
      </c>
      <c r="BT17" s="18">
        <v>0</v>
      </c>
      <c r="BU17" s="18">
        <v>0</v>
      </c>
      <c r="BV17" s="18">
        <v>3594539</v>
      </c>
      <c r="BW17" s="18">
        <v>0</v>
      </c>
      <c r="BX17" s="18">
        <v>1293</v>
      </c>
      <c r="BY17" s="18">
        <v>0</v>
      </c>
      <c r="BZ17" s="18">
        <v>0</v>
      </c>
      <c r="CA17" s="18">
        <v>0</v>
      </c>
      <c r="CB17" s="18">
        <v>119734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73792210</v>
      </c>
      <c r="CK17" s="18">
        <v>0</v>
      </c>
      <c r="CL17" s="18">
        <v>970653</v>
      </c>
      <c r="CM17" s="18">
        <v>0</v>
      </c>
      <c r="CN17" s="18">
        <v>1606114</v>
      </c>
      <c r="CO17" s="18">
        <v>0</v>
      </c>
      <c r="CP17" s="18">
        <v>0</v>
      </c>
      <c r="CQ17" s="18">
        <v>0</v>
      </c>
      <c r="CR17" s="18">
        <v>647243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5369758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19823796</v>
      </c>
      <c r="EC17" s="18">
        <v>0</v>
      </c>
      <c r="ED17" s="18">
        <v>7340993</v>
      </c>
      <c r="EE17" s="18">
        <v>0</v>
      </c>
      <c r="EF17" s="18">
        <v>65467107</v>
      </c>
      <c r="EG17" s="18">
        <v>0</v>
      </c>
      <c r="EH17" s="18">
        <v>3386155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5616140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90943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794847321.36000001</v>
      </c>
      <c r="HU17" s="18">
        <v>0</v>
      </c>
    </row>
    <row r="18" spans="1:229" ht="12.75" customHeight="1">
      <c r="A18" s="57" t="s">
        <v>169</v>
      </c>
      <c r="B18" s="17">
        <v>1013</v>
      </c>
      <c r="C18" s="58" t="s">
        <v>146</v>
      </c>
      <c r="D18" s="19">
        <v>35028745.540419124</v>
      </c>
      <c r="E18" s="19">
        <v>0</v>
      </c>
      <c r="F18" s="18">
        <v>114274.37777795903</v>
      </c>
      <c r="G18" s="18">
        <v>0</v>
      </c>
      <c r="H18" s="18">
        <v>12724785.181040257</v>
      </c>
      <c r="I18" s="18">
        <v>0</v>
      </c>
      <c r="J18" s="18">
        <v>22189685.98160091</v>
      </c>
      <c r="K18" s="18">
        <v>0</v>
      </c>
      <c r="L18" s="18">
        <v>5732772.8600000003</v>
      </c>
      <c r="M18" s="18">
        <v>0</v>
      </c>
      <c r="N18" s="18">
        <v>28600.53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13709190.720000001</v>
      </c>
      <c r="AA18" s="18">
        <v>0</v>
      </c>
      <c r="AB18" s="18">
        <v>0</v>
      </c>
      <c r="AC18" s="18">
        <v>0</v>
      </c>
      <c r="AD18" s="18">
        <v>462005.96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12054180.970000001</v>
      </c>
      <c r="AU18" s="18">
        <v>0</v>
      </c>
      <c r="AV18" s="18">
        <v>2561680.88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159335.57999999999</v>
      </c>
      <c r="BC18" s="18">
        <v>0</v>
      </c>
      <c r="BD18" s="18">
        <v>551886.03</v>
      </c>
      <c r="BE18" s="18">
        <v>0</v>
      </c>
      <c r="BF18" s="18">
        <v>0</v>
      </c>
      <c r="BG18" s="18">
        <v>0</v>
      </c>
      <c r="BH18" s="18">
        <v>891621.35</v>
      </c>
      <c r="BI18" s="18">
        <v>0</v>
      </c>
      <c r="BJ18" s="18">
        <v>37.700000000000003</v>
      </c>
      <c r="BK18" s="18">
        <v>0</v>
      </c>
      <c r="BL18" s="18">
        <v>1211580.31</v>
      </c>
      <c r="BM18" s="18">
        <v>0</v>
      </c>
      <c r="BN18" s="18">
        <v>183279.63</v>
      </c>
      <c r="BO18" s="18">
        <v>0</v>
      </c>
      <c r="BP18" s="18">
        <v>0</v>
      </c>
      <c r="BQ18" s="18">
        <v>0</v>
      </c>
      <c r="BR18" s="18">
        <v>63382.080000000002</v>
      </c>
      <c r="BS18" s="18">
        <v>0</v>
      </c>
      <c r="BT18" s="18">
        <v>0</v>
      </c>
      <c r="BU18" s="18">
        <v>0</v>
      </c>
      <c r="BV18" s="18">
        <v>6285467.6299999999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227163.84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78748637.030000001</v>
      </c>
      <c r="CK18" s="18">
        <v>0</v>
      </c>
      <c r="CL18" s="18">
        <v>1368067.08</v>
      </c>
      <c r="CM18" s="18">
        <v>0</v>
      </c>
      <c r="CN18" s="18">
        <v>2713.9</v>
      </c>
      <c r="CO18" s="18">
        <v>0</v>
      </c>
      <c r="CP18" s="18">
        <v>0</v>
      </c>
      <c r="CQ18" s="18">
        <v>0</v>
      </c>
      <c r="CR18" s="18">
        <v>4299639.5999999996</v>
      </c>
      <c r="CS18" s="18">
        <v>0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6294010.1200000001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-255534.16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4220.5600000000004</v>
      </c>
      <c r="DY18" s="18">
        <v>0</v>
      </c>
      <c r="DZ18" s="18">
        <v>0</v>
      </c>
      <c r="EA18" s="18">
        <v>0</v>
      </c>
      <c r="EB18" s="18">
        <v>32700589.449999999</v>
      </c>
      <c r="EC18" s="18">
        <v>0</v>
      </c>
      <c r="ED18" s="18">
        <v>11431630.48</v>
      </c>
      <c r="EE18" s="18">
        <v>0</v>
      </c>
      <c r="EF18" s="18">
        <v>26277414.899999999</v>
      </c>
      <c r="EG18" s="18">
        <v>0</v>
      </c>
      <c r="EH18" s="18">
        <v>2882563.55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21241892.359999999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4026899.68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268173676.16041917</v>
      </c>
      <c r="HU18" s="18">
        <v>0</v>
      </c>
    </row>
    <row r="19" spans="1:229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53460846.324492268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57551638.194530644</v>
      </c>
      <c r="DO19" s="18">
        <v>0</v>
      </c>
      <c r="DP19" s="18">
        <v>37438716.335713886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148451200.8547368</v>
      </c>
      <c r="HU19" s="18">
        <v>0</v>
      </c>
    </row>
    <row r="20" spans="1:229" ht="12.75" customHeight="1">
      <c r="A20" s="57" t="s">
        <v>173</v>
      </c>
      <c r="B20" s="17">
        <v>1017</v>
      </c>
      <c r="C20" s="58" t="s">
        <v>146</v>
      </c>
      <c r="D20" s="19">
        <v>1046837894.7100002</v>
      </c>
      <c r="E20" s="19">
        <v>0</v>
      </c>
      <c r="F20" s="18">
        <v>190208787.69000009</v>
      </c>
      <c r="G20" s="18">
        <v>0</v>
      </c>
      <c r="H20" s="18">
        <v>252692063.18000001</v>
      </c>
      <c r="I20" s="18">
        <v>0</v>
      </c>
      <c r="J20" s="18">
        <v>603937043.84000003</v>
      </c>
      <c r="K20" s="18">
        <v>0</v>
      </c>
      <c r="L20" s="18">
        <v>65772511.059999995</v>
      </c>
      <c r="M20" s="18">
        <v>0</v>
      </c>
      <c r="N20" s="18">
        <v>54661804.93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500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52599388.800000004</v>
      </c>
      <c r="AA20" s="18">
        <v>0</v>
      </c>
      <c r="AB20" s="18">
        <v>71122.38</v>
      </c>
      <c r="AC20" s="18">
        <v>0</v>
      </c>
      <c r="AD20" s="18">
        <v>37773598.460000001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335351836.40999997</v>
      </c>
      <c r="AK20" s="18">
        <v>0</v>
      </c>
      <c r="AL20" s="18">
        <v>295266.03999999998</v>
      </c>
      <c r="AM20" s="18">
        <v>0</v>
      </c>
      <c r="AN20" s="18">
        <v>35333302.269999988</v>
      </c>
      <c r="AO20" s="18">
        <v>0</v>
      </c>
      <c r="AP20" s="18">
        <v>566552352.33000004</v>
      </c>
      <c r="AQ20" s="18">
        <v>0</v>
      </c>
      <c r="AR20" s="18">
        <v>60143.03</v>
      </c>
      <c r="AS20" s="18">
        <v>0</v>
      </c>
      <c r="AT20" s="18">
        <v>29496716.689999998</v>
      </c>
      <c r="AU20" s="18">
        <v>0</v>
      </c>
      <c r="AV20" s="18">
        <v>25762101.509999998</v>
      </c>
      <c r="AW20" s="18">
        <v>0</v>
      </c>
      <c r="AX20" s="18">
        <v>0</v>
      </c>
      <c r="AY20" s="18">
        <v>0</v>
      </c>
      <c r="AZ20" s="18">
        <v>16304.99</v>
      </c>
      <c r="BA20" s="18">
        <v>0</v>
      </c>
      <c r="BB20" s="18">
        <v>7815557.9399999995</v>
      </c>
      <c r="BC20" s="18">
        <v>0</v>
      </c>
      <c r="BD20" s="18">
        <v>71515139.930000007</v>
      </c>
      <c r="BE20" s="18">
        <v>0</v>
      </c>
      <c r="BF20" s="18">
        <v>0</v>
      </c>
      <c r="BG20" s="18">
        <v>0</v>
      </c>
      <c r="BH20" s="18">
        <v>347906.12999999995</v>
      </c>
      <c r="BI20" s="18">
        <v>0</v>
      </c>
      <c r="BJ20" s="18">
        <v>5122442.75</v>
      </c>
      <c r="BK20" s="18">
        <v>0</v>
      </c>
      <c r="BL20" s="18">
        <v>17135810.740000002</v>
      </c>
      <c r="BM20" s="18">
        <v>0</v>
      </c>
      <c r="BN20" s="18">
        <v>2091954.7399999998</v>
      </c>
      <c r="BO20" s="18">
        <v>0</v>
      </c>
      <c r="BP20" s="18">
        <v>25732.190000000002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649505.79</v>
      </c>
      <c r="BW20" s="18">
        <v>0</v>
      </c>
      <c r="BX20" s="18">
        <v>130509.73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69239782.859999999</v>
      </c>
      <c r="DE20" s="18">
        <v>0</v>
      </c>
      <c r="DF20" s="18">
        <v>7601.7699999999995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625481.14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205113.72</v>
      </c>
      <c r="DW20" s="18">
        <v>0</v>
      </c>
      <c r="DX20" s="18">
        <v>2456888</v>
      </c>
      <c r="DY20" s="18">
        <v>0</v>
      </c>
      <c r="DZ20" s="18">
        <v>0</v>
      </c>
      <c r="EA20" s="18">
        <v>0</v>
      </c>
      <c r="EB20" s="18">
        <v>96321543.370000005</v>
      </c>
      <c r="EC20" s="18">
        <v>0</v>
      </c>
      <c r="ED20" s="18">
        <v>7573864.4500000002</v>
      </c>
      <c r="EE20" s="18">
        <v>0</v>
      </c>
      <c r="EF20" s="18">
        <v>84170426.890000001</v>
      </c>
      <c r="EG20" s="18">
        <v>0</v>
      </c>
      <c r="EH20" s="18">
        <v>35734905.009999998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2127857.5300000003</v>
      </c>
      <c r="EW20" s="18">
        <v>0</v>
      </c>
      <c r="EX20" s="18">
        <v>53269627.049999997</v>
      </c>
      <c r="EY20" s="18">
        <v>0</v>
      </c>
      <c r="EZ20" s="18">
        <v>0</v>
      </c>
      <c r="FA20" s="18">
        <v>0</v>
      </c>
      <c r="FB20" s="18">
        <v>11235993.99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1234199.3999999999</v>
      </c>
      <c r="FI20" s="18">
        <v>0</v>
      </c>
      <c r="FJ20" s="18">
        <v>-37608.370000000003</v>
      </c>
      <c r="FK20" s="18">
        <v>0</v>
      </c>
      <c r="FL20" s="18">
        <v>331998.46999999997</v>
      </c>
      <c r="FM20" s="18">
        <v>0</v>
      </c>
      <c r="FN20" s="19">
        <v>379086189.72999984</v>
      </c>
      <c r="FO20" s="19">
        <v>0</v>
      </c>
      <c r="FP20" s="18">
        <v>1414352.4700000002</v>
      </c>
      <c r="FQ20" s="18">
        <v>0</v>
      </c>
      <c r="FR20" s="18">
        <v>0</v>
      </c>
      <c r="FS20" s="18">
        <v>0</v>
      </c>
      <c r="FT20" s="80">
        <v>21122004.890000001</v>
      </c>
      <c r="FU20" s="80">
        <v>0</v>
      </c>
      <c r="FV20" s="18">
        <v>4091693.6199999996</v>
      </c>
      <c r="FW20" s="18">
        <v>0</v>
      </c>
      <c r="FX20" s="18">
        <v>17030311.27</v>
      </c>
      <c r="FY20" s="18">
        <v>0</v>
      </c>
      <c r="FZ20" s="80">
        <v>356549832.36999983</v>
      </c>
      <c r="GA20" s="80">
        <v>0</v>
      </c>
      <c r="GB20" s="18">
        <v>8219558.8900000015</v>
      </c>
      <c r="GC20" s="18">
        <v>0</v>
      </c>
      <c r="GD20" s="18">
        <v>348330273.47999984</v>
      </c>
      <c r="GE20" s="18">
        <v>0</v>
      </c>
      <c r="GF20" s="18">
        <v>4025340.4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3103028608.96</v>
      </c>
      <c r="HU20" s="18">
        <v>0</v>
      </c>
    </row>
    <row r="21" spans="1:229" ht="12.75" customHeight="1">
      <c r="A21" s="57" t="s">
        <v>175</v>
      </c>
      <c r="B21" s="17">
        <v>1018</v>
      </c>
      <c r="C21" s="58" t="s">
        <v>146</v>
      </c>
      <c r="D21" s="19">
        <v>65482061</v>
      </c>
      <c r="E21" s="19">
        <v>0</v>
      </c>
      <c r="F21" s="18">
        <v>14987985.369999999</v>
      </c>
      <c r="G21" s="18">
        <v>0</v>
      </c>
      <c r="H21" s="18">
        <v>37241777.240000002</v>
      </c>
      <c r="I21" s="18">
        <v>0</v>
      </c>
      <c r="J21" s="18">
        <v>13252298.390000001</v>
      </c>
      <c r="K21" s="18">
        <v>0</v>
      </c>
      <c r="L21" s="18">
        <v>0</v>
      </c>
      <c r="M21" s="18">
        <v>0</v>
      </c>
      <c r="N21" s="18">
        <v>10893880.91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3665334.89</v>
      </c>
      <c r="AA21" s="18">
        <v>0</v>
      </c>
      <c r="AB21" s="18">
        <v>0</v>
      </c>
      <c r="AC21" s="18">
        <v>0</v>
      </c>
      <c r="AD21" s="18">
        <v>37032.160000000003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-5070202.6499999994</v>
      </c>
      <c r="AK21" s="18">
        <v>0</v>
      </c>
      <c r="AL21" s="18">
        <v>0</v>
      </c>
      <c r="AM21" s="18">
        <v>0</v>
      </c>
      <c r="AN21" s="18">
        <v>-168893.95</v>
      </c>
      <c r="AO21" s="18">
        <v>0</v>
      </c>
      <c r="AP21" s="18">
        <v>68114388.209999993</v>
      </c>
      <c r="AQ21" s="18">
        <v>0</v>
      </c>
      <c r="AR21" s="18">
        <v>0</v>
      </c>
      <c r="AS21" s="18">
        <v>0</v>
      </c>
      <c r="AT21" s="18">
        <v>1808220.84</v>
      </c>
      <c r="AU21" s="18">
        <v>0</v>
      </c>
      <c r="AV21" s="18">
        <v>4202448.17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247051.39</v>
      </c>
      <c r="BC21" s="18">
        <v>0</v>
      </c>
      <c r="BD21" s="18">
        <v>127772.94</v>
      </c>
      <c r="BE21" s="18">
        <v>0</v>
      </c>
      <c r="BF21" s="18">
        <v>0</v>
      </c>
      <c r="BG21" s="18">
        <v>0</v>
      </c>
      <c r="BH21" s="18">
        <v>201478.8</v>
      </c>
      <c r="BI21" s="18">
        <v>0</v>
      </c>
      <c r="BJ21" s="18">
        <v>329955.57</v>
      </c>
      <c r="BK21" s="18">
        <v>0</v>
      </c>
      <c r="BL21" s="18">
        <v>353510.01</v>
      </c>
      <c r="BM21" s="18">
        <v>0</v>
      </c>
      <c r="BN21" s="18">
        <v>0</v>
      </c>
      <c r="BO21" s="18">
        <v>0</v>
      </c>
      <c r="BP21" s="18">
        <v>15442.5</v>
      </c>
      <c r="BQ21" s="18">
        <v>0</v>
      </c>
      <c r="BR21" s="18">
        <v>1074.51</v>
      </c>
      <c r="BS21" s="18">
        <v>0</v>
      </c>
      <c r="BT21" s="18">
        <v>0</v>
      </c>
      <c r="BU21" s="18">
        <v>0</v>
      </c>
      <c r="BV21" s="18">
        <v>1026.6099999999999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152376.51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2391162.98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45</v>
      </c>
      <c r="DW21" s="18">
        <v>0</v>
      </c>
      <c r="DX21" s="18">
        <v>108259.73</v>
      </c>
      <c r="DY21" s="18">
        <v>0</v>
      </c>
      <c r="DZ21" s="18">
        <v>0</v>
      </c>
      <c r="EA21" s="18">
        <v>0</v>
      </c>
      <c r="EB21" s="18">
        <v>2761648.72</v>
      </c>
      <c r="EC21" s="18">
        <v>0</v>
      </c>
      <c r="ED21" s="18">
        <v>1614072.57</v>
      </c>
      <c r="EE21" s="18">
        <v>0</v>
      </c>
      <c r="EF21" s="18">
        <v>7528802.5199999996</v>
      </c>
      <c r="EG21" s="18">
        <v>0</v>
      </c>
      <c r="EH21" s="18">
        <v>2569068.2599999998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4966050.9000000004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45393.33</v>
      </c>
      <c r="EW21" s="18">
        <v>0</v>
      </c>
      <c r="EX21" s="18">
        <v>4783402.72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3526620.25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12723789.960000001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12696125.960000001</v>
      </c>
      <c r="FU21" s="80">
        <v>0</v>
      </c>
      <c r="FV21" s="18">
        <v>12696125.960000001</v>
      </c>
      <c r="FW21" s="18">
        <v>0</v>
      </c>
      <c r="FX21" s="18">
        <v>0</v>
      </c>
      <c r="FY21" s="18">
        <v>0</v>
      </c>
      <c r="FZ21" s="80">
        <v>27664</v>
      </c>
      <c r="GA21" s="80">
        <v>0</v>
      </c>
      <c r="GB21" s="18">
        <v>27664</v>
      </c>
      <c r="GC21" s="18">
        <v>0</v>
      </c>
      <c r="GD21" s="18">
        <v>0</v>
      </c>
      <c r="GE21" s="18">
        <v>0</v>
      </c>
      <c r="GF21" s="18">
        <v>7607704.0099999998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201019979.36999995</v>
      </c>
      <c r="HU21" s="18">
        <v>0</v>
      </c>
    </row>
    <row r="22" spans="1:229" ht="12.75" customHeight="1">
      <c r="A22" s="57" t="s">
        <v>177</v>
      </c>
      <c r="B22" s="17">
        <v>1019</v>
      </c>
      <c r="C22" s="58" t="s">
        <v>146</v>
      </c>
      <c r="D22" s="19">
        <v>261217172.44999999</v>
      </c>
      <c r="E22" s="19">
        <v>6727076.9500000002</v>
      </c>
      <c r="F22" s="18">
        <v>54243304.959999993</v>
      </c>
      <c r="G22" s="18">
        <v>3165443.29</v>
      </c>
      <c r="H22" s="18">
        <v>105275638.16</v>
      </c>
      <c r="I22" s="18">
        <v>3458364.3</v>
      </c>
      <c r="J22" s="18">
        <v>101698229.33</v>
      </c>
      <c r="K22" s="18">
        <v>103269.36</v>
      </c>
      <c r="L22" s="18">
        <v>7218355.1299999999</v>
      </c>
      <c r="M22" s="18">
        <v>1686.28</v>
      </c>
      <c r="N22" s="18">
        <v>37125862.450000003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36717119.469999999</v>
      </c>
      <c r="AA22" s="18">
        <v>318870.32</v>
      </c>
      <c r="AB22" s="18">
        <v>0</v>
      </c>
      <c r="AC22" s="18">
        <v>0</v>
      </c>
      <c r="AD22" s="18">
        <v>28744758.050000001</v>
      </c>
      <c r="AE22" s="18">
        <v>132304.29999999999</v>
      </c>
      <c r="AF22" s="18">
        <v>0</v>
      </c>
      <c r="AG22" s="18">
        <v>0</v>
      </c>
      <c r="AH22" s="18">
        <v>0</v>
      </c>
      <c r="AI22" s="18">
        <v>0</v>
      </c>
      <c r="AJ22" s="18">
        <v>476388450.51000005</v>
      </c>
      <c r="AK22" s="18">
        <v>0</v>
      </c>
      <c r="AL22" s="18">
        <v>9250366.3000000007</v>
      </c>
      <c r="AM22" s="18">
        <v>0</v>
      </c>
      <c r="AN22" s="18">
        <v>59256222.32</v>
      </c>
      <c r="AO22" s="18">
        <v>4397814.01</v>
      </c>
      <c r="AP22" s="18">
        <v>881101483.5999999</v>
      </c>
      <c r="AQ22" s="18">
        <v>29044728.510000002</v>
      </c>
      <c r="AR22" s="18">
        <v>0</v>
      </c>
      <c r="AS22" s="18">
        <v>0</v>
      </c>
      <c r="AT22" s="18">
        <v>4811306.42</v>
      </c>
      <c r="AU22" s="18">
        <v>5692.33</v>
      </c>
      <c r="AV22" s="18">
        <v>4358377.04</v>
      </c>
      <c r="AW22" s="18">
        <v>32207.95</v>
      </c>
      <c r="AX22" s="18">
        <v>29713</v>
      </c>
      <c r="AY22" s="18">
        <v>385.9</v>
      </c>
      <c r="AZ22" s="18">
        <v>0</v>
      </c>
      <c r="BA22" s="18">
        <v>0</v>
      </c>
      <c r="BB22" s="18">
        <v>0</v>
      </c>
      <c r="BC22" s="18">
        <v>0</v>
      </c>
      <c r="BD22" s="18">
        <v>1051116.05</v>
      </c>
      <c r="BE22" s="18">
        <v>27136.47</v>
      </c>
      <c r="BF22" s="18">
        <v>37921.03</v>
      </c>
      <c r="BG22" s="18">
        <v>0</v>
      </c>
      <c r="BH22" s="18">
        <v>436887.03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107718.45</v>
      </c>
      <c r="BQ22" s="18">
        <v>0</v>
      </c>
      <c r="BR22" s="18">
        <v>33333.65</v>
      </c>
      <c r="BS22" s="18">
        <v>0</v>
      </c>
      <c r="BT22" s="18">
        <v>0</v>
      </c>
      <c r="BU22" s="18">
        <v>0</v>
      </c>
      <c r="BV22" s="18">
        <v>139231.29</v>
      </c>
      <c r="BW22" s="18">
        <v>0</v>
      </c>
      <c r="BX22" s="18">
        <v>45000</v>
      </c>
      <c r="BY22" s="18">
        <v>0</v>
      </c>
      <c r="BZ22" s="18">
        <v>0</v>
      </c>
      <c r="CA22" s="18">
        <v>0</v>
      </c>
      <c r="CB22" s="18">
        <v>281221.89</v>
      </c>
      <c r="CC22" s="18">
        <v>3319.6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14586108.400000002</v>
      </c>
      <c r="DE22" s="18">
        <v>554389.53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7402147.8499999996</v>
      </c>
      <c r="DU22" s="18">
        <v>0</v>
      </c>
      <c r="DV22" s="18">
        <v>0</v>
      </c>
      <c r="DW22" s="18">
        <v>0</v>
      </c>
      <c r="DX22" s="18">
        <v>1240526.8799999999</v>
      </c>
      <c r="DY22" s="18">
        <v>4988.1899999999996</v>
      </c>
      <c r="DZ22" s="18">
        <v>0</v>
      </c>
      <c r="EA22" s="18">
        <v>0</v>
      </c>
      <c r="EB22" s="18">
        <v>28643650.510000002</v>
      </c>
      <c r="EC22" s="18">
        <v>499364.13</v>
      </c>
      <c r="ED22" s="18">
        <v>2091986.2</v>
      </c>
      <c r="EE22" s="18">
        <v>6695.27</v>
      </c>
      <c r="EF22" s="18">
        <v>2008047.83</v>
      </c>
      <c r="EG22" s="18">
        <v>31181.99</v>
      </c>
      <c r="EH22" s="18">
        <v>12736846.26</v>
      </c>
      <c r="EI22" s="18">
        <v>456850.98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2859.46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456676.48</v>
      </c>
      <c r="EW22" s="18">
        <v>0</v>
      </c>
      <c r="EX22" s="18">
        <v>222591620.62</v>
      </c>
      <c r="EY22" s="18">
        <v>0</v>
      </c>
      <c r="EZ22" s="18">
        <v>2922058.46</v>
      </c>
      <c r="FA22" s="18">
        <v>0</v>
      </c>
      <c r="FB22" s="18">
        <v>263292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0</v>
      </c>
      <c r="FI22" s="18">
        <v>0</v>
      </c>
      <c r="FJ22" s="18">
        <v>-575.82000000000005</v>
      </c>
      <c r="FK22" s="18">
        <v>0</v>
      </c>
      <c r="FL22" s="18">
        <v>0</v>
      </c>
      <c r="FM22" s="18">
        <v>0</v>
      </c>
      <c r="FN22" s="19">
        <v>398038705.63</v>
      </c>
      <c r="FO22" s="19">
        <v>1728179.62</v>
      </c>
      <c r="FP22" s="18">
        <v>60930</v>
      </c>
      <c r="FQ22" s="18">
        <v>600</v>
      </c>
      <c r="FR22" s="18">
        <v>1474637.15</v>
      </c>
      <c r="FS22" s="18">
        <v>0</v>
      </c>
      <c r="FT22" s="80">
        <v>89848459.230000004</v>
      </c>
      <c r="FU22" s="80">
        <v>0</v>
      </c>
      <c r="FV22" s="18">
        <v>1923739.42</v>
      </c>
      <c r="FW22" s="18">
        <v>0</v>
      </c>
      <c r="FX22" s="18">
        <v>87924719.810000002</v>
      </c>
      <c r="FY22" s="18">
        <v>0</v>
      </c>
      <c r="FZ22" s="80">
        <v>306654679.25</v>
      </c>
      <c r="GA22" s="80">
        <v>1727579.62</v>
      </c>
      <c r="GB22" s="18">
        <v>111723299.98</v>
      </c>
      <c r="GC22" s="18">
        <v>646386.13</v>
      </c>
      <c r="GD22" s="18">
        <v>194931379.27000001</v>
      </c>
      <c r="GE22" s="18">
        <v>1081193.49</v>
      </c>
      <c r="GF22" s="18">
        <v>1530171.28</v>
      </c>
      <c r="GG22" s="18">
        <v>51774.77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2502865738.1800003</v>
      </c>
      <c r="HU22" s="18">
        <v>44024647.100000009</v>
      </c>
    </row>
    <row r="23" spans="1:229" ht="12.75" customHeight="1">
      <c r="A23" s="57" t="s">
        <v>179</v>
      </c>
      <c r="B23" s="17">
        <v>1020</v>
      </c>
      <c r="C23" s="58" t="s">
        <v>146</v>
      </c>
      <c r="D23" s="19">
        <v>1520650915.2800002</v>
      </c>
      <c r="E23" s="19">
        <v>5070261.93</v>
      </c>
      <c r="F23" s="18">
        <v>501160509.75999999</v>
      </c>
      <c r="G23" s="18">
        <v>431220.7</v>
      </c>
      <c r="H23" s="18">
        <v>566809699.04000008</v>
      </c>
      <c r="I23" s="18">
        <v>4533244.92</v>
      </c>
      <c r="J23" s="18">
        <v>452680706.48000002</v>
      </c>
      <c r="K23" s="18">
        <v>105796.31</v>
      </c>
      <c r="L23" s="18">
        <v>16732277.93</v>
      </c>
      <c r="M23" s="18">
        <v>3421.74</v>
      </c>
      <c r="N23" s="18">
        <v>401322373.35000002</v>
      </c>
      <c r="O23" s="18">
        <v>0</v>
      </c>
      <c r="P23" s="18">
        <v>90925.36</v>
      </c>
      <c r="Q23" s="18">
        <v>0</v>
      </c>
      <c r="R23" s="18">
        <v>3586950.08</v>
      </c>
      <c r="S23" s="18">
        <v>0</v>
      </c>
      <c r="T23" s="18">
        <v>0</v>
      </c>
      <c r="U23" s="18">
        <v>0</v>
      </c>
      <c r="V23" s="18">
        <v>14995501.359999999</v>
      </c>
      <c r="W23" s="18">
        <v>0</v>
      </c>
      <c r="X23" s="18">
        <v>0</v>
      </c>
      <c r="Y23" s="18">
        <v>0</v>
      </c>
      <c r="Z23" s="18">
        <v>50476830.620000005</v>
      </c>
      <c r="AA23" s="18">
        <v>837015.91</v>
      </c>
      <c r="AB23" s="18">
        <v>2198.81</v>
      </c>
      <c r="AC23" s="18">
        <v>0</v>
      </c>
      <c r="AD23" s="18">
        <v>194647753.44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3763821895.1700001</v>
      </c>
      <c r="AK23" s="18">
        <v>0</v>
      </c>
      <c r="AL23" s="18">
        <v>57395494.93</v>
      </c>
      <c r="AM23" s="18">
        <v>0</v>
      </c>
      <c r="AN23" s="18">
        <v>82103050.609999999</v>
      </c>
      <c r="AO23" s="18">
        <v>1233467.7</v>
      </c>
      <c r="AP23" s="18">
        <v>1513192432.5799999</v>
      </c>
      <c r="AQ23" s="18">
        <v>9897949.3399999999</v>
      </c>
      <c r="AR23" s="18">
        <v>79307.009999999995</v>
      </c>
      <c r="AS23" s="18">
        <v>0</v>
      </c>
      <c r="AT23" s="18">
        <v>70392823.069999993</v>
      </c>
      <c r="AU23" s="18">
        <v>711254.25</v>
      </c>
      <c r="AV23" s="18">
        <v>119684549.09</v>
      </c>
      <c r="AW23" s="18">
        <v>87882.13</v>
      </c>
      <c r="AX23" s="18">
        <v>0</v>
      </c>
      <c r="AY23" s="18">
        <v>0</v>
      </c>
      <c r="AZ23" s="18">
        <v>0</v>
      </c>
      <c r="BA23" s="18">
        <v>0</v>
      </c>
      <c r="BB23" s="18">
        <v>-341.07</v>
      </c>
      <c r="BC23" s="18">
        <v>0</v>
      </c>
      <c r="BD23" s="18">
        <v>58119184.869999997</v>
      </c>
      <c r="BE23" s="18">
        <v>670951.55000000005</v>
      </c>
      <c r="BF23" s="18">
        <v>142881.25</v>
      </c>
      <c r="BG23" s="18">
        <v>0</v>
      </c>
      <c r="BH23" s="18">
        <v>5036997.51</v>
      </c>
      <c r="BI23" s="18">
        <v>0</v>
      </c>
      <c r="BJ23" s="18">
        <v>142592042.38</v>
      </c>
      <c r="BK23" s="18">
        <v>0</v>
      </c>
      <c r="BL23" s="18">
        <v>17866935.809999999</v>
      </c>
      <c r="BM23" s="18">
        <v>0</v>
      </c>
      <c r="BN23" s="18">
        <v>19385227.109999999</v>
      </c>
      <c r="BO23" s="18">
        <v>0</v>
      </c>
      <c r="BP23" s="18">
        <v>5310731.45</v>
      </c>
      <c r="BQ23" s="18">
        <v>0</v>
      </c>
      <c r="BR23" s="18">
        <v>199503.66999999998</v>
      </c>
      <c r="BS23" s="18">
        <v>0</v>
      </c>
      <c r="BT23" s="18">
        <v>0</v>
      </c>
      <c r="BU23" s="18">
        <v>0</v>
      </c>
      <c r="BV23" s="18">
        <v>84031409.870000005</v>
      </c>
      <c r="BW23" s="18">
        <v>0</v>
      </c>
      <c r="BX23" s="18">
        <v>467928.32999999996</v>
      </c>
      <c r="BY23" s="18">
        <v>25000</v>
      </c>
      <c r="BZ23" s="18">
        <v>0</v>
      </c>
      <c r="CA23" s="18">
        <v>0</v>
      </c>
      <c r="CB23" s="18">
        <v>5783218.1500000004</v>
      </c>
      <c r="CC23" s="18">
        <v>73543.16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989810298.01999998</v>
      </c>
      <c r="CK23" s="18">
        <v>4558283.95</v>
      </c>
      <c r="CL23" s="18">
        <v>205251038.17000002</v>
      </c>
      <c r="CM23" s="18">
        <v>848494.29</v>
      </c>
      <c r="CN23" s="18">
        <v>-64.400000000000006</v>
      </c>
      <c r="CO23" s="18">
        <v>0</v>
      </c>
      <c r="CP23" s="18">
        <v>0</v>
      </c>
      <c r="CQ23" s="18">
        <v>0</v>
      </c>
      <c r="CR23" s="18">
        <v>6159.2</v>
      </c>
      <c r="CS23" s="18">
        <v>37.700000000000003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1165749.7000000002</v>
      </c>
      <c r="DC23" s="18">
        <v>2968.71</v>
      </c>
      <c r="DD23" s="18">
        <v>1009196460.58</v>
      </c>
      <c r="DE23" s="18">
        <v>1789439.27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370978.6</v>
      </c>
      <c r="DM23" s="18">
        <v>958.85</v>
      </c>
      <c r="DN23" s="18">
        <v>-156996.14000000001</v>
      </c>
      <c r="DO23" s="18">
        <v>5246694.01</v>
      </c>
      <c r="DP23" s="18">
        <v>-11271.410000000003</v>
      </c>
      <c r="DQ23" s="18">
        <v>0</v>
      </c>
      <c r="DR23" s="18">
        <v>0</v>
      </c>
      <c r="DS23" s="18">
        <v>0</v>
      </c>
      <c r="DT23" s="18">
        <v>3642475.15</v>
      </c>
      <c r="DU23" s="18">
        <v>24858.29</v>
      </c>
      <c r="DV23" s="18">
        <v>0</v>
      </c>
      <c r="DW23" s="18">
        <v>0</v>
      </c>
      <c r="DX23" s="18">
        <v>35791278.780000001</v>
      </c>
      <c r="DY23" s="18">
        <v>67832.17</v>
      </c>
      <c r="DZ23" s="18">
        <v>0</v>
      </c>
      <c r="EA23" s="18">
        <v>0</v>
      </c>
      <c r="EB23" s="18">
        <v>175719006.39999998</v>
      </c>
      <c r="EC23" s="18">
        <v>181665.62</v>
      </c>
      <c r="ED23" s="18">
        <v>11030330.020000001</v>
      </c>
      <c r="EE23" s="18">
        <v>0</v>
      </c>
      <c r="EF23" s="18">
        <v>110193525.44000001</v>
      </c>
      <c r="EG23" s="18">
        <v>1744766.71</v>
      </c>
      <c r="EH23" s="18">
        <v>83705489.530000001</v>
      </c>
      <c r="EI23" s="18">
        <v>317757.05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12316587.399999999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120580931.53999999</v>
      </c>
      <c r="EW23" s="18">
        <v>0</v>
      </c>
      <c r="EX23" s="18">
        <v>2248901683.1500001</v>
      </c>
      <c r="EY23" s="18">
        <v>0</v>
      </c>
      <c r="EZ23" s="18">
        <v>18189948.41</v>
      </c>
      <c r="FA23" s="18">
        <v>0</v>
      </c>
      <c r="FB23" s="18">
        <v>1036228512.0600001</v>
      </c>
      <c r="FC23" s="18">
        <v>0</v>
      </c>
      <c r="FD23" s="18">
        <v>16424.98</v>
      </c>
      <c r="FE23" s="18">
        <v>0</v>
      </c>
      <c r="FF23" s="18">
        <v>0</v>
      </c>
      <c r="FG23" s="18">
        <v>0</v>
      </c>
      <c r="FH23" s="18">
        <v>16723620.390000001</v>
      </c>
      <c r="FI23" s="18">
        <v>0</v>
      </c>
      <c r="FJ23" s="18">
        <v>156301985.28999999</v>
      </c>
      <c r="FK23" s="18">
        <v>0</v>
      </c>
      <c r="FL23" s="18">
        <v>0</v>
      </c>
      <c r="FM23" s="18">
        <v>0</v>
      </c>
      <c r="FN23" s="19">
        <v>831870432.12999988</v>
      </c>
      <c r="FO23" s="19">
        <v>931529.76</v>
      </c>
      <c r="FP23" s="18">
        <v>38878709.75</v>
      </c>
      <c r="FQ23" s="18">
        <v>0</v>
      </c>
      <c r="FR23" s="18">
        <v>1698880.16</v>
      </c>
      <c r="FS23" s="18">
        <v>0</v>
      </c>
      <c r="FT23" s="80">
        <v>274736000.63999999</v>
      </c>
      <c r="FU23" s="80">
        <v>0</v>
      </c>
      <c r="FV23" s="18">
        <v>14885369.34</v>
      </c>
      <c r="FW23" s="18">
        <v>0</v>
      </c>
      <c r="FX23" s="18">
        <v>259850631.30000001</v>
      </c>
      <c r="FY23" s="18">
        <v>0</v>
      </c>
      <c r="FZ23" s="80">
        <v>516556841.57999992</v>
      </c>
      <c r="GA23" s="80">
        <v>931529.76</v>
      </c>
      <c r="GB23" s="18">
        <v>28973673.100000001</v>
      </c>
      <c r="GC23" s="18">
        <v>167097.81</v>
      </c>
      <c r="GD23" s="18">
        <v>487583168.4799999</v>
      </c>
      <c r="GE23" s="18">
        <v>764431.95</v>
      </c>
      <c r="GF23" s="18">
        <v>7998723.0499999998</v>
      </c>
      <c r="GG23" s="18">
        <v>7407.67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15222954304.060001</v>
      </c>
      <c r="HU23" s="18">
        <v>34333441.760000005</v>
      </c>
    </row>
    <row r="24" spans="1:229" ht="12.75" customHeight="1">
      <c r="A24" s="57" t="s">
        <v>181</v>
      </c>
      <c r="B24" s="17">
        <v>1022</v>
      </c>
      <c r="C24" s="58" t="s">
        <v>146</v>
      </c>
      <c r="D24" s="19">
        <v>887931715.79000008</v>
      </c>
      <c r="E24" s="19">
        <v>0</v>
      </c>
      <c r="F24" s="18">
        <v>147844597.91999999</v>
      </c>
      <c r="G24" s="18">
        <v>0</v>
      </c>
      <c r="H24" s="18">
        <v>339498261.67369306</v>
      </c>
      <c r="I24" s="18">
        <v>0</v>
      </c>
      <c r="J24" s="18">
        <v>400588856.19630706</v>
      </c>
      <c r="K24" s="18">
        <v>0</v>
      </c>
      <c r="L24" s="18">
        <v>0</v>
      </c>
      <c r="M24" s="18">
        <v>0</v>
      </c>
      <c r="N24" s="18">
        <v>106718079.03</v>
      </c>
      <c r="O24" s="18">
        <v>0</v>
      </c>
      <c r="P24" s="18">
        <v>0</v>
      </c>
      <c r="Q24" s="18">
        <v>0</v>
      </c>
      <c r="R24" s="18">
        <v>835034.26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415727740.71000004</v>
      </c>
      <c r="AA24" s="18">
        <v>0</v>
      </c>
      <c r="AB24" s="18">
        <v>0</v>
      </c>
      <c r="AC24" s="18">
        <v>0</v>
      </c>
      <c r="AD24" s="18">
        <v>26742170.93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820343162.27999997</v>
      </c>
      <c r="AK24" s="18">
        <v>0</v>
      </c>
      <c r="AL24" s="18">
        <v>62841397.759999998</v>
      </c>
      <c r="AM24" s="18">
        <v>0</v>
      </c>
      <c r="AN24" s="18">
        <v>199872912.55000001</v>
      </c>
      <c r="AO24" s="18">
        <v>0</v>
      </c>
      <c r="AP24" s="18">
        <v>3508656551.7399998</v>
      </c>
      <c r="AQ24" s="18">
        <v>0</v>
      </c>
      <c r="AR24" s="18">
        <v>2452543.83</v>
      </c>
      <c r="AS24" s="18">
        <v>0</v>
      </c>
      <c r="AT24" s="18">
        <v>164057631.48000002</v>
      </c>
      <c r="AU24" s="18">
        <v>0</v>
      </c>
      <c r="AV24" s="18">
        <v>132916893.81</v>
      </c>
      <c r="AW24" s="18">
        <v>0</v>
      </c>
      <c r="AX24" s="18">
        <v>28343.67</v>
      </c>
      <c r="AY24" s="18">
        <v>0</v>
      </c>
      <c r="AZ24" s="18">
        <v>0</v>
      </c>
      <c r="BA24" s="18">
        <v>0</v>
      </c>
      <c r="BB24" s="18">
        <v>926.78</v>
      </c>
      <c r="BC24" s="18">
        <v>0</v>
      </c>
      <c r="BD24" s="18">
        <v>21743416.609999999</v>
      </c>
      <c r="BE24" s="18">
        <v>0</v>
      </c>
      <c r="BF24" s="18">
        <v>0</v>
      </c>
      <c r="BG24" s="18">
        <v>0</v>
      </c>
      <c r="BH24" s="18">
        <v>2996674.33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60849.49</v>
      </c>
      <c r="BQ24" s="18">
        <v>0</v>
      </c>
      <c r="BR24" s="18">
        <v>782811.05</v>
      </c>
      <c r="BS24" s="18">
        <v>0</v>
      </c>
      <c r="BT24" s="18">
        <v>0</v>
      </c>
      <c r="BU24" s="18">
        <v>0</v>
      </c>
      <c r="BV24" s="18">
        <v>6863590.5700000003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22602666.559999999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65127.94</v>
      </c>
      <c r="CK24" s="18">
        <v>0</v>
      </c>
      <c r="CL24" s="18">
        <v>3899.12</v>
      </c>
      <c r="CM24" s="18">
        <v>0</v>
      </c>
      <c r="CN24" s="18">
        <v>6517.51</v>
      </c>
      <c r="CO24" s="18">
        <v>0</v>
      </c>
      <c r="CP24" s="18">
        <v>0</v>
      </c>
      <c r="CQ24" s="18">
        <v>0</v>
      </c>
      <c r="CR24" s="18">
        <v>1313.91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118790054.06</v>
      </c>
      <c r="DE24" s="18">
        <v>0</v>
      </c>
      <c r="DF24" s="18">
        <v>244649.29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398848272.61000001</v>
      </c>
      <c r="DW24" s="18">
        <v>0</v>
      </c>
      <c r="DX24" s="18">
        <v>272837290.89999998</v>
      </c>
      <c r="DY24" s="18">
        <v>0</v>
      </c>
      <c r="DZ24" s="18">
        <v>0</v>
      </c>
      <c r="EA24" s="18">
        <v>0</v>
      </c>
      <c r="EB24" s="18">
        <v>148033687.28999999</v>
      </c>
      <c r="EC24" s="18">
        <v>0</v>
      </c>
      <c r="ED24" s="18">
        <v>8391683.6699999999</v>
      </c>
      <c r="EE24" s="18">
        <v>0</v>
      </c>
      <c r="EF24" s="18">
        <v>24798338.879999999</v>
      </c>
      <c r="EG24" s="18">
        <v>0</v>
      </c>
      <c r="EH24" s="18">
        <v>40713812.619999997</v>
      </c>
      <c r="EI24" s="18">
        <v>0</v>
      </c>
      <c r="EJ24" s="18">
        <v>0</v>
      </c>
      <c r="EK24" s="18">
        <v>0</v>
      </c>
      <c r="EL24" s="18">
        <v>19047.599999999999</v>
      </c>
      <c r="EM24" s="18">
        <v>0</v>
      </c>
      <c r="EN24" s="18">
        <v>21926650.899999999</v>
      </c>
      <c r="EO24" s="18">
        <v>0</v>
      </c>
      <c r="EP24" s="18">
        <v>13133.19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3359916.49</v>
      </c>
      <c r="EW24" s="18">
        <v>0</v>
      </c>
      <c r="EX24" s="18">
        <v>471800125.01999998</v>
      </c>
      <c r="EY24" s="18">
        <v>0</v>
      </c>
      <c r="EZ24" s="18">
        <v>0</v>
      </c>
      <c r="FA24" s="18">
        <v>0</v>
      </c>
      <c r="FB24" s="18">
        <v>8131328.2999999998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625377.63</v>
      </c>
      <c r="FI24" s="18">
        <v>0</v>
      </c>
      <c r="FJ24" s="18">
        <v>782919.39</v>
      </c>
      <c r="FK24" s="18">
        <v>0</v>
      </c>
      <c r="FL24" s="18">
        <v>0</v>
      </c>
      <c r="FM24" s="18">
        <v>0</v>
      </c>
      <c r="FN24" s="19">
        <v>141717594.745</v>
      </c>
      <c r="FO24" s="19">
        <v>0</v>
      </c>
      <c r="FP24" s="18">
        <v>1230455.8899999985</v>
      </c>
      <c r="FQ24" s="18">
        <v>0</v>
      </c>
      <c r="FR24" s="18">
        <v>82341.14</v>
      </c>
      <c r="FS24" s="18">
        <v>0</v>
      </c>
      <c r="FT24" s="80">
        <v>36038717.804999992</v>
      </c>
      <c r="FU24" s="80">
        <v>0</v>
      </c>
      <c r="FV24" s="18">
        <v>6706270.8099999987</v>
      </c>
      <c r="FW24" s="18">
        <v>0</v>
      </c>
      <c r="FX24" s="18">
        <v>29332446.994999994</v>
      </c>
      <c r="FY24" s="18">
        <v>0</v>
      </c>
      <c r="FZ24" s="80">
        <v>104366079.91000001</v>
      </c>
      <c r="GA24" s="80">
        <v>0</v>
      </c>
      <c r="GB24" s="18">
        <v>73623483.930000007</v>
      </c>
      <c r="GC24" s="18">
        <v>0</v>
      </c>
      <c r="GD24" s="18">
        <v>30742595.98</v>
      </c>
      <c r="GE24" s="18">
        <v>0</v>
      </c>
      <c r="GF24" s="18">
        <v>28266611.399999999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8073552465.6949997</v>
      </c>
      <c r="HU24" s="18">
        <v>0</v>
      </c>
    </row>
    <row r="25" spans="1:229" ht="12.75" customHeight="1">
      <c r="A25" s="57" t="s">
        <v>183</v>
      </c>
      <c r="B25" s="17">
        <v>1025</v>
      </c>
      <c r="C25" s="58" t="s">
        <v>146</v>
      </c>
      <c r="D25" s="19">
        <v>190910392.600003</v>
      </c>
      <c r="E25" s="19">
        <v>0</v>
      </c>
      <c r="F25" s="18">
        <v>18902835.829999998</v>
      </c>
      <c r="G25" s="18">
        <v>0</v>
      </c>
      <c r="H25" s="18">
        <v>127542472.280003</v>
      </c>
      <c r="I25" s="18">
        <v>0</v>
      </c>
      <c r="J25" s="18">
        <v>44465084.490000002</v>
      </c>
      <c r="K25" s="18">
        <v>0</v>
      </c>
      <c r="L25" s="18">
        <v>1179108.0900000001</v>
      </c>
      <c r="M25" s="18">
        <v>0</v>
      </c>
      <c r="N25" s="18">
        <v>29879729.289999899</v>
      </c>
      <c r="O25" s="18">
        <v>0</v>
      </c>
      <c r="P25" s="18">
        <v>21827.18</v>
      </c>
      <c r="Q25" s="18">
        <v>0</v>
      </c>
      <c r="R25" s="18">
        <v>4447254.1700000605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14246662.009999899</v>
      </c>
      <c r="AA25" s="18">
        <v>0</v>
      </c>
      <c r="AB25" s="18">
        <v>0</v>
      </c>
      <c r="AC25" s="18">
        <v>0</v>
      </c>
      <c r="AD25" s="18">
        <v>1612980.18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834361384.89019001</v>
      </c>
      <c r="AK25" s="18">
        <v>0</v>
      </c>
      <c r="AL25" s="18">
        <v>321899.34999999998</v>
      </c>
      <c r="AM25" s="18">
        <v>0</v>
      </c>
      <c r="AN25" s="18">
        <v>51784054.389997497</v>
      </c>
      <c r="AO25" s="18">
        <v>0</v>
      </c>
      <c r="AP25" s="18">
        <v>266538098.990004</v>
      </c>
      <c r="AQ25" s="18">
        <v>0</v>
      </c>
      <c r="AR25" s="18">
        <v>0</v>
      </c>
      <c r="AS25" s="18">
        <v>0</v>
      </c>
      <c r="AT25" s="18">
        <v>4607146.62</v>
      </c>
      <c r="AU25" s="18">
        <v>0</v>
      </c>
      <c r="AV25" s="18">
        <v>10704390.619999699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1628692.4300001001</v>
      </c>
      <c r="BC25" s="18">
        <v>0</v>
      </c>
      <c r="BD25" s="18">
        <v>1211547.1800000099</v>
      </c>
      <c r="BE25" s="18">
        <v>0</v>
      </c>
      <c r="BF25" s="18">
        <v>0</v>
      </c>
      <c r="BG25" s="18">
        <v>0</v>
      </c>
      <c r="BH25" s="18">
        <v>12284741.589999899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169486.14</v>
      </c>
      <c r="BQ25" s="18">
        <v>0</v>
      </c>
      <c r="BR25" s="18">
        <v>14968.16</v>
      </c>
      <c r="BS25" s="18">
        <v>0</v>
      </c>
      <c r="BT25" s="18">
        <v>0</v>
      </c>
      <c r="BU25" s="18">
        <v>0</v>
      </c>
      <c r="BV25" s="18">
        <v>104975.83</v>
      </c>
      <c r="BW25" s="18">
        <v>0</v>
      </c>
      <c r="BX25" s="18">
        <v>23690</v>
      </c>
      <c r="BY25" s="18">
        <v>0</v>
      </c>
      <c r="BZ25" s="18">
        <v>0</v>
      </c>
      <c r="CA25" s="18">
        <v>0</v>
      </c>
      <c r="CB25" s="18">
        <v>252614.84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175619837.39999601</v>
      </c>
      <c r="CK25" s="18">
        <v>0</v>
      </c>
      <c r="CL25" s="18">
        <v>6958857.8999999603</v>
      </c>
      <c r="CM25" s="18">
        <v>0</v>
      </c>
      <c r="CN25" s="18">
        <v>6483616.3499999698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10098053.620003199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50524589.779996902</v>
      </c>
      <c r="DY25" s="18">
        <v>0</v>
      </c>
      <c r="DZ25" s="18">
        <v>0</v>
      </c>
      <c r="EA25" s="18">
        <v>0</v>
      </c>
      <c r="EB25" s="18">
        <v>34302331.449999899</v>
      </c>
      <c r="EC25" s="18">
        <v>0</v>
      </c>
      <c r="ED25" s="18">
        <v>0</v>
      </c>
      <c r="EE25" s="18">
        <v>0</v>
      </c>
      <c r="EF25" s="18">
        <v>8736683.2899999991</v>
      </c>
      <c r="EG25" s="18">
        <v>0</v>
      </c>
      <c r="EH25" s="18">
        <v>5117065.6799996505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430787.55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6529597.9400000097</v>
      </c>
      <c r="EW25" s="18">
        <v>0</v>
      </c>
      <c r="EX25" s="18">
        <v>1459819645.73998</v>
      </c>
      <c r="EY25" s="18">
        <v>0</v>
      </c>
      <c r="EZ25" s="18">
        <v>31892.22</v>
      </c>
      <c r="FA25" s="18">
        <v>0</v>
      </c>
      <c r="FB25" s="18">
        <v>65920134.320000097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140972.54</v>
      </c>
      <c r="FI25" s="18">
        <v>0</v>
      </c>
      <c r="FJ25" s="18">
        <v>12190840.26</v>
      </c>
      <c r="FK25" s="18">
        <v>0</v>
      </c>
      <c r="FL25" s="18">
        <v>1522492.61</v>
      </c>
      <c r="FM25" s="18">
        <v>0</v>
      </c>
      <c r="FN25" s="19">
        <v>25385220.600000001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25385220.600000001</v>
      </c>
      <c r="FU25" s="80">
        <v>0</v>
      </c>
      <c r="FV25" s="18">
        <v>0</v>
      </c>
      <c r="FW25" s="18">
        <v>0</v>
      </c>
      <c r="FX25" s="18">
        <v>25385220.600000001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264115.48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3296382379.2801695</v>
      </c>
      <c r="HU25" s="18">
        <v>0</v>
      </c>
    </row>
    <row r="26" spans="1:229" ht="12.75" customHeight="1">
      <c r="A26" s="57" t="s">
        <v>185</v>
      </c>
      <c r="B26" s="17">
        <v>1027</v>
      </c>
      <c r="C26" s="58" t="s">
        <v>146</v>
      </c>
      <c r="D26" s="19">
        <v>5791621.8200000003</v>
      </c>
      <c r="E26" s="19">
        <v>0</v>
      </c>
      <c r="F26" s="18">
        <v>2348912.5799999996</v>
      </c>
      <c r="G26" s="18">
        <v>0</v>
      </c>
      <c r="H26" s="18">
        <v>1010649.5</v>
      </c>
      <c r="I26" s="18">
        <v>0</v>
      </c>
      <c r="J26" s="18">
        <v>2432059.7400000002</v>
      </c>
      <c r="K26" s="18">
        <v>0</v>
      </c>
      <c r="L26" s="18">
        <v>10222.769999999997</v>
      </c>
      <c r="M26" s="18">
        <v>0</v>
      </c>
      <c r="N26" s="18">
        <v>3959830.8699999996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9378913.7935269997</v>
      </c>
      <c r="AA26" s="18">
        <v>0</v>
      </c>
      <c r="AB26" s="18">
        <v>0</v>
      </c>
      <c r="AC26" s="18">
        <v>0</v>
      </c>
      <c r="AD26" s="18">
        <v>415594.99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87666824.51000002</v>
      </c>
      <c r="AK26" s="18">
        <v>0</v>
      </c>
      <c r="AL26" s="18">
        <v>587498.69999999995</v>
      </c>
      <c r="AM26" s="18">
        <v>0</v>
      </c>
      <c r="AN26" s="18">
        <v>4821455.3299999973</v>
      </c>
      <c r="AO26" s="18">
        <v>0</v>
      </c>
      <c r="AP26" s="18">
        <v>129820413.37</v>
      </c>
      <c r="AQ26" s="18">
        <v>0</v>
      </c>
      <c r="AR26" s="18">
        <v>0</v>
      </c>
      <c r="AS26" s="18">
        <v>0</v>
      </c>
      <c r="AT26" s="18">
        <v>890243.7899999998</v>
      </c>
      <c r="AU26" s="18">
        <v>0</v>
      </c>
      <c r="AV26" s="18">
        <v>6333095.0799999982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159028.24</v>
      </c>
      <c r="BC26" s="18">
        <v>0</v>
      </c>
      <c r="BD26" s="18">
        <v>237605.85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387268.83</v>
      </c>
      <c r="BK26" s="18">
        <v>0</v>
      </c>
      <c r="BL26" s="18">
        <v>64375.48</v>
      </c>
      <c r="BM26" s="18">
        <v>0</v>
      </c>
      <c r="BN26" s="18">
        <v>0</v>
      </c>
      <c r="BO26" s="18">
        <v>0</v>
      </c>
      <c r="BP26" s="18">
        <v>327517.26</v>
      </c>
      <c r="BQ26" s="18">
        <v>0</v>
      </c>
      <c r="BR26" s="18">
        <v>20298.13</v>
      </c>
      <c r="BS26" s="18">
        <v>0</v>
      </c>
      <c r="BT26" s="18">
        <v>0</v>
      </c>
      <c r="BU26" s="18">
        <v>0</v>
      </c>
      <c r="BV26" s="18">
        <v>535870.04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17071480.639999997</v>
      </c>
      <c r="CK26" s="18">
        <v>0</v>
      </c>
      <c r="CL26" s="18">
        <v>2494100.92</v>
      </c>
      <c r="CM26" s="18">
        <v>0</v>
      </c>
      <c r="CN26" s="18">
        <v>1870566.8299999998</v>
      </c>
      <c r="CO26" s="18">
        <v>0</v>
      </c>
      <c r="CP26" s="18">
        <v>0</v>
      </c>
      <c r="CQ26" s="18">
        <v>0</v>
      </c>
      <c r="CR26" s="18">
        <v>518729.11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-853051.36999999965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1468236.71</v>
      </c>
      <c r="DW26" s="18">
        <v>0</v>
      </c>
      <c r="DX26" s="18">
        <v>505559.05</v>
      </c>
      <c r="DY26" s="18">
        <v>0</v>
      </c>
      <c r="DZ26" s="18">
        <v>0</v>
      </c>
      <c r="EA26" s="18">
        <v>0</v>
      </c>
      <c r="EB26" s="18">
        <v>1360629.1400000001</v>
      </c>
      <c r="EC26" s="18">
        <v>0</v>
      </c>
      <c r="ED26" s="18">
        <v>319799.13999999996</v>
      </c>
      <c r="EE26" s="18">
        <v>0</v>
      </c>
      <c r="EF26" s="18">
        <v>3214592.4699999997</v>
      </c>
      <c r="EG26" s="18">
        <v>0</v>
      </c>
      <c r="EH26" s="18">
        <v>2672957.4299999992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2166.64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8090.3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441500.95</v>
      </c>
      <c r="FM26" s="18">
        <v>0</v>
      </c>
      <c r="FN26" s="19">
        <v>71362944.75</v>
      </c>
      <c r="FO26" s="19">
        <v>0</v>
      </c>
      <c r="FP26" s="18">
        <v>0</v>
      </c>
      <c r="FQ26" s="18">
        <v>0</v>
      </c>
      <c r="FR26" s="18">
        <v>4862202.91</v>
      </c>
      <c r="FS26" s="18">
        <v>0</v>
      </c>
      <c r="FT26" s="80">
        <v>66278712.090000004</v>
      </c>
      <c r="FU26" s="80">
        <v>0</v>
      </c>
      <c r="FV26" s="18">
        <v>186390.59</v>
      </c>
      <c r="FW26" s="18">
        <v>0</v>
      </c>
      <c r="FX26" s="18">
        <v>66092321.5</v>
      </c>
      <c r="FY26" s="18">
        <v>0</v>
      </c>
      <c r="FZ26" s="80">
        <v>222029.75</v>
      </c>
      <c r="GA26" s="80">
        <v>0</v>
      </c>
      <c r="GB26" s="18">
        <v>108419.12</v>
      </c>
      <c r="GC26" s="18">
        <v>0</v>
      </c>
      <c r="GD26" s="18">
        <v>113610.63</v>
      </c>
      <c r="GE26" s="18">
        <v>0</v>
      </c>
      <c r="GF26" s="18">
        <v>145566.05446399999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354011547.61799091</v>
      </c>
      <c r="HU26" s="18">
        <v>0</v>
      </c>
    </row>
    <row r="27" spans="1:229" ht="12.75" customHeight="1">
      <c r="A27" s="57" t="s">
        <v>187</v>
      </c>
      <c r="B27" s="17">
        <v>1028</v>
      </c>
      <c r="C27" s="58" t="s">
        <v>146</v>
      </c>
      <c r="D27" s="19">
        <v>611630575.34100008</v>
      </c>
      <c r="E27" s="19">
        <v>4441906.5189999994</v>
      </c>
      <c r="F27" s="18">
        <v>60647215.169999704</v>
      </c>
      <c r="G27" s="18">
        <v>0</v>
      </c>
      <c r="H27" s="18">
        <v>463770939.44400024</v>
      </c>
      <c r="I27" s="18">
        <v>2246902.7609999999</v>
      </c>
      <c r="J27" s="18">
        <v>87212420.727000058</v>
      </c>
      <c r="K27" s="18">
        <v>2195003.7579999999</v>
      </c>
      <c r="L27" s="18">
        <v>5246289.375</v>
      </c>
      <c r="M27" s="18">
        <v>12037.325000000001</v>
      </c>
      <c r="N27" s="18">
        <v>30777785.699999999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70648633.900999993</v>
      </c>
      <c r="AA27" s="18">
        <v>8832981.3790000007</v>
      </c>
      <c r="AB27" s="18">
        <v>0</v>
      </c>
      <c r="AC27" s="18">
        <v>0</v>
      </c>
      <c r="AD27" s="18">
        <v>28498472.127999995</v>
      </c>
      <c r="AE27" s="18">
        <v>7897240.9519999996</v>
      </c>
      <c r="AF27" s="18">
        <v>0</v>
      </c>
      <c r="AG27" s="18">
        <v>0</v>
      </c>
      <c r="AH27" s="18">
        <v>0</v>
      </c>
      <c r="AI27" s="18">
        <v>0</v>
      </c>
      <c r="AJ27" s="18">
        <v>520760690.91018099</v>
      </c>
      <c r="AK27" s="18">
        <v>0</v>
      </c>
      <c r="AL27" s="18">
        <v>3820495.2798189991</v>
      </c>
      <c r="AM27" s="18">
        <v>0</v>
      </c>
      <c r="AN27" s="18">
        <v>12094760.060000001</v>
      </c>
      <c r="AO27" s="18">
        <v>0</v>
      </c>
      <c r="AP27" s="18">
        <v>240894334.06</v>
      </c>
      <c r="AQ27" s="18">
        <v>0</v>
      </c>
      <c r="AR27" s="18">
        <v>0</v>
      </c>
      <c r="AS27" s="18">
        <v>0</v>
      </c>
      <c r="AT27" s="18">
        <v>42435041.983999997</v>
      </c>
      <c r="AU27" s="18">
        <v>1251370.246</v>
      </c>
      <c r="AV27" s="18">
        <v>23966371.694000002</v>
      </c>
      <c r="AW27" s="18">
        <v>860028.10600000003</v>
      </c>
      <c r="AX27" s="18">
        <v>0</v>
      </c>
      <c r="AY27" s="18">
        <v>0</v>
      </c>
      <c r="AZ27" s="18">
        <v>0</v>
      </c>
      <c r="BA27" s="18">
        <v>0</v>
      </c>
      <c r="BB27" s="18">
        <v>2424005.3449999997</v>
      </c>
      <c r="BC27" s="18">
        <v>7089.2449999999999</v>
      </c>
      <c r="BD27" s="18">
        <v>10953231.286999999</v>
      </c>
      <c r="BE27" s="18">
        <v>52302.913</v>
      </c>
      <c r="BF27" s="18">
        <v>0</v>
      </c>
      <c r="BG27" s="18">
        <v>0</v>
      </c>
      <c r="BH27" s="18">
        <v>851327.2</v>
      </c>
      <c r="BI27" s="18">
        <v>0</v>
      </c>
      <c r="BJ27" s="18">
        <v>445017.77</v>
      </c>
      <c r="BK27" s="18">
        <v>0</v>
      </c>
      <c r="BL27" s="18">
        <v>276489.11</v>
      </c>
      <c r="BM27" s="18">
        <v>0</v>
      </c>
      <c r="BN27" s="18">
        <v>5666.61</v>
      </c>
      <c r="BO27" s="18">
        <v>0</v>
      </c>
      <c r="BP27" s="18">
        <v>4860</v>
      </c>
      <c r="BQ27" s="18">
        <v>0</v>
      </c>
      <c r="BR27" s="18">
        <v>54630.41</v>
      </c>
      <c r="BS27" s="18">
        <v>0</v>
      </c>
      <c r="BT27" s="18">
        <v>0</v>
      </c>
      <c r="BU27" s="18">
        <v>0</v>
      </c>
      <c r="BV27" s="18">
        <v>6457149.4000000004</v>
      </c>
      <c r="BW27" s="18">
        <v>0</v>
      </c>
      <c r="BX27" s="18">
        <v>7047.62</v>
      </c>
      <c r="BY27" s="18">
        <v>0</v>
      </c>
      <c r="BZ27" s="18">
        <v>0</v>
      </c>
      <c r="CA27" s="18">
        <v>0</v>
      </c>
      <c r="CB27" s="18">
        <v>2125743.9760000003</v>
      </c>
      <c r="CC27" s="18">
        <v>4622.1440000000002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7437574.1500000004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264313.46999999997</v>
      </c>
      <c r="DY27" s="18">
        <v>0</v>
      </c>
      <c r="DZ27" s="18">
        <v>0</v>
      </c>
      <c r="EA27" s="18">
        <v>0</v>
      </c>
      <c r="EB27" s="18">
        <v>104441426.76900001</v>
      </c>
      <c r="EC27" s="18">
        <v>151774.49099999998</v>
      </c>
      <c r="ED27" s="18">
        <v>22509092.886999998</v>
      </c>
      <c r="EE27" s="18">
        <v>5631482.0130000003</v>
      </c>
      <c r="EF27" s="18">
        <v>46786325.753000006</v>
      </c>
      <c r="EG27" s="18">
        <v>3431862.4470000002</v>
      </c>
      <c r="EH27" s="18">
        <v>74158179.972000003</v>
      </c>
      <c r="EI27" s="18">
        <v>305428.99800000002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12413652.449999999</v>
      </c>
      <c r="EY27" s="18">
        <v>0</v>
      </c>
      <c r="EZ27" s="18">
        <v>0</v>
      </c>
      <c r="FA27" s="18">
        <v>0</v>
      </c>
      <c r="FB27" s="18">
        <v>3069321.26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1218557291.45</v>
      </c>
      <c r="FO27" s="19">
        <v>0</v>
      </c>
      <c r="FP27" s="18">
        <v>11542.98</v>
      </c>
      <c r="FQ27" s="18">
        <v>0</v>
      </c>
      <c r="FR27" s="18">
        <v>208981.79</v>
      </c>
      <c r="FS27" s="18">
        <v>0</v>
      </c>
      <c r="FT27" s="80">
        <v>218260129.32005849</v>
      </c>
      <c r="FU27" s="80">
        <v>0</v>
      </c>
      <c r="FV27" s="18">
        <v>5854035.1999999397</v>
      </c>
      <c r="FW27" s="18">
        <v>0</v>
      </c>
      <c r="FX27" s="18">
        <v>212406094.12005857</v>
      </c>
      <c r="FY27" s="18">
        <v>0</v>
      </c>
      <c r="FZ27" s="80">
        <v>1000076637.3599415</v>
      </c>
      <c r="GA27" s="80">
        <v>0</v>
      </c>
      <c r="GB27" s="18">
        <v>182720877.27996895</v>
      </c>
      <c r="GC27" s="18">
        <v>0</v>
      </c>
      <c r="GD27" s="18">
        <v>817355760.07997251</v>
      </c>
      <c r="GE27" s="18">
        <v>0</v>
      </c>
      <c r="GF27" s="18">
        <v>1676046.6099999957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3105691843.9319992</v>
      </c>
      <c r="HU27" s="18">
        <v>32880126.778000001</v>
      </c>
    </row>
    <row r="28" spans="1:229" ht="12.75" customHeight="1">
      <c r="A28" s="57" t="s">
        <v>189</v>
      </c>
      <c r="B28" s="17">
        <v>1030</v>
      </c>
      <c r="C28" s="58" t="s">
        <v>146</v>
      </c>
      <c r="D28" s="19">
        <v>129074005.57794379</v>
      </c>
      <c r="E28" s="19">
        <v>0</v>
      </c>
      <c r="F28" s="18">
        <v>31945563.789946038</v>
      </c>
      <c r="G28" s="18">
        <v>0</v>
      </c>
      <c r="H28" s="18">
        <v>23905949.102999382</v>
      </c>
      <c r="I28" s="18">
        <v>0</v>
      </c>
      <c r="J28" s="18">
        <v>73222492.684998363</v>
      </c>
      <c r="K28" s="18">
        <v>0</v>
      </c>
      <c r="L28" s="18">
        <v>1685155.39</v>
      </c>
      <c r="M28" s="18">
        <v>0</v>
      </c>
      <c r="N28" s="18">
        <v>53648128.640000001</v>
      </c>
      <c r="O28" s="18">
        <v>0</v>
      </c>
      <c r="P28" s="18">
        <v>-327.96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2796558.61</v>
      </c>
      <c r="AA28" s="18">
        <v>0</v>
      </c>
      <c r="AB28" s="18">
        <v>3681991.41</v>
      </c>
      <c r="AC28" s="18">
        <v>0</v>
      </c>
      <c r="AD28" s="18">
        <v>168273.6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1070735328.21</v>
      </c>
      <c r="AK28" s="18">
        <v>0</v>
      </c>
      <c r="AL28" s="18">
        <v>0</v>
      </c>
      <c r="AM28" s="18">
        <v>0</v>
      </c>
      <c r="AN28" s="18">
        <v>131798116.23</v>
      </c>
      <c r="AO28" s="18">
        <v>0</v>
      </c>
      <c r="AP28" s="18">
        <v>733607326.11000001</v>
      </c>
      <c r="AQ28" s="18">
        <v>0</v>
      </c>
      <c r="AR28" s="18">
        <v>0</v>
      </c>
      <c r="AS28" s="18">
        <v>0</v>
      </c>
      <c r="AT28" s="18">
        <v>11985021.550000001</v>
      </c>
      <c r="AU28" s="18">
        <v>0</v>
      </c>
      <c r="AV28" s="18">
        <v>25128575.66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1582112.07</v>
      </c>
      <c r="BC28" s="18">
        <v>0</v>
      </c>
      <c r="BD28" s="18">
        <v>7336313.5099999998</v>
      </c>
      <c r="BE28" s="18">
        <v>0</v>
      </c>
      <c r="BF28" s="18">
        <v>0</v>
      </c>
      <c r="BG28" s="18">
        <v>0</v>
      </c>
      <c r="BH28" s="18">
        <v>1687102.6</v>
      </c>
      <c r="BI28" s="18">
        <v>0</v>
      </c>
      <c r="BJ28" s="18">
        <v>4538911.71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11356.72</v>
      </c>
      <c r="BS28" s="18">
        <v>0</v>
      </c>
      <c r="BT28" s="18">
        <v>0</v>
      </c>
      <c r="BU28" s="18">
        <v>0</v>
      </c>
      <c r="BV28" s="18">
        <v>12105172.01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7270037.5199999996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207640739.91</v>
      </c>
      <c r="CK28" s="18">
        <v>0</v>
      </c>
      <c r="CL28" s="18">
        <v>2072924.34</v>
      </c>
      <c r="CM28" s="18">
        <v>0</v>
      </c>
      <c r="CN28" s="18">
        <v>1993741.37</v>
      </c>
      <c r="CO28" s="18">
        <v>0</v>
      </c>
      <c r="CP28" s="18">
        <v>0</v>
      </c>
      <c r="CQ28" s="18">
        <v>0</v>
      </c>
      <c r="CR28" s="18">
        <v>1982132.56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130250935.18000001</v>
      </c>
      <c r="DE28" s="18">
        <v>0</v>
      </c>
      <c r="DF28" s="18">
        <v>2267.83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13897726.42</v>
      </c>
      <c r="DY28" s="18">
        <v>0</v>
      </c>
      <c r="DZ28" s="18">
        <v>0</v>
      </c>
      <c r="EA28" s="18">
        <v>0</v>
      </c>
      <c r="EB28" s="18">
        <v>76824885.590000004</v>
      </c>
      <c r="EC28" s="18">
        <v>2122880.7799999998</v>
      </c>
      <c r="ED28" s="18">
        <v>855933.03</v>
      </c>
      <c r="EE28" s="18">
        <v>0</v>
      </c>
      <c r="EF28" s="18">
        <v>18739374.969999999</v>
      </c>
      <c r="EG28" s="18">
        <v>0</v>
      </c>
      <c r="EH28" s="18">
        <v>55055668.740000002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17232.73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2377955.08</v>
      </c>
      <c r="EW28" s="18">
        <v>0</v>
      </c>
      <c r="EX28" s="18">
        <v>139799766.96000001</v>
      </c>
      <c r="EY28" s="18">
        <v>0</v>
      </c>
      <c r="EZ28" s="18">
        <v>4653.25</v>
      </c>
      <c r="FA28" s="18">
        <v>0</v>
      </c>
      <c r="FB28" s="18">
        <v>2521289.9700000002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10860</v>
      </c>
      <c r="FI28" s="18">
        <v>0</v>
      </c>
      <c r="FJ28" s="18">
        <v>693548.92</v>
      </c>
      <c r="FK28" s="18">
        <v>0</v>
      </c>
      <c r="FL28" s="18">
        <v>0</v>
      </c>
      <c r="FM28" s="18">
        <v>0</v>
      </c>
      <c r="FN28" s="19">
        <v>166197313.06999996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166197313.06999996</v>
      </c>
      <c r="FU28" s="80">
        <v>0</v>
      </c>
      <c r="FV28" s="18">
        <v>0</v>
      </c>
      <c r="FW28" s="18">
        <v>0</v>
      </c>
      <c r="FX28" s="18">
        <v>166197313.06999996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375906.40000000061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3020154015.4879441</v>
      </c>
      <c r="HU28" s="18">
        <v>2122880.7799999998</v>
      </c>
    </row>
    <row r="29" spans="1:229" ht="12.75" customHeight="1">
      <c r="A29" s="57" t="s">
        <v>191</v>
      </c>
      <c r="B29" s="17">
        <v>1031</v>
      </c>
      <c r="C29" s="58" t="s">
        <v>146</v>
      </c>
      <c r="D29" s="19">
        <v>39493502.539999999</v>
      </c>
      <c r="E29" s="19">
        <v>4328420.38</v>
      </c>
      <c r="F29" s="18">
        <v>7347607.54</v>
      </c>
      <c r="G29" s="18">
        <v>0</v>
      </c>
      <c r="H29" s="18">
        <v>25922235.899999999</v>
      </c>
      <c r="I29" s="18">
        <v>390108.18</v>
      </c>
      <c r="J29" s="18">
        <v>6223659.0999999996</v>
      </c>
      <c r="K29" s="18">
        <v>3938312.2</v>
      </c>
      <c r="L29" s="18">
        <v>75588.800000000003</v>
      </c>
      <c r="M29" s="18">
        <v>0</v>
      </c>
      <c r="N29" s="18">
        <v>1917813.01</v>
      </c>
      <c r="O29" s="18">
        <v>0</v>
      </c>
      <c r="P29" s="18">
        <v>-1047.1199999999999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4329250.22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126201521.55</v>
      </c>
      <c r="AQ29" s="18">
        <v>0</v>
      </c>
      <c r="AR29" s="18">
        <v>0</v>
      </c>
      <c r="AS29" s="18">
        <v>0</v>
      </c>
      <c r="AT29" s="18">
        <v>773188.33</v>
      </c>
      <c r="AU29" s="18">
        <v>0</v>
      </c>
      <c r="AV29" s="18">
        <v>7275495.29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10012.67</v>
      </c>
      <c r="BC29" s="18">
        <v>0</v>
      </c>
      <c r="BD29" s="18">
        <v>44380.160000000003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-9875.32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49395.01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9478.7099999999991</v>
      </c>
      <c r="DA29" s="18">
        <v>0</v>
      </c>
      <c r="DB29" s="18">
        <v>0</v>
      </c>
      <c r="DC29" s="18">
        <v>0</v>
      </c>
      <c r="DD29" s="18">
        <v>489812.22</v>
      </c>
      <c r="DE29" s="18">
        <v>0</v>
      </c>
      <c r="DF29" s="18">
        <v>-2665.32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4581732.1900000004</v>
      </c>
      <c r="DW29" s="18">
        <v>0</v>
      </c>
      <c r="DX29" s="18">
        <v>520079.52</v>
      </c>
      <c r="DY29" s="18">
        <v>0</v>
      </c>
      <c r="DZ29" s="18">
        <v>0</v>
      </c>
      <c r="EA29" s="18">
        <v>0</v>
      </c>
      <c r="EB29" s="18">
        <v>1952209.46</v>
      </c>
      <c r="EC29" s="18">
        <v>68295.03</v>
      </c>
      <c r="ED29" s="18">
        <v>24823.37</v>
      </c>
      <c r="EE29" s="18">
        <v>6683.66</v>
      </c>
      <c r="EF29" s="18">
        <v>2320886.59</v>
      </c>
      <c r="EG29" s="18">
        <v>514241.64</v>
      </c>
      <c r="EH29" s="18">
        <v>3275185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578891.49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193909658.37000003</v>
      </c>
      <c r="HU29" s="18">
        <v>4917640.71</v>
      </c>
    </row>
    <row r="30" spans="1:229" ht="12.75" customHeight="1">
      <c r="A30" s="57" t="s">
        <v>193</v>
      </c>
      <c r="B30" s="17">
        <v>1032</v>
      </c>
      <c r="C30" s="58" t="s">
        <v>146</v>
      </c>
      <c r="D30" s="19">
        <v>219720907.65559998</v>
      </c>
      <c r="E30" s="19">
        <v>0</v>
      </c>
      <c r="F30" s="18">
        <v>21507415.021910693</v>
      </c>
      <c r="G30" s="18">
        <v>0</v>
      </c>
      <c r="H30" s="18">
        <v>138316906.1867564</v>
      </c>
      <c r="I30" s="18">
        <v>0</v>
      </c>
      <c r="J30" s="18">
        <v>59896586.44693289</v>
      </c>
      <c r="K30" s="18">
        <v>0</v>
      </c>
      <c r="L30" s="18">
        <v>51969187.162699997</v>
      </c>
      <c r="M30" s="18">
        <v>0</v>
      </c>
      <c r="N30" s="18">
        <v>62852482.950000003</v>
      </c>
      <c r="O30" s="18">
        <v>0</v>
      </c>
      <c r="P30" s="18">
        <v>143914.74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3042357.62</v>
      </c>
      <c r="W30" s="18">
        <v>0</v>
      </c>
      <c r="X30" s="18">
        <v>0</v>
      </c>
      <c r="Y30" s="18">
        <v>0</v>
      </c>
      <c r="Z30" s="18">
        <v>135044491.9684</v>
      </c>
      <c r="AA30" s="18">
        <v>0</v>
      </c>
      <c r="AB30" s="18">
        <v>0</v>
      </c>
      <c r="AC30" s="18">
        <v>0</v>
      </c>
      <c r="AD30" s="18">
        <v>21815375.120000001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1012981325.4216</v>
      </c>
      <c r="AK30" s="18">
        <v>0</v>
      </c>
      <c r="AL30" s="18">
        <v>118893.14</v>
      </c>
      <c r="AM30" s="18">
        <v>0</v>
      </c>
      <c r="AN30" s="18">
        <v>53132418.5704</v>
      </c>
      <c r="AO30" s="18">
        <v>0</v>
      </c>
      <c r="AP30" s="18">
        <v>656207631.91330004</v>
      </c>
      <c r="AQ30" s="18">
        <v>0</v>
      </c>
      <c r="AR30" s="18">
        <v>41627.46</v>
      </c>
      <c r="AS30" s="18">
        <v>0</v>
      </c>
      <c r="AT30" s="18">
        <v>23221515.990200002</v>
      </c>
      <c r="AU30" s="18">
        <v>0</v>
      </c>
      <c r="AV30" s="18">
        <v>54184198.5277</v>
      </c>
      <c r="AW30" s="18">
        <v>0</v>
      </c>
      <c r="AX30" s="18">
        <v>1228.32</v>
      </c>
      <c r="AY30" s="18">
        <v>0</v>
      </c>
      <c r="AZ30" s="18">
        <v>0</v>
      </c>
      <c r="BA30" s="18">
        <v>0</v>
      </c>
      <c r="BB30" s="18">
        <v>2469085.5836999998</v>
      </c>
      <c r="BC30" s="18">
        <v>0</v>
      </c>
      <c r="BD30" s="18">
        <v>30993488.327300001</v>
      </c>
      <c r="BE30" s="18">
        <v>0</v>
      </c>
      <c r="BF30" s="18">
        <v>0</v>
      </c>
      <c r="BG30" s="18">
        <v>0</v>
      </c>
      <c r="BH30" s="18">
        <v>4093052.6373999999</v>
      </c>
      <c r="BI30" s="18">
        <v>0</v>
      </c>
      <c r="BJ30" s="18">
        <v>886518.7</v>
      </c>
      <c r="BK30" s="18">
        <v>0</v>
      </c>
      <c r="BL30" s="18">
        <v>769447.13</v>
      </c>
      <c r="BM30" s="18">
        <v>0</v>
      </c>
      <c r="BN30" s="18">
        <v>0</v>
      </c>
      <c r="BO30" s="18">
        <v>0</v>
      </c>
      <c r="BP30" s="18">
        <v>316090.23969999998</v>
      </c>
      <c r="BQ30" s="18">
        <v>0</v>
      </c>
      <c r="BR30" s="18">
        <v>167927.2</v>
      </c>
      <c r="BS30" s="18">
        <v>0</v>
      </c>
      <c r="BT30" s="18">
        <v>0</v>
      </c>
      <c r="BU30" s="18">
        <v>0</v>
      </c>
      <c r="BV30" s="18">
        <v>288152.09999999998</v>
      </c>
      <c r="BW30" s="18">
        <v>0</v>
      </c>
      <c r="BX30" s="18">
        <v>415494.86</v>
      </c>
      <c r="BY30" s="18">
        <v>0</v>
      </c>
      <c r="BZ30" s="18">
        <v>0</v>
      </c>
      <c r="CA30" s="18">
        <v>0</v>
      </c>
      <c r="CB30" s="18">
        <v>2429136.8749000002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284975618.11339998</v>
      </c>
      <c r="CK30" s="18">
        <v>0</v>
      </c>
      <c r="CL30" s="18">
        <v>26586589.918900002</v>
      </c>
      <c r="CM30" s="18">
        <v>0</v>
      </c>
      <c r="CN30" s="18">
        <v>53279753.503399998</v>
      </c>
      <c r="CO30" s="18">
        <v>0</v>
      </c>
      <c r="CP30" s="18">
        <v>0</v>
      </c>
      <c r="CQ30" s="18">
        <v>0</v>
      </c>
      <c r="CR30" s="18">
        <v>25892184.3387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17297561.687200002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5268972.9108999996</v>
      </c>
      <c r="DY30" s="18">
        <v>0</v>
      </c>
      <c r="DZ30" s="18">
        <v>0</v>
      </c>
      <c r="EA30" s="18">
        <v>0</v>
      </c>
      <c r="EB30" s="18">
        <v>71043677.485400006</v>
      </c>
      <c r="EC30" s="18">
        <v>0</v>
      </c>
      <c r="ED30" s="18">
        <v>4433219.0600000005</v>
      </c>
      <c r="EE30" s="18">
        <v>0</v>
      </c>
      <c r="EF30" s="18">
        <v>65794742.950000003</v>
      </c>
      <c r="EG30" s="18">
        <v>0</v>
      </c>
      <c r="EH30" s="18">
        <v>60010414.996299997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2516766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2718945.32</v>
      </c>
      <c r="EW30" s="18">
        <v>0</v>
      </c>
      <c r="EX30" s="18">
        <v>207277112.25</v>
      </c>
      <c r="EY30" s="18">
        <v>0</v>
      </c>
      <c r="EZ30" s="18">
        <v>6874543.54</v>
      </c>
      <c r="FA30" s="18">
        <v>0</v>
      </c>
      <c r="FB30" s="18">
        <v>1458191.81</v>
      </c>
      <c r="FC30" s="18">
        <v>0</v>
      </c>
      <c r="FD30" s="18">
        <v>0</v>
      </c>
      <c r="FE30" s="18">
        <v>0</v>
      </c>
      <c r="FF30" s="18">
        <v>0</v>
      </c>
      <c r="FG30" s="18">
        <v>0</v>
      </c>
      <c r="FH30" s="18">
        <v>5785974.6100000003</v>
      </c>
      <c r="FI30" s="18">
        <v>0</v>
      </c>
      <c r="FJ30" s="18">
        <v>0</v>
      </c>
      <c r="FK30" s="18">
        <v>0</v>
      </c>
      <c r="FL30" s="18">
        <v>0</v>
      </c>
      <c r="FM30" s="18">
        <v>0</v>
      </c>
      <c r="FN30" s="19">
        <v>50721101.560000002</v>
      </c>
      <c r="FO30" s="19">
        <v>0</v>
      </c>
      <c r="FP30" s="18">
        <v>455019.49</v>
      </c>
      <c r="FQ30" s="18">
        <v>0</v>
      </c>
      <c r="FR30" s="18">
        <v>1796686.72</v>
      </c>
      <c r="FS30" s="18">
        <v>0</v>
      </c>
      <c r="FT30" s="80">
        <v>27933648.309999999</v>
      </c>
      <c r="FU30" s="80">
        <v>0</v>
      </c>
      <c r="FV30" s="18">
        <v>341344.95</v>
      </c>
      <c r="FW30" s="18">
        <v>0</v>
      </c>
      <c r="FX30" s="18">
        <v>27592303.359999999</v>
      </c>
      <c r="FY30" s="18">
        <v>0</v>
      </c>
      <c r="FZ30" s="80">
        <v>20535747.039999999</v>
      </c>
      <c r="GA30" s="80">
        <v>0</v>
      </c>
      <c r="GB30" s="18">
        <v>4428017.62</v>
      </c>
      <c r="GC30" s="18">
        <v>0</v>
      </c>
      <c r="GD30" s="18">
        <v>16107729.42</v>
      </c>
      <c r="GE30" s="18">
        <v>0</v>
      </c>
      <c r="GF30" s="18">
        <v>2003833.48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3231245153.7471004</v>
      </c>
      <c r="HU30" s="18">
        <v>0</v>
      </c>
    </row>
    <row r="31" spans="1:229" ht="12.75" customHeight="1">
      <c r="A31" s="57" t="s">
        <v>195</v>
      </c>
      <c r="B31" s="17">
        <v>1034</v>
      </c>
      <c r="C31" s="58" t="s">
        <v>146</v>
      </c>
      <c r="D31" s="19">
        <v>9755264.6600000001</v>
      </c>
      <c r="E31" s="19">
        <v>0</v>
      </c>
      <c r="F31" s="18">
        <v>1026057.8700000001</v>
      </c>
      <c r="G31" s="18">
        <v>0</v>
      </c>
      <c r="H31" s="18">
        <v>3746780.09</v>
      </c>
      <c r="I31" s="18">
        <v>0</v>
      </c>
      <c r="J31" s="18">
        <v>4982426.6999999993</v>
      </c>
      <c r="K31" s="18">
        <v>0</v>
      </c>
      <c r="L31" s="18">
        <v>2073364.9000000022</v>
      </c>
      <c r="M31" s="18">
        <v>0</v>
      </c>
      <c r="N31" s="18">
        <v>6239854.4100000001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450840.28</v>
      </c>
      <c r="AA31" s="18">
        <v>0</v>
      </c>
      <c r="AB31" s="18">
        <v>0</v>
      </c>
      <c r="AC31" s="18">
        <v>0</v>
      </c>
      <c r="AD31" s="18">
        <v>138717.22999999998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98115860.219999999</v>
      </c>
      <c r="AK31" s="18">
        <v>0</v>
      </c>
      <c r="AL31" s="18">
        <v>0</v>
      </c>
      <c r="AM31" s="18">
        <v>0</v>
      </c>
      <c r="AN31" s="18">
        <v>1161417.2400000002</v>
      </c>
      <c r="AO31" s="18">
        <v>0</v>
      </c>
      <c r="AP31" s="18">
        <v>13804514.029999999</v>
      </c>
      <c r="AQ31" s="18">
        <v>0</v>
      </c>
      <c r="AR31" s="18">
        <v>0</v>
      </c>
      <c r="AS31" s="18">
        <v>0</v>
      </c>
      <c r="AT31" s="18">
        <v>1374237.3399999999</v>
      </c>
      <c r="AU31" s="18">
        <v>0</v>
      </c>
      <c r="AV31" s="18">
        <v>4414822.3000000007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391897.53</v>
      </c>
      <c r="BC31" s="18">
        <v>0</v>
      </c>
      <c r="BD31" s="18">
        <v>9716985.0999999996</v>
      </c>
      <c r="BE31" s="18">
        <v>0</v>
      </c>
      <c r="BF31" s="18">
        <v>0</v>
      </c>
      <c r="BG31" s="18">
        <v>0</v>
      </c>
      <c r="BH31" s="18">
        <v>43313.770000000004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55874.879999999997</v>
      </c>
      <c r="BS31" s="18">
        <v>0</v>
      </c>
      <c r="BT31" s="18">
        <v>0</v>
      </c>
      <c r="BU31" s="18">
        <v>0</v>
      </c>
      <c r="BV31" s="18">
        <v>219723.35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29439712.379999999</v>
      </c>
      <c r="CK31" s="18">
        <v>0</v>
      </c>
      <c r="CL31" s="18">
        <v>1530791.68</v>
      </c>
      <c r="CM31" s="18">
        <v>0</v>
      </c>
      <c r="CN31" s="18">
        <v>2452173.56</v>
      </c>
      <c r="CO31" s="18">
        <v>0</v>
      </c>
      <c r="CP31" s="18">
        <v>0</v>
      </c>
      <c r="CQ31" s="18">
        <v>0</v>
      </c>
      <c r="CR31" s="18">
        <v>1119473.71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14255374.08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42830.53</v>
      </c>
      <c r="DU31" s="18">
        <v>0</v>
      </c>
      <c r="DV31" s="18">
        <v>0</v>
      </c>
      <c r="DW31" s="18">
        <v>0</v>
      </c>
      <c r="DX31" s="18">
        <v>12621.75</v>
      </c>
      <c r="DY31" s="18">
        <v>0</v>
      </c>
      <c r="DZ31" s="18">
        <v>0</v>
      </c>
      <c r="EA31" s="18">
        <v>0</v>
      </c>
      <c r="EB31" s="18">
        <v>6110045.8199999994</v>
      </c>
      <c r="EC31" s="18">
        <v>0</v>
      </c>
      <c r="ED31" s="18">
        <v>33561.089999999997</v>
      </c>
      <c r="EE31" s="18">
        <v>0</v>
      </c>
      <c r="EF31" s="18">
        <v>4954744.3899999987</v>
      </c>
      <c r="EG31" s="18">
        <v>0</v>
      </c>
      <c r="EH31" s="18">
        <v>1580981.1600000001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456130.62</v>
      </c>
      <c r="EW31" s="18">
        <v>0</v>
      </c>
      <c r="EX31" s="18">
        <v>23824810.98</v>
      </c>
      <c r="EY31" s="18">
        <v>0</v>
      </c>
      <c r="EZ31" s="18">
        <v>0</v>
      </c>
      <c r="FA31" s="18">
        <v>0</v>
      </c>
      <c r="FB31" s="18">
        <v>676672.67999999993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73325220.689999998</v>
      </c>
      <c r="FO31" s="19">
        <v>0</v>
      </c>
      <c r="FP31" s="18">
        <v>73325220.689999998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307771832.36000001</v>
      </c>
      <c r="HU31" s="18">
        <v>0</v>
      </c>
    </row>
    <row r="32" spans="1:229" ht="12.75" customHeight="1">
      <c r="A32" s="57" t="s">
        <v>197</v>
      </c>
      <c r="B32" s="17">
        <v>1035</v>
      </c>
      <c r="C32" s="58" t="s">
        <v>146</v>
      </c>
      <c r="D32" s="19">
        <v>247083216.3300001</v>
      </c>
      <c r="E32" s="19">
        <v>0</v>
      </c>
      <c r="F32" s="18">
        <v>27152010.090032004</v>
      </c>
      <c r="G32" s="18">
        <v>0</v>
      </c>
      <c r="H32" s="18">
        <v>53105262.614183001</v>
      </c>
      <c r="I32" s="18">
        <v>0</v>
      </c>
      <c r="J32" s="18">
        <v>166825943.62578508</v>
      </c>
      <c r="K32" s="18">
        <v>0</v>
      </c>
      <c r="L32" s="18">
        <v>19533973.420000002</v>
      </c>
      <c r="M32" s="18">
        <v>0</v>
      </c>
      <c r="N32" s="18">
        <v>44505045.600000001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83893696.890000001</v>
      </c>
      <c r="AA32" s="18">
        <v>0</v>
      </c>
      <c r="AB32" s="18">
        <v>0</v>
      </c>
      <c r="AC32" s="18">
        <v>0</v>
      </c>
      <c r="AD32" s="18">
        <v>19549599.16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1252284105.4100001</v>
      </c>
      <c r="AK32" s="18">
        <v>0</v>
      </c>
      <c r="AL32" s="18">
        <v>0</v>
      </c>
      <c r="AM32" s="18">
        <v>0</v>
      </c>
      <c r="AN32" s="18">
        <v>128140365.67</v>
      </c>
      <c r="AO32" s="18">
        <v>0</v>
      </c>
      <c r="AP32" s="18">
        <v>1219772727.1900001</v>
      </c>
      <c r="AQ32" s="18">
        <v>0</v>
      </c>
      <c r="AR32" s="18">
        <v>763261.26</v>
      </c>
      <c r="AS32" s="18">
        <v>0</v>
      </c>
      <c r="AT32" s="18">
        <v>42152449.159999996</v>
      </c>
      <c r="AU32" s="18">
        <v>0</v>
      </c>
      <c r="AV32" s="18">
        <v>14587211.32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5744570.9199999999</v>
      </c>
      <c r="BC32" s="18">
        <v>0</v>
      </c>
      <c r="BD32" s="18">
        <v>30220933.899999999</v>
      </c>
      <c r="BE32" s="18">
        <v>0</v>
      </c>
      <c r="BF32" s="18">
        <v>0</v>
      </c>
      <c r="BG32" s="18">
        <v>0</v>
      </c>
      <c r="BH32" s="18">
        <v>4075285.26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505499.66</v>
      </c>
      <c r="BQ32" s="18">
        <v>0</v>
      </c>
      <c r="BR32" s="18">
        <v>1086120.24</v>
      </c>
      <c r="BS32" s="18">
        <v>0</v>
      </c>
      <c r="BT32" s="18">
        <v>0</v>
      </c>
      <c r="BU32" s="18">
        <v>0</v>
      </c>
      <c r="BV32" s="18">
        <v>13536085.82</v>
      </c>
      <c r="BW32" s="18">
        <v>0</v>
      </c>
      <c r="BX32" s="18">
        <v>459046.64</v>
      </c>
      <c r="BY32" s="18">
        <v>0</v>
      </c>
      <c r="BZ32" s="18">
        <v>70755.58</v>
      </c>
      <c r="CA32" s="18">
        <v>0</v>
      </c>
      <c r="CB32" s="18">
        <v>1173062.94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300782739.31</v>
      </c>
      <c r="CK32" s="18">
        <v>0</v>
      </c>
      <c r="CL32" s="18">
        <v>29768136.59</v>
      </c>
      <c r="CM32" s="18">
        <v>0</v>
      </c>
      <c r="CN32" s="18">
        <v>22876423.039999999</v>
      </c>
      <c r="CO32" s="18">
        <v>0</v>
      </c>
      <c r="CP32" s="18">
        <v>0</v>
      </c>
      <c r="CQ32" s="18">
        <v>0</v>
      </c>
      <c r="CR32" s="18">
        <v>23133947.23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12920801.48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997289.49</v>
      </c>
      <c r="DU32" s="18">
        <v>0</v>
      </c>
      <c r="DV32" s="18">
        <v>0</v>
      </c>
      <c r="DW32" s="18">
        <v>0</v>
      </c>
      <c r="DX32" s="18">
        <v>18877941.66</v>
      </c>
      <c r="DY32" s="18">
        <v>0</v>
      </c>
      <c r="DZ32" s="18">
        <v>0</v>
      </c>
      <c r="EA32" s="18">
        <v>0</v>
      </c>
      <c r="EB32" s="18">
        <v>83853995.730000004</v>
      </c>
      <c r="EC32" s="18">
        <v>0</v>
      </c>
      <c r="ED32" s="18">
        <v>18787241.43</v>
      </c>
      <c r="EE32" s="18">
        <v>0</v>
      </c>
      <c r="EF32" s="18">
        <v>50170069.530000001</v>
      </c>
      <c r="EG32" s="18">
        <v>0</v>
      </c>
      <c r="EH32" s="18">
        <v>50992754.479999997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14082424.629999999</v>
      </c>
      <c r="EO32" s="18">
        <v>0</v>
      </c>
      <c r="EP32" s="18">
        <v>7103.75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1202765.74</v>
      </c>
      <c r="EW32" s="18">
        <v>0</v>
      </c>
      <c r="EX32" s="18">
        <v>61700017.450000003</v>
      </c>
      <c r="EY32" s="18">
        <v>0</v>
      </c>
      <c r="EZ32" s="18">
        <v>0</v>
      </c>
      <c r="FA32" s="18">
        <v>0</v>
      </c>
      <c r="FB32" s="18">
        <v>199150.24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107666.44</v>
      </c>
      <c r="FI32" s="18">
        <v>0</v>
      </c>
      <c r="FJ32" s="18">
        <v>133460.25</v>
      </c>
      <c r="FK32" s="18">
        <v>0</v>
      </c>
      <c r="FL32" s="18">
        <v>134372.32999999999</v>
      </c>
      <c r="FM32" s="18">
        <v>0</v>
      </c>
      <c r="FN32" s="19">
        <v>124080297.85999998</v>
      </c>
      <c r="FO32" s="19">
        <v>0</v>
      </c>
      <c r="FP32" s="18">
        <v>2337605.7200000002</v>
      </c>
      <c r="FQ32" s="18">
        <v>0</v>
      </c>
      <c r="FR32" s="18">
        <v>25696203.190006007</v>
      </c>
      <c r="FS32" s="18">
        <v>0</v>
      </c>
      <c r="FT32" s="80">
        <v>95851527.669999987</v>
      </c>
      <c r="FU32" s="80">
        <v>0</v>
      </c>
      <c r="FV32" s="18">
        <v>3965834.9299999997</v>
      </c>
      <c r="FW32" s="18">
        <v>0</v>
      </c>
      <c r="FX32" s="18">
        <v>91885692.739999995</v>
      </c>
      <c r="FY32" s="18">
        <v>0</v>
      </c>
      <c r="FZ32" s="80">
        <v>194961.27999399998</v>
      </c>
      <c r="GA32" s="80">
        <v>0</v>
      </c>
      <c r="GB32" s="18">
        <v>119602.529994</v>
      </c>
      <c r="GC32" s="18">
        <v>0</v>
      </c>
      <c r="GD32" s="18">
        <v>75358.75</v>
      </c>
      <c r="GE32" s="18">
        <v>0</v>
      </c>
      <c r="GF32" s="18">
        <v>17772176.43</v>
      </c>
      <c r="GG32" s="18">
        <v>0</v>
      </c>
      <c r="GH32" s="18">
        <v>0</v>
      </c>
      <c r="GI32" s="18">
        <v>0</v>
      </c>
      <c r="GJ32" s="18">
        <v>33437.24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3961751224.6999993</v>
      </c>
      <c r="HU32" s="18">
        <v>0</v>
      </c>
    </row>
    <row r="33" spans="1:229" ht="12.75" customHeight="1">
      <c r="A33" s="57" t="s">
        <v>199</v>
      </c>
      <c r="B33" s="17">
        <v>1036</v>
      </c>
      <c r="C33" s="58" t="s">
        <v>146</v>
      </c>
      <c r="D33" s="19">
        <v>182757503.65995759</v>
      </c>
      <c r="E33" s="19">
        <v>0</v>
      </c>
      <c r="F33" s="18">
        <v>72775680.519959599</v>
      </c>
      <c r="G33" s="18">
        <v>0</v>
      </c>
      <c r="H33" s="18">
        <v>35772102.100000136</v>
      </c>
      <c r="I33" s="18">
        <v>0</v>
      </c>
      <c r="J33" s="18">
        <v>74209721.039997846</v>
      </c>
      <c r="K33" s="18">
        <v>0</v>
      </c>
      <c r="L33" s="18">
        <v>6858640.2199999988</v>
      </c>
      <c r="M33" s="18">
        <v>0</v>
      </c>
      <c r="N33" s="18">
        <v>69996763.360009775</v>
      </c>
      <c r="O33" s="18">
        <v>0</v>
      </c>
      <c r="P33" s="18">
        <v>1231261.3199999987</v>
      </c>
      <c r="Q33" s="18">
        <v>0</v>
      </c>
      <c r="R33" s="18">
        <v>450279.33999999997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102499507.11000037</v>
      </c>
      <c r="AA33" s="18">
        <v>0</v>
      </c>
      <c r="AB33" s="18">
        <v>0</v>
      </c>
      <c r="AC33" s="18">
        <v>0</v>
      </c>
      <c r="AD33" s="18">
        <v>550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874858030.03953493</v>
      </c>
      <c r="AK33" s="18">
        <v>0</v>
      </c>
      <c r="AL33" s="18">
        <v>32440908.040000152</v>
      </c>
      <c r="AM33" s="18">
        <v>0</v>
      </c>
      <c r="AN33" s="18">
        <v>23867612.209999759</v>
      </c>
      <c r="AO33" s="18">
        <v>0</v>
      </c>
      <c r="AP33" s="18">
        <v>348929748.85999161</v>
      </c>
      <c r="AQ33" s="18">
        <v>0</v>
      </c>
      <c r="AR33" s="18">
        <v>4490168.2699999092</v>
      </c>
      <c r="AS33" s="18">
        <v>0</v>
      </c>
      <c r="AT33" s="18">
        <v>13212419.529999994</v>
      </c>
      <c r="AU33" s="18">
        <v>0</v>
      </c>
      <c r="AV33" s="18">
        <v>45828496.339999959</v>
      </c>
      <c r="AW33" s="18">
        <v>0</v>
      </c>
      <c r="AX33" s="18">
        <v>70722.399999999994</v>
      </c>
      <c r="AY33" s="18">
        <v>0</v>
      </c>
      <c r="AZ33" s="18">
        <v>0</v>
      </c>
      <c r="BA33" s="18">
        <v>0</v>
      </c>
      <c r="BB33" s="18">
        <v>1746493.1999999925</v>
      </c>
      <c r="BC33" s="18">
        <v>0</v>
      </c>
      <c r="BD33" s="18">
        <v>3155214.6799982539</v>
      </c>
      <c r="BE33" s="18">
        <v>0</v>
      </c>
      <c r="BF33" s="18">
        <v>10800</v>
      </c>
      <c r="BG33" s="18">
        <v>0</v>
      </c>
      <c r="BH33" s="18">
        <v>607236.23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4308.9800000000005</v>
      </c>
      <c r="BQ33" s="18">
        <v>0</v>
      </c>
      <c r="BR33" s="18">
        <v>115424.04000000002</v>
      </c>
      <c r="BS33" s="18">
        <v>0</v>
      </c>
      <c r="BT33" s="18">
        <v>0</v>
      </c>
      <c r="BU33" s="18">
        <v>0</v>
      </c>
      <c r="BV33" s="18">
        <v>8500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715741.04999999958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206563676.42999807</v>
      </c>
      <c r="CK33" s="18">
        <v>0</v>
      </c>
      <c r="CL33" s="18">
        <v>19620712.200005129</v>
      </c>
      <c r="CM33" s="18">
        <v>0</v>
      </c>
      <c r="CN33" s="18">
        <v>4556228.1299984083</v>
      </c>
      <c r="CO33" s="18">
        <v>0</v>
      </c>
      <c r="CP33" s="18">
        <v>0</v>
      </c>
      <c r="CQ33" s="18">
        <v>0</v>
      </c>
      <c r="CR33" s="18">
        <v>2919664.9199987645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27653516.059998516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1088986.480000006</v>
      </c>
      <c r="DY33" s="18">
        <v>0</v>
      </c>
      <c r="DZ33" s="18">
        <v>0</v>
      </c>
      <c r="EA33" s="18">
        <v>0</v>
      </c>
      <c r="EB33" s="18">
        <v>18066989.649999987</v>
      </c>
      <c r="EC33" s="18">
        <v>0</v>
      </c>
      <c r="ED33" s="18">
        <v>633361.48999999987</v>
      </c>
      <c r="EE33" s="18">
        <v>0</v>
      </c>
      <c r="EF33" s="18">
        <v>2836886.790000001</v>
      </c>
      <c r="EG33" s="18">
        <v>0</v>
      </c>
      <c r="EH33" s="18">
        <v>9044222.6000000592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10020.61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3548145.6700000009</v>
      </c>
      <c r="EW33" s="18">
        <v>0</v>
      </c>
      <c r="EX33" s="18">
        <v>167042123.03999987</v>
      </c>
      <c r="EY33" s="18">
        <v>0</v>
      </c>
      <c r="EZ33" s="18">
        <v>0</v>
      </c>
      <c r="FA33" s="18">
        <v>0</v>
      </c>
      <c r="FB33" s="18">
        <v>940586.94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41610</v>
      </c>
      <c r="FI33" s="18">
        <v>0</v>
      </c>
      <c r="FJ33" s="18">
        <v>399310.74999999977</v>
      </c>
      <c r="FK33" s="18">
        <v>0</v>
      </c>
      <c r="FL33" s="18">
        <v>7633225.1799999997</v>
      </c>
      <c r="FM33" s="18">
        <v>0</v>
      </c>
      <c r="FN33" s="19">
        <v>111587881.02</v>
      </c>
      <c r="FO33" s="19">
        <v>0</v>
      </c>
      <c r="FP33" s="18">
        <v>12931248.390000023</v>
      </c>
      <c r="FQ33" s="18">
        <v>0</v>
      </c>
      <c r="FR33" s="18">
        <v>1625201.8299999996</v>
      </c>
      <c r="FS33" s="18">
        <v>0</v>
      </c>
      <c r="FT33" s="80">
        <v>97031430.799999967</v>
      </c>
      <c r="FU33" s="80">
        <v>0</v>
      </c>
      <c r="FV33" s="18">
        <v>3288229.51</v>
      </c>
      <c r="FW33" s="18">
        <v>0</v>
      </c>
      <c r="FX33" s="18">
        <v>93743201.289999962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2063453.5599999717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2300106930.3994908</v>
      </c>
      <c r="HU33" s="18">
        <v>0</v>
      </c>
    </row>
    <row r="34" spans="1:229" ht="12.75" customHeight="1">
      <c r="A34" s="57" t="s">
        <v>201</v>
      </c>
      <c r="B34" s="17">
        <v>1037</v>
      </c>
      <c r="C34" s="58" t="s">
        <v>146</v>
      </c>
      <c r="D34" s="19">
        <v>4294595.3999999715</v>
      </c>
      <c r="E34" s="19">
        <v>0</v>
      </c>
      <c r="F34" s="18">
        <v>2314151.4299999727</v>
      </c>
      <c r="G34" s="18">
        <v>0</v>
      </c>
      <c r="H34" s="18">
        <v>752463.92999999959</v>
      </c>
      <c r="I34" s="18">
        <v>0</v>
      </c>
      <c r="J34" s="18">
        <v>1227980.0399999989</v>
      </c>
      <c r="K34" s="18">
        <v>0</v>
      </c>
      <c r="L34" s="18">
        <v>1318.67</v>
      </c>
      <c r="M34" s="18">
        <v>0</v>
      </c>
      <c r="N34" s="18">
        <v>18186103.070000354</v>
      </c>
      <c r="O34" s="18">
        <v>0</v>
      </c>
      <c r="P34" s="18">
        <v>0</v>
      </c>
      <c r="Q34" s="18">
        <v>0</v>
      </c>
      <c r="R34" s="18">
        <v>473387.18000000087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4517512.4500000039</v>
      </c>
      <c r="AA34" s="18">
        <v>0</v>
      </c>
      <c r="AB34" s="18">
        <v>0</v>
      </c>
      <c r="AC34" s="18">
        <v>0</v>
      </c>
      <c r="AD34" s="18">
        <v>3500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279965439.52004242</v>
      </c>
      <c r="AK34" s="18">
        <v>0</v>
      </c>
      <c r="AL34" s="18">
        <v>0</v>
      </c>
      <c r="AM34" s="18">
        <v>0</v>
      </c>
      <c r="AN34" s="18">
        <v>7250061.0199996168</v>
      </c>
      <c r="AO34" s="18">
        <v>0</v>
      </c>
      <c r="AP34" s="18">
        <v>144369831.15997198</v>
      </c>
      <c r="AQ34" s="18">
        <v>0</v>
      </c>
      <c r="AR34" s="18">
        <v>0</v>
      </c>
      <c r="AS34" s="18">
        <v>0</v>
      </c>
      <c r="AT34" s="18">
        <v>1723355.1899999997</v>
      </c>
      <c r="AU34" s="18">
        <v>0</v>
      </c>
      <c r="AV34" s="18">
        <v>4026634.0999999982</v>
      </c>
      <c r="AW34" s="18">
        <v>0</v>
      </c>
      <c r="AX34" s="18">
        <v>2371</v>
      </c>
      <c r="AY34" s="18">
        <v>0</v>
      </c>
      <c r="AZ34" s="18">
        <v>0</v>
      </c>
      <c r="BA34" s="18">
        <v>0</v>
      </c>
      <c r="BB34" s="18">
        <v>272652.60000000068</v>
      </c>
      <c r="BC34" s="18">
        <v>0</v>
      </c>
      <c r="BD34" s="18">
        <v>2277560.4300000006</v>
      </c>
      <c r="BE34" s="18">
        <v>0</v>
      </c>
      <c r="BF34" s="18">
        <v>0</v>
      </c>
      <c r="BG34" s="18">
        <v>0</v>
      </c>
      <c r="BH34" s="18">
        <v>42056.100000000006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15625.320000000002</v>
      </c>
      <c r="BQ34" s="18">
        <v>0</v>
      </c>
      <c r="BR34" s="18">
        <v>53888.140000000021</v>
      </c>
      <c r="BS34" s="18">
        <v>0</v>
      </c>
      <c r="BT34" s="18">
        <v>0</v>
      </c>
      <c r="BU34" s="18">
        <v>0</v>
      </c>
      <c r="BV34" s="18">
        <v>42032.180000000008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3942.7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11079551.240000051</v>
      </c>
      <c r="CK34" s="18">
        <v>0</v>
      </c>
      <c r="CL34" s="18">
        <v>199094.05000000072</v>
      </c>
      <c r="CM34" s="18">
        <v>0</v>
      </c>
      <c r="CN34" s="18">
        <v>321573.01999999711</v>
      </c>
      <c r="CO34" s="18">
        <v>0</v>
      </c>
      <c r="CP34" s="18">
        <v>0</v>
      </c>
      <c r="CQ34" s="18">
        <v>0</v>
      </c>
      <c r="CR34" s="18">
        <v>355747.56000000134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2005177.1000000667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577039.09999999404</v>
      </c>
      <c r="DY34" s="18">
        <v>0</v>
      </c>
      <c r="DZ34" s="18">
        <v>0</v>
      </c>
      <c r="EA34" s="18">
        <v>0</v>
      </c>
      <c r="EB34" s="18">
        <v>419370.65000000008</v>
      </c>
      <c r="EC34" s="18">
        <v>0</v>
      </c>
      <c r="ED34" s="18">
        <v>0</v>
      </c>
      <c r="EE34" s="18">
        <v>0</v>
      </c>
      <c r="EF34" s="18">
        <v>40091.920000000006</v>
      </c>
      <c r="EG34" s="18">
        <v>0</v>
      </c>
      <c r="EH34" s="18">
        <v>812028.67000000214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2073018.4199999995</v>
      </c>
      <c r="EW34" s="18">
        <v>0</v>
      </c>
      <c r="EX34" s="18">
        <v>49965511.63000001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4613004.9799998756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539983074.57001436</v>
      </c>
      <c r="HU34" s="18">
        <v>0</v>
      </c>
    </row>
    <row r="35" spans="1:229" ht="12.75" customHeight="1">
      <c r="A35" s="57" t="s">
        <v>203</v>
      </c>
      <c r="B35" s="17">
        <v>1038</v>
      </c>
      <c r="C35" s="58" t="s">
        <v>146</v>
      </c>
      <c r="D35" s="19">
        <v>24356796.07</v>
      </c>
      <c r="E35" s="19">
        <v>0</v>
      </c>
      <c r="F35" s="18">
        <v>6630272.8700000001</v>
      </c>
      <c r="G35" s="18">
        <v>0</v>
      </c>
      <c r="H35" s="18">
        <v>17726523.199999999</v>
      </c>
      <c r="I35" s="18">
        <v>0</v>
      </c>
      <c r="J35" s="18">
        <v>0</v>
      </c>
      <c r="K35" s="18">
        <v>0</v>
      </c>
      <c r="L35" s="18">
        <v>75196512.629999995</v>
      </c>
      <c r="M35" s="18">
        <v>0</v>
      </c>
      <c r="N35" s="18">
        <v>4578909.53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75731534.989999995</v>
      </c>
      <c r="AA35" s="18">
        <v>0</v>
      </c>
      <c r="AB35" s="18">
        <v>0</v>
      </c>
      <c r="AC35" s="18">
        <v>0</v>
      </c>
      <c r="AD35" s="18">
        <v>4784441.13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22226.560000000001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25215463.039999999</v>
      </c>
      <c r="AQ35" s="18">
        <v>0</v>
      </c>
      <c r="AR35" s="18">
        <v>0</v>
      </c>
      <c r="AS35" s="18">
        <v>0</v>
      </c>
      <c r="AT35" s="18">
        <v>37306685.560000002</v>
      </c>
      <c r="AU35" s="18">
        <v>0</v>
      </c>
      <c r="AV35" s="18">
        <v>13122671.5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1020187.15</v>
      </c>
      <c r="BC35" s="18">
        <v>0</v>
      </c>
      <c r="BD35" s="18">
        <v>8413729.5800000001</v>
      </c>
      <c r="BE35" s="18">
        <v>0</v>
      </c>
      <c r="BF35" s="18">
        <v>0</v>
      </c>
      <c r="BG35" s="18">
        <v>0</v>
      </c>
      <c r="BH35" s="18">
        <v>1296858.94</v>
      </c>
      <c r="BI35" s="18">
        <v>0</v>
      </c>
      <c r="BJ35" s="18">
        <v>0</v>
      </c>
      <c r="BK35" s="18">
        <v>0</v>
      </c>
      <c r="BL35" s="18">
        <v>657513.28</v>
      </c>
      <c r="BM35" s="18">
        <v>0</v>
      </c>
      <c r="BN35" s="18">
        <v>0</v>
      </c>
      <c r="BO35" s="18">
        <v>0</v>
      </c>
      <c r="BP35" s="18">
        <v>840</v>
      </c>
      <c r="BQ35" s="18">
        <v>0</v>
      </c>
      <c r="BR35" s="18">
        <v>11534.29</v>
      </c>
      <c r="BS35" s="18">
        <v>0</v>
      </c>
      <c r="BT35" s="18">
        <v>0</v>
      </c>
      <c r="BU35" s="18">
        <v>0</v>
      </c>
      <c r="BV35" s="18">
        <v>54777228.280000001</v>
      </c>
      <c r="BW35" s="18">
        <v>0</v>
      </c>
      <c r="BX35" s="18">
        <v>2888650.06</v>
      </c>
      <c r="BY35" s="18">
        <v>0</v>
      </c>
      <c r="BZ35" s="18">
        <v>1328864.1100000001</v>
      </c>
      <c r="CA35" s="18">
        <v>0</v>
      </c>
      <c r="CB35" s="18">
        <v>7622972.1699999999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157447644.58000001</v>
      </c>
      <c r="CK35" s="18">
        <v>0</v>
      </c>
      <c r="CL35" s="18">
        <v>4441987.82</v>
      </c>
      <c r="CM35" s="18">
        <v>0</v>
      </c>
      <c r="CN35" s="18">
        <v>2228076.5</v>
      </c>
      <c r="CO35" s="18">
        <v>0</v>
      </c>
      <c r="CP35" s="18">
        <v>0</v>
      </c>
      <c r="CQ35" s="18">
        <v>0</v>
      </c>
      <c r="CR35" s="18">
        <v>1678978.65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16974075.27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283050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5559530.4800000004</v>
      </c>
      <c r="EC35" s="18">
        <v>0</v>
      </c>
      <c r="ED35" s="18">
        <v>583483.62</v>
      </c>
      <c r="EE35" s="18">
        <v>0</v>
      </c>
      <c r="EF35" s="18">
        <v>1327734.01</v>
      </c>
      <c r="EG35" s="18">
        <v>0</v>
      </c>
      <c r="EH35" s="18">
        <v>652499219.03999996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26509919.09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600547.92000000004</v>
      </c>
      <c r="FM35" s="18">
        <v>0</v>
      </c>
      <c r="FN35" s="19">
        <v>6838373.0599999996</v>
      </c>
      <c r="FO35" s="19">
        <v>0</v>
      </c>
      <c r="FP35" s="18">
        <v>105614.29</v>
      </c>
      <c r="FQ35" s="18">
        <v>0</v>
      </c>
      <c r="FR35" s="18">
        <v>6732758.7699999996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8439805.1300000008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1223746044.9400001</v>
      </c>
      <c r="HU35" s="18">
        <v>0</v>
      </c>
    </row>
    <row r="36" spans="1:229" ht="12.75" customHeight="1">
      <c r="A36" s="57" t="s">
        <v>205</v>
      </c>
      <c r="B36" s="17">
        <v>1039</v>
      </c>
      <c r="C36" s="58" t="s">
        <v>146</v>
      </c>
      <c r="D36" s="19">
        <v>17725863.950000003</v>
      </c>
      <c r="E36" s="19">
        <v>0</v>
      </c>
      <c r="F36" s="18">
        <v>4138211.9833333343</v>
      </c>
      <c r="G36" s="18">
        <v>0</v>
      </c>
      <c r="H36" s="18">
        <v>8569370.9833333343</v>
      </c>
      <c r="I36" s="18">
        <v>0</v>
      </c>
      <c r="J36" s="18">
        <v>5018280.9833333343</v>
      </c>
      <c r="K36" s="18">
        <v>0</v>
      </c>
      <c r="L36" s="18">
        <v>0</v>
      </c>
      <c r="M36" s="18">
        <v>0</v>
      </c>
      <c r="N36" s="18">
        <v>9707335</v>
      </c>
      <c r="O36" s="18">
        <v>0</v>
      </c>
      <c r="P36" s="18">
        <v>619726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12650012</v>
      </c>
      <c r="AA36" s="18">
        <v>0</v>
      </c>
      <c r="AB36" s="18">
        <v>0</v>
      </c>
      <c r="AC36" s="18">
        <v>0</v>
      </c>
      <c r="AD36" s="18">
        <v>3000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101552850</v>
      </c>
      <c r="AK36" s="18">
        <v>0</v>
      </c>
      <c r="AL36" s="18">
        <v>603555</v>
      </c>
      <c r="AM36" s="18">
        <v>0</v>
      </c>
      <c r="AN36" s="18">
        <v>9065261</v>
      </c>
      <c r="AO36" s="18">
        <v>0</v>
      </c>
      <c r="AP36" s="18">
        <v>163898766.27000007</v>
      </c>
      <c r="AQ36" s="18">
        <v>0</v>
      </c>
      <c r="AR36" s="18">
        <v>4121856</v>
      </c>
      <c r="AS36" s="18">
        <v>0</v>
      </c>
      <c r="AT36" s="18">
        <v>7388115</v>
      </c>
      <c r="AU36" s="18">
        <v>0</v>
      </c>
      <c r="AV36" s="18">
        <v>7598022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1128584</v>
      </c>
      <c r="BC36" s="18">
        <v>0</v>
      </c>
      <c r="BD36" s="18">
        <v>2851815</v>
      </c>
      <c r="BE36" s="18">
        <v>0</v>
      </c>
      <c r="BF36" s="18">
        <v>0</v>
      </c>
      <c r="BG36" s="18">
        <v>0</v>
      </c>
      <c r="BH36" s="18">
        <v>55678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256990</v>
      </c>
      <c r="BQ36" s="18">
        <v>0</v>
      </c>
      <c r="BR36" s="18">
        <v>268771</v>
      </c>
      <c r="BS36" s="18">
        <v>0</v>
      </c>
      <c r="BT36" s="18">
        <v>0</v>
      </c>
      <c r="BU36" s="18">
        <v>0</v>
      </c>
      <c r="BV36" s="18">
        <v>3078989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494235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23008621</v>
      </c>
      <c r="CK36" s="18">
        <v>0</v>
      </c>
      <c r="CL36" s="18">
        <v>1984837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13188140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1947111</v>
      </c>
      <c r="EC36" s="18">
        <v>0</v>
      </c>
      <c r="ED36" s="18">
        <v>225517</v>
      </c>
      <c r="EE36" s="18">
        <v>0</v>
      </c>
      <c r="EF36" s="18">
        <v>3047410</v>
      </c>
      <c r="EG36" s="18">
        <v>0</v>
      </c>
      <c r="EH36" s="18">
        <v>3257436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160660200</v>
      </c>
      <c r="FO36" s="19">
        <v>0</v>
      </c>
      <c r="FP36" s="18">
        <v>0</v>
      </c>
      <c r="FQ36" s="18">
        <v>0</v>
      </c>
      <c r="FR36" s="18">
        <v>95329569</v>
      </c>
      <c r="FS36" s="18">
        <v>0</v>
      </c>
      <c r="FT36" s="80">
        <v>65330631</v>
      </c>
      <c r="FU36" s="80">
        <v>0</v>
      </c>
      <c r="FV36" s="18">
        <v>0</v>
      </c>
      <c r="FW36" s="18">
        <v>0</v>
      </c>
      <c r="FX36" s="18">
        <v>65330631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3759948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554148644.22000003</v>
      </c>
      <c r="HU36" s="18">
        <v>0</v>
      </c>
    </row>
    <row r="37" spans="1:229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162944346.92000005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165491970.16000003</v>
      </c>
      <c r="CA37" s="18">
        <v>0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328436317.08000004</v>
      </c>
      <c r="HU37" s="18">
        <v>0</v>
      </c>
    </row>
    <row r="38" spans="1:229" ht="12.75" customHeight="1">
      <c r="A38" s="57" t="s">
        <v>209</v>
      </c>
      <c r="B38" s="17">
        <v>1043</v>
      </c>
      <c r="C38" s="58" t="s">
        <v>146</v>
      </c>
      <c r="D38" s="19">
        <v>277635041.38999301</v>
      </c>
      <c r="E38" s="19">
        <v>2945404.0600000015</v>
      </c>
      <c r="F38" s="18">
        <v>49573677.849990003</v>
      </c>
      <c r="G38" s="18">
        <v>1968350.2</v>
      </c>
      <c r="H38" s="18">
        <v>168027732.31000301</v>
      </c>
      <c r="I38" s="18">
        <v>870155.12000000104</v>
      </c>
      <c r="J38" s="18">
        <v>60033631.229999997</v>
      </c>
      <c r="K38" s="18">
        <v>106898.74</v>
      </c>
      <c r="L38" s="18">
        <v>23135527.989999998</v>
      </c>
      <c r="M38" s="18">
        <v>3.78</v>
      </c>
      <c r="N38" s="18">
        <v>14090272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47692121.340000004</v>
      </c>
      <c r="AA38" s="18">
        <v>665532.86</v>
      </c>
      <c r="AB38" s="18">
        <v>186201.02</v>
      </c>
      <c r="AC38" s="18">
        <v>0</v>
      </c>
      <c r="AD38" s="18">
        <v>3185026.21</v>
      </c>
      <c r="AE38" s="18">
        <v>1073.1600000000001</v>
      </c>
      <c r="AF38" s="18">
        <v>0</v>
      </c>
      <c r="AG38" s="18">
        <v>0</v>
      </c>
      <c r="AH38" s="18">
        <v>0</v>
      </c>
      <c r="AI38" s="18">
        <v>0</v>
      </c>
      <c r="AJ38" s="18">
        <v>201796995.74000001</v>
      </c>
      <c r="AK38" s="18">
        <v>310504.5</v>
      </c>
      <c r="AL38" s="18">
        <v>0</v>
      </c>
      <c r="AM38" s="18">
        <v>0</v>
      </c>
      <c r="AN38" s="18">
        <v>27432564.649999999</v>
      </c>
      <c r="AO38" s="18">
        <v>0</v>
      </c>
      <c r="AP38" s="18">
        <v>385728267.32999998</v>
      </c>
      <c r="AQ38" s="18">
        <v>3577120.03</v>
      </c>
      <c r="AR38" s="18">
        <v>1500</v>
      </c>
      <c r="AS38" s="18">
        <v>0</v>
      </c>
      <c r="AT38" s="18">
        <v>16119241.75</v>
      </c>
      <c r="AU38" s="18">
        <v>92404.4</v>
      </c>
      <c r="AV38" s="18">
        <v>25160915.84</v>
      </c>
      <c r="AW38" s="18">
        <v>80621.539999999994</v>
      </c>
      <c r="AX38" s="18">
        <v>0</v>
      </c>
      <c r="AY38" s="18">
        <v>0</v>
      </c>
      <c r="AZ38" s="18">
        <v>0</v>
      </c>
      <c r="BA38" s="18">
        <v>0</v>
      </c>
      <c r="BB38" s="18">
        <v>3008804.26</v>
      </c>
      <c r="BC38" s="18">
        <v>120224.78</v>
      </c>
      <c r="BD38" s="18">
        <v>13929614.189999999</v>
      </c>
      <c r="BE38" s="18">
        <v>151302.99</v>
      </c>
      <c r="BF38" s="18">
        <v>2955386</v>
      </c>
      <c r="BG38" s="18">
        <v>0</v>
      </c>
      <c r="BH38" s="18">
        <v>3693773.01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112194.01</v>
      </c>
      <c r="BQ38" s="18">
        <v>0</v>
      </c>
      <c r="BR38" s="18">
        <v>665920.4</v>
      </c>
      <c r="BS38" s="18">
        <v>0</v>
      </c>
      <c r="BT38" s="18">
        <v>0</v>
      </c>
      <c r="BU38" s="18">
        <v>0</v>
      </c>
      <c r="BV38" s="18">
        <v>21203817.91</v>
      </c>
      <c r="BW38" s="18">
        <v>41526.699999999997</v>
      </c>
      <c r="BX38" s="18">
        <v>0</v>
      </c>
      <c r="BY38" s="18">
        <v>0</v>
      </c>
      <c r="BZ38" s="18">
        <v>0</v>
      </c>
      <c r="CA38" s="18">
        <v>0</v>
      </c>
      <c r="CB38" s="18">
        <v>4158497.44</v>
      </c>
      <c r="CC38" s="18">
        <v>78.28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18585333.140000001</v>
      </c>
      <c r="DE38" s="18">
        <v>837101.19</v>
      </c>
      <c r="DF38" s="18">
        <v>-583473.94999999995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108903.99</v>
      </c>
      <c r="DU38" s="18">
        <v>0</v>
      </c>
      <c r="DV38" s="18">
        <v>1214.83</v>
      </c>
      <c r="DW38" s="18">
        <v>0</v>
      </c>
      <c r="DX38" s="18">
        <v>1433290.37</v>
      </c>
      <c r="DY38" s="18">
        <v>21479.83</v>
      </c>
      <c r="DZ38" s="18">
        <v>0</v>
      </c>
      <c r="EA38" s="18">
        <v>0</v>
      </c>
      <c r="EB38" s="18">
        <v>35542705.030000001</v>
      </c>
      <c r="EC38" s="18">
        <v>89644.54</v>
      </c>
      <c r="ED38" s="18">
        <v>1393969.19</v>
      </c>
      <c r="EE38" s="18">
        <v>0</v>
      </c>
      <c r="EF38" s="18">
        <v>8170117.8200000003</v>
      </c>
      <c r="EG38" s="18">
        <v>724971.18</v>
      </c>
      <c r="EH38" s="18">
        <v>9628194.3200000003</v>
      </c>
      <c r="EI38" s="18">
        <v>337769.05</v>
      </c>
      <c r="EJ38" s="18">
        <v>0</v>
      </c>
      <c r="EK38" s="18">
        <v>0</v>
      </c>
      <c r="EL38" s="18">
        <v>0</v>
      </c>
      <c r="EM38" s="18">
        <v>0</v>
      </c>
      <c r="EN38" s="18">
        <v>6645559.6699999999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19403.11</v>
      </c>
      <c r="EW38" s="18">
        <v>0</v>
      </c>
      <c r="EX38" s="18">
        <v>21590110.98</v>
      </c>
      <c r="EY38" s="18">
        <v>0</v>
      </c>
      <c r="EZ38" s="18">
        <v>0</v>
      </c>
      <c r="FA38" s="18">
        <v>0</v>
      </c>
      <c r="FB38" s="18">
        <v>60998.39</v>
      </c>
      <c r="FC38" s="18">
        <v>0</v>
      </c>
      <c r="FD38" s="18">
        <v>308402.11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45587416.0200008</v>
      </c>
      <c r="FO38" s="19">
        <v>1347106.45</v>
      </c>
      <c r="FP38" s="18">
        <v>1806.04</v>
      </c>
      <c r="FQ38" s="18">
        <v>0</v>
      </c>
      <c r="FR38" s="18">
        <v>0</v>
      </c>
      <c r="FS38" s="18">
        <v>0</v>
      </c>
      <c r="FT38" s="80">
        <v>34624009.209999904</v>
      </c>
      <c r="FU38" s="80">
        <v>0</v>
      </c>
      <c r="FV38" s="18">
        <v>10538197.140000001</v>
      </c>
      <c r="FW38" s="18">
        <v>0</v>
      </c>
      <c r="FX38" s="18">
        <v>24085812.0699999</v>
      </c>
      <c r="FY38" s="18">
        <v>0</v>
      </c>
      <c r="FZ38" s="80">
        <v>10961600.770000899</v>
      </c>
      <c r="GA38" s="80">
        <v>1347106.45</v>
      </c>
      <c r="GB38" s="18">
        <v>0</v>
      </c>
      <c r="GC38" s="18">
        <v>0</v>
      </c>
      <c r="GD38" s="18">
        <v>10961600.770000899</v>
      </c>
      <c r="GE38" s="18">
        <v>1347106.45</v>
      </c>
      <c r="GF38" s="18">
        <v>456149.8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1220839977.2999933</v>
      </c>
      <c r="HU38" s="18">
        <v>11343869.32</v>
      </c>
    </row>
    <row r="39" spans="1:229" ht="12.75" customHeight="1">
      <c r="A39" s="57" t="s">
        <v>211</v>
      </c>
      <c r="B39" s="17">
        <v>1044</v>
      </c>
      <c r="C39" s="58" t="s">
        <v>146</v>
      </c>
      <c r="D39" s="19">
        <v>50828964.469999999</v>
      </c>
      <c r="E39" s="19">
        <v>0</v>
      </c>
      <c r="F39" s="18">
        <v>44467009.719999999</v>
      </c>
      <c r="G39" s="18">
        <v>0</v>
      </c>
      <c r="H39" s="18">
        <v>6361954.75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36218949.689999998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1119943650.25</v>
      </c>
      <c r="AK39" s="18">
        <v>0</v>
      </c>
      <c r="AL39" s="18">
        <v>0</v>
      </c>
      <c r="AM39" s="18">
        <v>0</v>
      </c>
      <c r="AN39" s="18">
        <v>38477563.420000002</v>
      </c>
      <c r="AO39" s="18">
        <v>0</v>
      </c>
      <c r="AP39" s="18">
        <v>80615772.310000002</v>
      </c>
      <c r="AQ39" s="18">
        <v>0</v>
      </c>
      <c r="AR39" s="18">
        <v>0</v>
      </c>
      <c r="AS39" s="18">
        <v>0</v>
      </c>
      <c r="AT39" s="18">
        <v>21764.83</v>
      </c>
      <c r="AU39" s="18">
        <v>0</v>
      </c>
      <c r="AV39" s="18">
        <v>693424.83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3119897.75</v>
      </c>
      <c r="BC39" s="18">
        <v>0</v>
      </c>
      <c r="BD39" s="18">
        <v>5527308.5599999996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109016.6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7382350.5199999996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25297026.649999999</v>
      </c>
      <c r="DY39" s="18">
        <v>0</v>
      </c>
      <c r="DZ39" s="18">
        <v>0</v>
      </c>
      <c r="EA39" s="18">
        <v>0</v>
      </c>
      <c r="EB39" s="18">
        <v>38388.559999999998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769114.13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47460357.93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47460357.93</v>
      </c>
      <c r="FU39" s="80">
        <v>0</v>
      </c>
      <c r="FV39" s="18">
        <v>596845.87</v>
      </c>
      <c r="FW39" s="18">
        <v>0</v>
      </c>
      <c r="FX39" s="18">
        <v>46863512.060000002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432240.04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1416935790.54</v>
      </c>
      <c r="HU39" s="18">
        <v>0</v>
      </c>
    </row>
    <row r="40" spans="1:229" ht="12.75" customHeight="1">
      <c r="A40" s="57" t="s">
        <v>213</v>
      </c>
      <c r="B40" s="17">
        <v>1045</v>
      </c>
      <c r="C40" s="58" t="s">
        <v>146</v>
      </c>
      <c r="D40" s="19">
        <v>8437824.7799999993</v>
      </c>
      <c r="E40" s="19">
        <v>0</v>
      </c>
      <c r="F40" s="18">
        <v>2252095.0499999998</v>
      </c>
      <c r="G40" s="18">
        <v>0</v>
      </c>
      <c r="H40" s="18">
        <v>3599898.09</v>
      </c>
      <c r="I40" s="18">
        <v>0</v>
      </c>
      <c r="J40" s="18">
        <v>2585831.64</v>
      </c>
      <c r="K40" s="18">
        <v>0</v>
      </c>
      <c r="L40" s="18">
        <v>512496.67</v>
      </c>
      <c r="M40" s="18">
        <v>0</v>
      </c>
      <c r="N40" s="18">
        <v>13874238.689999999</v>
      </c>
      <c r="O40" s="18">
        <v>0</v>
      </c>
      <c r="P40" s="18">
        <v>0</v>
      </c>
      <c r="Q40" s="18">
        <v>0</v>
      </c>
      <c r="R40" s="18">
        <v>4954004.1900000004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184843.54</v>
      </c>
      <c r="Y40" s="18">
        <v>0</v>
      </c>
      <c r="Z40" s="18">
        <v>46102735.506760001</v>
      </c>
      <c r="AA40" s="18">
        <v>0</v>
      </c>
      <c r="AB40" s="18">
        <v>0</v>
      </c>
      <c r="AC40" s="18">
        <v>0</v>
      </c>
      <c r="AD40" s="18">
        <v>236065.64136099999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2004423905.4446301</v>
      </c>
      <c r="AK40" s="18">
        <v>0</v>
      </c>
      <c r="AL40" s="18">
        <v>0</v>
      </c>
      <c r="AM40" s="18">
        <v>1416643.03</v>
      </c>
      <c r="AN40" s="18">
        <v>275308465.93945003</v>
      </c>
      <c r="AO40" s="18">
        <v>0</v>
      </c>
      <c r="AP40" s="18">
        <v>6074646.4800000004</v>
      </c>
      <c r="AQ40" s="18">
        <v>0</v>
      </c>
      <c r="AR40" s="18">
        <v>0</v>
      </c>
      <c r="AS40" s="18">
        <v>0</v>
      </c>
      <c r="AT40" s="18">
        <v>5235106.5231569996</v>
      </c>
      <c r="AU40" s="18">
        <v>0</v>
      </c>
      <c r="AV40" s="18">
        <v>2357529.6952160001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452534.14482500002</v>
      </c>
      <c r="BC40" s="18">
        <v>0</v>
      </c>
      <c r="BD40" s="18">
        <v>1233826.1097240001</v>
      </c>
      <c r="BE40" s="18">
        <v>19839.900000000001</v>
      </c>
      <c r="BF40" s="18">
        <v>0</v>
      </c>
      <c r="BG40" s="18">
        <v>0</v>
      </c>
      <c r="BH40" s="18">
        <v>340947.48</v>
      </c>
      <c r="BI40" s="18">
        <v>0</v>
      </c>
      <c r="BJ40" s="18">
        <v>905541.54</v>
      </c>
      <c r="BK40" s="18">
        <v>0</v>
      </c>
      <c r="BL40" s="18">
        <v>2891637.7671759999</v>
      </c>
      <c r="BM40" s="18">
        <v>0</v>
      </c>
      <c r="BN40" s="18">
        <v>0</v>
      </c>
      <c r="BO40" s="18">
        <v>0</v>
      </c>
      <c r="BP40" s="18">
        <v>1587412.59</v>
      </c>
      <c r="BQ40" s="18">
        <v>0</v>
      </c>
      <c r="BR40" s="18">
        <v>10620.79</v>
      </c>
      <c r="BS40" s="18">
        <v>0</v>
      </c>
      <c r="BT40" s="18">
        <v>0</v>
      </c>
      <c r="BU40" s="18">
        <v>0</v>
      </c>
      <c r="BV40" s="18">
        <v>543333.76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25256.5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35659261.490309998</v>
      </c>
      <c r="CK40" s="18">
        <v>0</v>
      </c>
      <c r="CL40" s="18">
        <v>1366804.994673</v>
      </c>
      <c r="CM40" s="18">
        <v>0</v>
      </c>
      <c r="CN40" s="18">
        <v>0</v>
      </c>
      <c r="CO40" s="18">
        <v>0</v>
      </c>
      <c r="CP40" s="18">
        <v>0</v>
      </c>
      <c r="CQ40" s="18">
        <v>0</v>
      </c>
      <c r="CR40" s="18">
        <v>992695.75096099998</v>
      </c>
      <c r="CS40" s="18">
        <v>0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456307.650845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2480826.8607390001</v>
      </c>
      <c r="DY40" s="18">
        <v>51532.23</v>
      </c>
      <c r="DZ40" s="18">
        <v>0</v>
      </c>
      <c r="EA40" s="18">
        <v>0</v>
      </c>
      <c r="EB40" s="18">
        <v>21246684.493313</v>
      </c>
      <c r="EC40" s="18">
        <v>2556770.13</v>
      </c>
      <c r="ED40" s="18">
        <v>3746510.76</v>
      </c>
      <c r="EE40" s="18">
        <v>0</v>
      </c>
      <c r="EF40" s="18">
        <v>18224426.629999999</v>
      </c>
      <c r="EG40" s="18">
        <v>0</v>
      </c>
      <c r="EH40" s="18">
        <v>3879191.321577</v>
      </c>
      <c r="EI40" s="18">
        <v>0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5248.37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6986.85</v>
      </c>
      <c r="EW40" s="18">
        <v>0</v>
      </c>
      <c r="EX40" s="18">
        <v>24090573.289999999</v>
      </c>
      <c r="EY40" s="18">
        <v>0</v>
      </c>
      <c r="EZ40" s="18">
        <v>0</v>
      </c>
      <c r="FA40" s="18">
        <v>0</v>
      </c>
      <c r="FB40" s="18">
        <v>336539.89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53665.58</v>
      </c>
      <c r="FK40" s="18">
        <v>0</v>
      </c>
      <c r="FL40" s="18">
        <v>850.18</v>
      </c>
      <c r="FM40" s="18">
        <v>0</v>
      </c>
      <c r="FN40" s="19">
        <v>23814614.07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23814614.07</v>
      </c>
      <c r="FU40" s="80">
        <v>0</v>
      </c>
      <c r="FV40" s="18">
        <v>0</v>
      </c>
      <c r="FW40" s="18">
        <v>0</v>
      </c>
      <c r="FX40" s="18">
        <v>23814614.07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7438842.1200329997</v>
      </c>
      <c r="GG40" s="18">
        <v>0</v>
      </c>
      <c r="GH40" s="18">
        <v>125501616.82880899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2644994620.9135594</v>
      </c>
      <c r="HU40" s="18">
        <v>4044785.29</v>
      </c>
    </row>
    <row r="41" spans="1:229" ht="12.75" customHeight="1">
      <c r="A41" s="57" t="s">
        <v>215</v>
      </c>
      <c r="B41" s="17">
        <v>1046</v>
      </c>
      <c r="C41" s="58" t="s">
        <v>146</v>
      </c>
      <c r="D41" s="19">
        <v>2551310.3200000003</v>
      </c>
      <c r="E41" s="19">
        <v>0</v>
      </c>
      <c r="F41" s="18">
        <v>694922.08</v>
      </c>
      <c r="G41" s="18">
        <v>0</v>
      </c>
      <c r="H41" s="18">
        <v>879002.69</v>
      </c>
      <c r="I41" s="18">
        <v>0</v>
      </c>
      <c r="J41" s="18">
        <v>977385.55</v>
      </c>
      <c r="K41" s="18">
        <v>0</v>
      </c>
      <c r="L41" s="18">
        <v>-67.25</v>
      </c>
      <c r="M41" s="18">
        <v>0</v>
      </c>
      <c r="N41" s="18">
        <v>875666.04</v>
      </c>
      <c r="O41" s="18">
        <v>0</v>
      </c>
      <c r="P41" s="18">
        <v>0</v>
      </c>
      <c r="Q41" s="18">
        <v>0</v>
      </c>
      <c r="R41" s="18">
        <v>35267.440000000002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10684143.609999999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185588378.88</v>
      </c>
      <c r="AQ41" s="18">
        <v>0</v>
      </c>
      <c r="AR41" s="18">
        <v>3382311.9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168757.75</v>
      </c>
      <c r="BC41" s="18">
        <v>0</v>
      </c>
      <c r="BD41" s="18">
        <v>129172.24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12741434.189999999</v>
      </c>
      <c r="CK41" s="18">
        <v>0</v>
      </c>
      <c r="CL41" s="18">
        <v>137478.26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1482614.73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3978946.57</v>
      </c>
      <c r="DY41" s="18">
        <v>0</v>
      </c>
      <c r="DZ41" s="18">
        <v>0</v>
      </c>
      <c r="EA41" s="18">
        <v>0</v>
      </c>
      <c r="EB41" s="18">
        <v>816287.58</v>
      </c>
      <c r="EC41" s="18">
        <v>0</v>
      </c>
      <c r="ED41" s="18">
        <v>0</v>
      </c>
      <c r="EE41" s="18">
        <v>0</v>
      </c>
      <c r="EF41" s="18">
        <v>762143.74</v>
      </c>
      <c r="EG41" s="18">
        <v>0</v>
      </c>
      <c r="EH41" s="18">
        <v>329502.21999999997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223663348.22</v>
      </c>
      <c r="HU41" s="18">
        <v>0</v>
      </c>
    </row>
    <row r="42" spans="1:229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9038.56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18561593.409999933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154203.48999999621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91692.910000000018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18816528.369999927</v>
      </c>
      <c r="HU42" s="18">
        <v>0</v>
      </c>
    </row>
    <row r="43" spans="1:229" ht="12.75" customHeight="1">
      <c r="A43" s="57" t="s">
        <v>219</v>
      </c>
      <c r="B43" s="17">
        <v>1048</v>
      </c>
      <c r="C43" s="58" t="s">
        <v>146</v>
      </c>
      <c r="D43" s="19">
        <v>5404906.6999999806</v>
      </c>
      <c r="E43" s="19">
        <v>0</v>
      </c>
      <c r="F43" s="18">
        <v>2823589.05999998</v>
      </c>
      <c r="G43" s="18">
        <v>0</v>
      </c>
      <c r="H43" s="18">
        <v>30761.450000000004</v>
      </c>
      <c r="I43" s="18">
        <v>0</v>
      </c>
      <c r="J43" s="18">
        <v>2550556.19</v>
      </c>
      <c r="K43" s="18">
        <v>0</v>
      </c>
      <c r="L43" s="18">
        <v>0</v>
      </c>
      <c r="M43" s="18">
        <v>0</v>
      </c>
      <c r="N43" s="18">
        <v>1345976.9799999956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28535.679999999997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16005901.950000025</v>
      </c>
      <c r="AQ43" s="18">
        <v>0</v>
      </c>
      <c r="AR43" s="18">
        <v>0</v>
      </c>
      <c r="AS43" s="18">
        <v>0</v>
      </c>
      <c r="AT43" s="18">
        <v>24350.799999999999</v>
      </c>
      <c r="AU43" s="18">
        <v>0</v>
      </c>
      <c r="AV43" s="18">
        <v>85065.88999999997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85710.130000000107</v>
      </c>
      <c r="BC43" s="18">
        <v>0</v>
      </c>
      <c r="BD43" s="18">
        <v>69531.13000000162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700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17121481.750000156</v>
      </c>
      <c r="CK43" s="18">
        <v>0</v>
      </c>
      <c r="CL43" s="18">
        <v>1086194.1099999964</v>
      </c>
      <c r="CM43" s="18">
        <v>0</v>
      </c>
      <c r="CN43" s="18">
        <v>260979.24000000089</v>
      </c>
      <c r="CO43" s="18">
        <v>0</v>
      </c>
      <c r="CP43" s="18">
        <v>0</v>
      </c>
      <c r="CQ43" s="18">
        <v>0</v>
      </c>
      <c r="CR43" s="18">
        <v>240083.49000000101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3619462.7799999057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33195.079999999682</v>
      </c>
      <c r="DU43" s="18">
        <v>0</v>
      </c>
      <c r="DV43" s="18">
        <v>0</v>
      </c>
      <c r="DW43" s="18">
        <v>0</v>
      </c>
      <c r="DX43" s="18">
        <v>41448.060000001002</v>
      </c>
      <c r="DY43" s="18">
        <v>0</v>
      </c>
      <c r="DZ43" s="18">
        <v>0</v>
      </c>
      <c r="EA43" s="18">
        <v>0</v>
      </c>
      <c r="EB43" s="18">
        <v>3897658.0799999991</v>
      </c>
      <c r="EC43" s="18">
        <v>0</v>
      </c>
      <c r="ED43" s="18">
        <v>0</v>
      </c>
      <c r="EE43" s="18">
        <v>0</v>
      </c>
      <c r="EF43" s="18">
        <v>12800.3</v>
      </c>
      <c r="EG43" s="18">
        <v>0</v>
      </c>
      <c r="EH43" s="18">
        <v>2472431.6499999985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51836413.800000064</v>
      </c>
      <c r="HU43" s="18">
        <v>0</v>
      </c>
    </row>
    <row r="44" spans="1:229" ht="12.75" customHeight="1">
      <c r="A44" s="57" t="s">
        <v>221</v>
      </c>
      <c r="B44" s="17">
        <v>1049</v>
      </c>
      <c r="C44" s="58" t="s">
        <v>146</v>
      </c>
      <c r="D44" s="19">
        <v>3864647.6599999969</v>
      </c>
      <c r="E44" s="19">
        <v>0</v>
      </c>
      <c r="F44" s="18">
        <v>3160997.2099999972</v>
      </c>
      <c r="G44" s="18">
        <v>0</v>
      </c>
      <c r="H44" s="18">
        <v>0</v>
      </c>
      <c r="I44" s="18">
        <v>0</v>
      </c>
      <c r="J44" s="18">
        <v>703650.44999999984</v>
      </c>
      <c r="K44" s="18">
        <v>0</v>
      </c>
      <c r="L44" s="18">
        <v>0</v>
      </c>
      <c r="M44" s="18">
        <v>0</v>
      </c>
      <c r="N44" s="18">
        <v>9349430.7999997661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440824.97999999911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96808605.000007376</v>
      </c>
      <c r="AK44" s="18">
        <v>0</v>
      </c>
      <c r="AL44" s="18">
        <v>191051.91000000015</v>
      </c>
      <c r="AM44" s="18">
        <v>0</v>
      </c>
      <c r="AN44" s="18">
        <v>14111546.959999967</v>
      </c>
      <c r="AO44" s="18">
        <v>0</v>
      </c>
      <c r="AP44" s="18">
        <v>136081446.59999952</v>
      </c>
      <c r="AQ44" s="18">
        <v>0</v>
      </c>
      <c r="AR44" s="18">
        <v>0</v>
      </c>
      <c r="AS44" s="18">
        <v>0</v>
      </c>
      <c r="AT44" s="18">
        <v>18653.16</v>
      </c>
      <c r="AU44" s="18">
        <v>0</v>
      </c>
      <c r="AV44" s="18">
        <v>60306.489999999962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366180.11000000063</v>
      </c>
      <c r="BC44" s="18">
        <v>0</v>
      </c>
      <c r="BD44" s="18">
        <v>194227.99000000212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8159.21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7335226.5699999603</v>
      </c>
      <c r="CK44" s="18">
        <v>0</v>
      </c>
      <c r="CL44" s="18">
        <v>422776.80000000203</v>
      </c>
      <c r="CM44" s="18">
        <v>0</v>
      </c>
      <c r="CN44" s="18">
        <v>394573.72000000172</v>
      </c>
      <c r="CO44" s="18">
        <v>0</v>
      </c>
      <c r="CP44" s="18">
        <v>0</v>
      </c>
      <c r="CQ44" s="18">
        <v>0</v>
      </c>
      <c r="CR44" s="18">
        <v>390701.23000000167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4497347.0800008401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959691.46999999415</v>
      </c>
      <c r="DY44" s="18">
        <v>0</v>
      </c>
      <c r="DZ44" s="18">
        <v>0</v>
      </c>
      <c r="EA44" s="18">
        <v>0</v>
      </c>
      <c r="EB44" s="18">
        <v>117441.77000000024</v>
      </c>
      <c r="EC44" s="18">
        <v>0</v>
      </c>
      <c r="ED44" s="18">
        <v>0</v>
      </c>
      <c r="EE44" s="18">
        <v>0</v>
      </c>
      <c r="EF44" s="18">
        <v>71.87</v>
      </c>
      <c r="EG44" s="18">
        <v>0</v>
      </c>
      <c r="EH44" s="18">
        <v>309065.97000000026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1485576.2300000004</v>
      </c>
      <c r="EW44" s="18">
        <v>0</v>
      </c>
      <c r="EX44" s="18">
        <v>44580003.099999867</v>
      </c>
      <c r="EY44" s="18">
        <v>0</v>
      </c>
      <c r="EZ44" s="18">
        <v>0</v>
      </c>
      <c r="FA44" s="18">
        <v>0</v>
      </c>
      <c r="FB44" s="18">
        <v>21771.520000000004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7680</v>
      </c>
      <c r="FI44" s="18">
        <v>0</v>
      </c>
      <c r="FJ44" s="18">
        <v>3303.72</v>
      </c>
      <c r="FK44" s="18">
        <v>0</v>
      </c>
      <c r="FL44" s="18">
        <v>0</v>
      </c>
      <c r="FM44" s="18">
        <v>0</v>
      </c>
      <c r="FN44" s="19">
        <v>20104326.68</v>
      </c>
      <c r="FO44" s="19">
        <v>0</v>
      </c>
      <c r="FP44" s="18">
        <v>0</v>
      </c>
      <c r="FQ44" s="18">
        <v>0</v>
      </c>
      <c r="FR44" s="18">
        <v>516683.04</v>
      </c>
      <c r="FS44" s="18">
        <v>0</v>
      </c>
      <c r="FT44" s="80">
        <v>19587643.640000001</v>
      </c>
      <c r="FU44" s="80">
        <v>0</v>
      </c>
      <c r="FV44" s="18">
        <v>189512.44000000006</v>
      </c>
      <c r="FW44" s="18">
        <v>0</v>
      </c>
      <c r="FX44" s="18">
        <v>19398131.199999999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437491.54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342562130.14000738</v>
      </c>
      <c r="HU44" s="18">
        <v>0</v>
      </c>
    </row>
    <row r="45" spans="1:229" ht="12.75" customHeight="1">
      <c r="A45" s="57" t="s">
        <v>223</v>
      </c>
      <c r="B45" s="17">
        <v>1050</v>
      </c>
      <c r="C45" s="58" t="s">
        <v>146</v>
      </c>
      <c r="D45" s="19">
        <v>5069015.3099999903</v>
      </c>
      <c r="E45" s="19">
        <v>0</v>
      </c>
      <c r="F45" s="18">
        <v>2023399.3999999883</v>
      </c>
      <c r="G45" s="18">
        <v>0</v>
      </c>
      <c r="H45" s="18">
        <v>1875067.0300000005</v>
      </c>
      <c r="I45" s="18">
        <v>0</v>
      </c>
      <c r="J45" s="18">
        <v>1170548.8800000015</v>
      </c>
      <c r="K45" s="18">
        <v>0</v>
      </c>
      <c r="L45" s="18">
        <v>0</v>
      </c>
      <c r="M45" s="18">
        <v>0</v>
      </c>
      <c r="N45" s="18">
        <v>6342136.429999928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217915609.9900001</v>
      </c>
      <c r="AQ45" s="18">
        <v>0</v>
      </c>
      <c r="AR45" s="18">
        <v>4164349.6900000786</v>
      </c>
      <c r="AS45" s="18">
        <v>0</v>
      </c>
      <c r="AT45" s="18">
        <v>130865.35</v>
      </c>
      <c r="AU45" s="18">
        <v>0</v>
      </c>
      <c r="AV45" s="18">
        <v>1364582.5100000594</v>
      </c>
      <c r="AW45" s="18">
        <v>0</v>
      </c>
      <c r="AX45" s="18">
        <v>565.89</v>
      </c>
      <c r="AY45" s="18">
        <v>0</v>
      </c>
      <c r="AZ45" s="18">
        <v>0</v>
      </c>
      <c r="BA45" s="18">
        <v>0</v>
      </c>
      <c r="BB45" s="18">
        <v>301713.04000000196</v>
      </c>
      <c r="BC45" s="18">
        <v>0</v>
      </c>
      <c r="BD45" s="18">
        <v>351976.57000000763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350280.93999999954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14428950.61999966</v>
      </c>
      <c r="CK45" s="18">
        <v>0</v>
      </c>
      <c r="CL45" s="18">
        <v>8647548.4800000284</v>
      </c>
      <c r="CM45" s="18">
        <v>0</v>
      </c>
      <c r="CN45" s="18">
        <v>85909.66000000028</v>
      </c>
      <c r="CO45" s="18">
        <v>0</v>
      </c>
      <c r="CP45" s="18">
        <v>0</v>
      </c>
      <c r="CQ45" s="18">
        <v>0</v>
      </c>
      <c r="CR45" s="18">
        <v>84179.080000000075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959592.65000001166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807243.62000000023</v>
      </c>
      <c r="EC45" s="18">
        <v>0</v>
      </c>
      <c r="ED45" s="18">
        <v>0</v>
      </c>
      <c r="EE45" s="18">
        <v>0</v>
      </c>
      <c r="EF45" s="18">
        <v>860</v>
      </c>
      <c r="EG45" s="18">
        <v>0</v>
      </c>
      <c r="EH45" s="18">
        <v>229174.3700000002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1084171.75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3526.1599999999989</v>
      </c>
      <c r="EW45" s="18">
        <v>0</v>
      </c>
      <c r="EX45" s="18">
        <v>2103332.5699999984</v>
      </c>
      <c r="EY45" s="18">
        <v>0</v>
      </c>
      <c r="EZ45" s="18">
        <v>0</v>
      </c>
      <c r="FA45" s="18">
        <v>0</v>
      </c>
      <c r="FB45" s="18">
        <v>-70362.749999999971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83447.759999999995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264438669.68999979</v>
      </c>
      <c r="HU45" s="18">
        <v>0</v>
      </c>
    </row>
    <row r="46" spans="1:229" ht="12.75" customHeight="1">
      <c r="A46" s="57" t="s">
        <v>225</v>
      </c>
      <c r="B46" s="17">
        <v>1051</v>
      </c>
      <c r="C46" s="58" t="s">
        <v>146</v>
      </c>
      <c r="D46" s="19">
        <v>11599572.120000001</v>
      </c>
      <c r="E46" s="19">
        <v>0</v>
      </c>
      <c r="F46" s="18">
        <v>32976.74</v>
      </c>
      <c r="G46" s="18">
        <v>0</v>
      </c>
      <c r="H46" s="18">
        <v>5653961.4500000002</v>
      </c>
      <c r="I46" s="18">
        <v>0</v>
      </c>
      <c r="J46" s="18">
        <v>5912633.9299999997</v>
      </c>
      <c r="K46" s="18">
        <v>0</v>
      </c>
      <c r="L46" s="18">
        <v>23930.67</v>
      </c>
      <c r="M46" s="18">
        <v>0</v>
      </c>
      <c r="N46" s="18">
        <v>237628.69</v>
      </c>
      <c r="O46" s="18">
        <v>0</v>
      </c>
      <c r="P46" s="18">
        <v>0</v>
      </c>
      <c r="Q46" s="18">
        <v>0</v>
      </c>
      <c r="R46" s="18">
        <v>58796201.109999999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7553287.3700000001</v>
      </c>
      <c r="AA46" s="18">
        <v>0</v>
      </c>
      <c r="AB46" s="18">
        <v>0</v>
      </c>
      <c r="AC46" s="18">
        <v>0</v>
      </c>
      <c r="AD46" s="18">
        <v>1432782.83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27588988.800000001</v>
      </c>
      <c r="AQ46" s="18">
        <v>0</v>
      </c>
      <c r="AR46" s="18">
        <v>42668.82</v>
      </c>
      <c r="AS46" s="18">
        <v>0</v>
      </c>
      <c r="AT46" s="18">
        <v>12641966.83</v>
      </c>
      <c r="AU46" s="18">
        <v>0</v>
      </c>
      <c r="AV46" s="18">
        <v>16105817.859999999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20510.560000000001</v>
      </c>
      <c r="BC46" s="18">
        <v>0</v>
      </c>
      <c r="BD46" s="18">
        <v>1888804.64</v>
      </c>
      <c r="BE46" s="18">
        <v>0</v>
      </c>
      <c r="BF46" s="18">
        <v>0</v>
      </c>
      <c r="BG46" s="18">
        <v>0</v>
      </c>
      <c r="BH46" s="18">
        <v>497721.86</v>
      </c>
      <c r="BI46" s="18">
        <v>0</v>
      </c>
      <c r="BJ46" s="18">
        <v>1783301.25</v>
      </c>
      <c r="BK46" s="18">
        <v>0</v>
      </c>
      <c r="BL46" s="18">
        <v>0</v>
      </c>
      <c r="BM46" s="18">
        <v>0</v>
      </c>
      <c r="BN46" s="18">
        <v>521335.17</v>
      </c>
      <c r="BO46" s="18">
        <v>0</v>
      </c>
      <c r="BP46" s="18">
        <v>0</v>
      </c>
      <c r="BQ46" s="18">
        <v>0</v>
      </c>
      <c r="BR46" s="18">
        <v>2654.68</v>
      </c>
      <c r="BS46" s="18">
        <v>0</v>
      </c>
      <c r="BT46" s="18">
        <v>0</v>
      </c>
      <c r="BU46" s="18">
        <v>0</v>
      </c>
      <c r="BV46" s="18">
        <v>1425444.93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275889.96000000002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29173939.870000001</v>
      </c>
      <c r="CK46" s="18">
        <v>0</v>
      </c>
      <c r="CL46" s="18">
        <v>2522249.88</v>
      </c>
      <c r="CM46" s="18">
        <v>0</v>
      </c>
      <c r="CN46" s="18">
        <v>362421.61</v>
      </c>
      <c r="CO46" s="18">
        <v>0</v>
      </c>
      <c r="CP46" s="18">
        <v>0</v>
      </c>
      <c r="CQ46" s="18">
        <v>0</v>
      </c>
      <c r="CR46" s="18">
        <v>363447.88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5010606.45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1277.1300000000001</v>
      </c>
      <c r="DU46" s="18">
        <v>0</v>
      </c>
      <c r="DV46" s="18">
        <v>0</v>
      </c>
      <c r="DW46" s="18">
        <v>0</v>
      </c>
      <c r="DX46" s="18">
        <v>26404121.550000001</v>
      </c>
      <c r="DY46" s="18">
        <v>0</v>
      </c>
      <c r="DZ46" s="18">
        <v>0</v>
      </c>
      <c r="EA46" s="18">
        <v>0</v>
      </c>
      <c r="EB46" s="18">
        <v>11041053.550000001</v>
      </c>
      <c r="EC46" s="18">
        <v>0</v>
      </c>
      <c r="ED46" s="18">
        <v>116625.23</v>
      </c>
      <c r="EE46" s="18">
        <v>0</v>
      </c>
      <c r="EF46" s="18">
        <v>5044575.7</v>
      </c>
      <c r="EG46" s="18">
        <v>0</v>
      </c>
      <c r="EH46" s="18">
        <v>2146923.19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36864</v>
      </c>
      <c r="FM46" s="18">
        <v>0</v>
      </c>
      <c r="FN46" s="19">
        <v>14914702.16</v>
      </c>
      <c r="FO46" s="19">
        <v>0</v>
      </c>
      <c r="FP46" s="18">
        <v>0</v>
      </c>
      <c r="FQ46" s="18">
        <v>0</v>
      </c>
      <c r="FR46" s="18">
        <v>14914702.16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5960301.9500000002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245537618.29999998</v>
      </c>
      <c r="HU46" s="18">
        <v>0</v>
      </c>
    </row>
    <row r="47" spans="1:229" ht="12.75" customHeight="1">
      <c r="A47" s="57" t="s">
        <v>227</v>
      </c>
      <c r="B47" s="17">
        <v>1052</v>
      </c>
      <c r="C47" s="58" t="s">
        <v>146</v>
      </c>
      <c r="D47" s="19">
        <v>16018.330000000004</v>
      </c>
      <c r="E47" s="19">
        <v>0</v>
      </c>
      <c r="F47" s="18">
        <v>12719.040000000003</v>
      </c>
      <c r="G47" s="18">
        <v>0</v>
      </c>
      <c r="H47" s="18">
        <v>0</v>
      </c>
      <c r="I47" s="18">
        <v>0</v>
      </c>
      <c r="J47" s="18">
        <v>3299.2900000000013</v>
      </c>
      <c r="K47" s="18">
        <v>0</v>
      </c>
      <c r="L47" s="18">
        <v>0</v>
      </c>
      <c r="M47" s="18">
        <v>0</v>
      </c>
      <c r="N47" s="18">
        <v>53145.419999999984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2858.28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32901.430000000008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190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777.13</v>
      </c>
      <c r="BC47" s="18">
        <v>0</v>
      </c>
      <c r="BD47" s="18">
        <v>375.35999999999984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43001.560000000005</v>
      </c>
      <c r="CK47" s="18">
        <v>0</v>
      </c>
      <c r="CL47" s="18">
        <v>4990.2400000000007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748.39999999999975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-95.84</v>
      </c>
      <c r="DY47" s="18">
        <v>0</v>
      </c>
      <c r="DZ47" s="18">
        <v>0</v>
      </c>
      <c r="EA47" s="18">
        <v>0</v>
      </c>
      <c r="EB47" s="18">
        <v>106.21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243.94000000000003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76370</v>
      </c>
      <c r="FO47" s="19">
        <v>0</v>
      </c>
      <c r="FP47" s="18">
        <v>0</v>
      </c>
      <c r="FQ47" s="18">
        <v>0</v>
      </c>
      <c r="FR47" s="18">
        <v>76370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0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231630.45999999996</v>
      </c>
      <c r="HU47" s="18">
        <v>0</v>
      </c>
    </row>
    <row r="48" spans="1:229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2779.96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848127026.94000006</v>
      </c>
      <c r="AK48" s="18">
        <v>0</v>
      </c>
      <c r="AL48" s="18">
        <v>0</v>
      </c>
      <c r="AM48" s="18">
        <v>0</v>
      </c>
      <c r="AN48" s="18">
        <v>59207178.149999999</v>
      </c>
      <c r="AO48" s="18">
        <v>0</v>
      </c>
      <c r="AP48" s="18">
        <v>373648808.66999996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197407.61900000001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83784897.780000001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75500.36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1674038.68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21652821.93</v>
      </c>
      <c r="FO48" s="19">
        <v>0</v>
      </c>
      <c r="FP48" s="18">
        <v>0</v>
      </c>
      <c r="FQ48" s="18">
        <v>0</v>
      </c>
      <c r="FR48" s="18">
        <v>13400158.32</v>
      </c>
      <c r="FS48" s="18">
        <v>0</v>
      </c>
      <c r="FT48" s="80">
        <v>8252663.6099999994</v>
      </c>
      <c r="FU48" s="80">
        <v>0</v>
      </c>
      <c r="FV48" s="18">
        <v>87503.17</v>
      </c>
      <c r="FW48" s="18">
        <v>0</v>
      </c>
      <c r="FX48" s="18">
        <v>8165160.4399999995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2261488.1510000001</v>
      </c>
      <c r="GG48" s="18">
        <v>0</v>
      </c>
      <c r="GH48" s="18">
        <v>0</v>
      </c>
      <c r="GI48" s="18">
        <v>0</v>
      </c>
      <c r="GJ48" s="18">
        <v>322588.84999999998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1390954537.0899999</v>
      </c>
      <c r="HU48" s="18">
        <v>0</v>
      </c>
    </row>
    <row r="49" spans="1:229" ht="12.75" customHeight="1">
      <c r="A49" s="57" t="s">
        <v>231</v>
      </c>
      <c r="B49" s="17">
        <v>1054</v>
      </c>
      <c r="C49" s="58" t="s">
        <v>146</v>
      </c>
      <c r="D49" s="19">
        <v>6395817.5799999963</v>
      </c>
      <c r="E49" s="19">
        <v>0</v>
      </c>
      <c r="F49" s="18">
        <v>1656675.1099999973</v>
      </c>
      <c r="G49" s="18">
        <v>0</v>
      </c>
      <c r="H49" s="18">
        <v>973311.39000000013</v>
      </c>
      <c r="I49" s="18">
        <v>0</v>
      </c>
      <c r="J49" s="18">
        <v>3765831.0799999996</v>
      </c>
      <c r="K49" s="18">
        <v>0</v>
      </c>
      <c r="L49" s="18">
        <v>235411.96</v>
      </c>
      <c r="M49" s="18">
        <v>0</v>
      </c>
      <c r="N49" s="18">
        <v>2481005.5599999917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29385.689999999995</v>
      </c>
      <c r="AA49" s="18">
        <v>0</v>
      </c>
      <c r="AB49" s="18">
        <v>0</v>
      </c>
      <c r="AC49" s="18">
        <v>0</v>
      </c>
      <c r="AD49" s="18">
        <v>7747.2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301437257.64999914</v>
      </c>
      <c r="AQ49" s="18">
        <v>0</v>
      </c>
      <c r="AR49" s="18">
        <v>0</v>
      </c>
      <c r="AS49" s="18">
        <v>0</v>
      </c>
      <c r="AT49" s="18">
        <v>640479.72000000009</v>
      </c>
      <c r="AU49" s="18">
        <v>0</v>
      </c>
      <c r="AV49" s="18">
        <v>696583.60999999067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269071.08999999991</v>
      </c>
      <c r="BC49" s="18">
        <v>0</v>
      </c>
      <c r="BD49" s="18">
        <v>3729778.329999981</v>
      </c>
      <c r="BE49" s="18">
        <v>0</v>
      </c>
      <c r="BF49" s="18">
        <v>0</v>
      </c>
      <c r="BG49" s="18">
        <v>0</v>
      </c>
      <c r="BH49" s="18">
        <v>7500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25315.46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36850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1221.75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22957954.140000097</v>
      </c>
      <c r="CK49" s="18">
        <v>0</v>
      </c>
      <c r="CL49" s="18">
        <v>1428992.9999999981</v>
      </c>
      <c r="CM49" s="18">
        <v>0</v>
      </c>
      <c r="CN49" s="18">
        <v>1009402.7900000045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3923386.5799999014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745546.23999999918</v>
      </c>
      <c r="DY49" s="18">
        <v>0</v>
      </c>
      <c r="DZ49" s="18">
        <v>0</v>
      </c>
      <c r="EA49" s="18">
        <v>0</v>
      </c>
      <c r="EB49" s="18">
        <v>36828716.159999989</v>
      </c>
      <c r="EC49" s="18">
        <v>0</v>
      </c>
      <c r="ED49" s="18">
        <v>22535.86</v>
      </c>
      <c r="EE49" s="18">
        <v>0</v>
      </c>
      <c r="EF49" s="18">
        <v>65363.960000000006</v>
      </c>
      <c r="EG49" s="18">
        <v>0</v>
      </c>
      <c r="EH49" s="18">
        <v>342183.08999999985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147568.43000000002</v>
      </c>
      <c r="EW49" s="18">
        <v>0</v>
      </c>
      <c r="EX49" s="18">
        <v>69857050.679999828</v>
      </c>
      <c r="EY49" s="18">
        <v>0</v>
      </c>
      <c r="EZ49" s="18">
        <v>686720</v>
      </c>
      <c r="FA49" s="18">
        <v>0</v>
      </c>
      <c r="FB49" s="18">
        <v>1406574.82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7853.33</v>
      </c>
      <c r="FK49" s="18">
        <v>0</v>
      </c>
      <c r="FL49" s="18">
        <v>0</v>
      </c>
      <c r="FM49" s="18">
        <v>0</v>
      </c>
      <c r="FN49" s="19">
        <v>15670968.390000006</v>
      </c>
      <c r="FO49" s="19">
        <v>0</v>
      </c>
      <c r="FP49" s="18">
        <v>1595</v>
      </c>
      <c r="FQ49" s="18">
        <v>0</v>
      </c>
      <c r="FR49" s="18">
        <v>969937.98</v>
      </c>
      <c r="FS49" s="18">
        <v>0</v>
      </c>
      <c r="FT49" s="80">
        <v>14699435.410000006</v>
      </c>
      <c r="FU49" s="80">
        <v>0</v>
      </c>
      <c r="FV49" s="18">
        <v>0</v>
      </c>
      <c r="FW49" s="18">
        <v>0</v>
      </c>
      <c r="FX49" s="18">
        <v>14699435.410000006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1285735.3899999941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472383540.95999891</v>
      </c>
      <c r="HU49" s="18">
        <v>0</v>
      </c>
    </row>
    <row r="50" spans="1:229" ht="12.75" customHeight="1">
      <c r="A50" s="57" t="s">
        <v>233</v>
      </c>
      <c r="B50" s="17">
        <v>1055</v>
      </c>
      <c r="C50" s="58" t="s">
        <v>146</v>
      </c>
      <c r="D50" s="19">
        <v>2409201.56</v>
      </c>
      <c r="E50" s="19">
        <v>0</v>
      </c>
      <c r="F50" s="18">
        <v>1931115.58</v>
      </c>
      <c r="G50" s="18">
        <v>0</v>
      </c>
      <c r="H50" s="18">
        <v>116629.32</v>
      </c>
      <c r="I50" s="18">
        <v>0</v>
      </c>
      <c r="J50" s="18">
        <v>361456.66</v>
      </c>
      <c r="K50" s="18">
        <v>0</v>
      </c>
      <c r="L50" s="18">
        <v>1528.16</v>
      </c>
      <c r="M50" s="18">
        <v>0</v>
      </c>
      <c r="N50" s="18">
        <v>5595801.46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14618975.67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468811684.45999998</v>
      </c>
      <c r="AQ50" s="18">
        <v>0</v>
      </c>
      <c r="AR50" s="18">
        <v>0</v>
      </c>
      <c r="AS50" s="18">
        <v>0</v>
      </c>
      <c r="AT50" s="18">
        <v>658667.52000000002</v>
      </c>
      <c r="AU50" s="18">
        <v>0</v>
      </c>
      <c r="AV50" s="18">
        <v>101193.5</v>
      </c>
      <c r="AW50" s="18">
        <v>0</v>
      </c>
      <c r="AX50" s="18">
        <v>4710.04</v>
      </c>
      <c r="AY50" s="18">
        <v>0</v>
      </c>
      <c r="AZ50" s="18">
        <v>28447.94</v>
      </c>
      <c r="BA50" s="18">
        <v>0</v>
      </c>
      <c r="BB50" s="18">
        <v>66422.179999999993</v>
      </c>
      <c r="BC50" s="18">
        <v>0</v>
      </c>
      <c r="BD50" s="18">
        <v>212765.6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118080.13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8434353.8699999992</v>
      </c>
      <c r="CK50" s="18">
        <v>0</v>
      </c>
      <c r="CL50" s="18">
        <v>111335.09</v>
      </c>
      <c r="CM50" s="18">
        <v>0</v>
      </c>
      <c r="CN50" s="18">
        <v>305541.13</v>
      </c>
      <c r="CO50" s="18">
        <v>0</v>
      </c>
      <c r="CP50" s="18">
        <v>0</v>
      </c>
      <c r="CQ50" s="18">
        <v>0</v>
      </c>
      <c r="CR50" s="18">
        <v>102150.44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5024489.3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3098836.32</v>
      </c>
      <c r="DY50" s="18">
        <v>0</v>
      </c>
      <c r="DZ50" s="18">
        <v>0</v>
      </c>
      <c r="EA50" s="18">
        <v>0</v>
      </c>
      <c r="EB50" s="18">
        <v>78767.520000000004</v>
      </c>
      <c r="EC50" s="18">
        <v>0</v>
      </c>
      <c r="ED50" s="18">
        <v>0</v>
      </c>
      <c r="EE50" s="18">
        <v>0</v>
      </c>
      <c r="EF50" s="18">
        <v>11035.92</v>
      </c>
      <c r="EG50" s="18">
        <v>0</v>
      </c>
      <c r="EH50" s="18">
        <v>351190.75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3797349.38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513942527.94</v>
      </c>
      <c r="HU50" s="18">
        <v>0</v>
      </c>
    </row>
    <row r="51" spans="1:229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222789034.40989512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222789034.40989512</v>
      </c>
      <c r="HU51" s="18">
        <v>0</v>
      </c>
    </row>
    <row r="52" spans="1:229" ht="12.75" customHeight="1">
      <c r="A52" s="57" t="s">
        <v>237</v>
      </c>
      <c r="B52" s="17">
        <v>1057</v>
      </c>
      <c r="C52" s="58" t="s">
        <v>146</v>
      </c>
      <c r="D52" s="19">
        <v>30976196.910000008</v>
      </c>
      <c r="E52" s="19">
        <v>0</v>
      </c>
      <c r="F52" s="18">
        <v>13139755.600000005</v>
      </c>
      <c r="G52" s="18">
        <v>0</v>
      </c>
      <c r="H52" s="18">
        <v>13468165.970000004</v>
      </c>
      <c r="I52" s="18">
        <v>0</v>
      </c>
      <c r="J52" s="18">
        <v>4368275.3399999989</v>
      </c>
      <c r="K52" s="18">
        <v>0</v>
      </c>
      <c r="L52" s="18">
        <v>0</v>
      </c>
      <c r="M52" s="18">
        <v>0</v>
      </c>
      <c r="N52" s="18">
        <v>4214703.1499999799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1040097.9199999999</v>
      </c>
      <c r="AA52" s="18">
        <v>0</v>
      </c>
      <c r="AB52" s="18">
        <v>0</v>
      </c>
      <c r="AC52" s="18">
        <v>0</v>
      </c>
      <c r="AD52" s="18">
        <v>53983.350000000006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120228886.78000009</v>
      </c>
      <c r="AQ52" s="18">
        <v>0</v>
      </c>
      <c r="AR52" s="18">
        <v>95236.160000000003</v>
      </c>
      <c r="AS52" s="18">
        <v>0</v>
      </c>
      <c r="AT52" s="18">
        <v>226786.02</v>
      </c>
      <c r="AU52" s="18">
        <v>0</v>
      </c>
      <c r="AV52" s="18">
        <v>187768.64000000022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2424203.1300000097</v>
      </c>
      <c r="BE52" s="18">
        <v>0</v>
      </c>
      <c r="BF52" s="18">
        <v>0</v>
      </c>
      <c r="BG52" s="18">
        <v>0</v>
      </c>
      <c r="BH52" s="18">
        <v>4715.12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22821.859999999979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15714559.560000068</v>
      </c>
      <c r="DE52" s="18">
        <v>0</v>
      </c>
      <c r="DF52" s="18">
        <v>255335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38826621.679999977</v>
      </c>
      <c r="DY52" s="18">
        <v>0</v>
      </c>
      <c r="DZ52" s="18">
        <v>0</v>
      </c>
      <c r="EA52" s="18">
        <v>0</v>
      </c>
      <c r="EB52" s="18">
        <v>21191916.13000001</v>
      </c>
      <c r="EC52" s="18">
        <v>0</v>
      </c>
      <c r="ED52" s="18">
        <v>147211.31</v>
      </c>
      <c r="EE52" s="18">
        <v>0</v>
      </c>
      <c r="EF52" s="18">
        <v>223297.55</v>
      </c>
      <c r="EG52" s="18">
        <v>0</v>
      </c>
      <c r="EH52" s="18">
        <v>673631.27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19783.29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236527754.83000016</v>
      </c>
      <c r="HU52" s="18">
        <v>0</v>
      </c>
    </row>
    <row r="53" spans="1:229" ht="12.75" customHeight="1">
      <c r="A53" s="57" t="s">
        <v>239</v>
      </c>
      <c r="B53" s="17">
        <v>2001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4772183057.084075</v>
      </c>
      <c r="FO53" s="19">
        <v>0</v>
      </c>
      <c r="FP53" s="18">
        <v>3017032.3279999997</v>
      </c>
      <c r="FQ53" s="18">
        <v>0</v>
      </c>
      <c r="FR53" s="18">
        <v>29915.160899999988</v>
      </c>
      <c r="FS53" s="18">
        <v>0</v>
      </c>
      <c r="FT53" s="80">
        <v>929854677.09200954</v>
      </c>
      <c r="FU53" s="80">
        <v>0</v>
      </c>
      <c r="FV53" s="18">
        <v>4173516.1249999674</v>
      </c>
      <c r="FW53" s="18">
        <v>0</v>
      </c>
      <c r="FX53" s="18">
        <v>925681160.96700954</v>
      </c>
      <c r="FY53" s="18">
        <v>0</v>
      </c>
      <c r="FZ53" s="80">
        <v>3839281432.5031652</v>
      </c>
      <c r="GA53" s="80">
        <v>0</v>
      </c>
      <c r="GB53" s="18">
        <v>123386786.85449898</v>
      </c>
      <c r="GC53" s="18">
        <v>0</v>
      </c>
      <c r="GD53" s="18">
        <v>3715894645.6486664</v>
      </c>
      <c r="GE53" s="18">
        <v>0</v>
      </c>
      <c r="GF53" s="18">
        <v>247726.36999999997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4772430783.4540758</v>
      </c>
      <c r="HU53" s="18">
        <v>0</v>
      </c>
    </row>
    <row r="54" spans="1:229" ht="12.75" customHeight="1">
      <c r="A54" s="57" t="s">
        <v>241</v>
      </c>
      <c r="B54" s="17">
        <v>2002</v>
      </c>
      <c r="C54" s="58" t="s">
        <v>242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363.48571428571427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3474762.600000015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3475126.0857143006</v>
      </c>
      <c r="HU54" s="18">
        <v>0</v>
      </c>
    </row>
    <row r="55" spans="1:229" ht="12.75" customHeight="1">
      <c r="A55" s="57" t="s">
        <v>244</v>
      </c>
      <c r="B55" s="17">
        <v>2005</v>
      </c>
      <c r="C55" s="58" t="s">
        <v>242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46617.340000000615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139140180.86999965</v>
      </c>
      <c r="FO55" s="19">
        <v>0</v>
      </c>
      <c r="FP55" s="18">
        <v>11299.400000000003</v>
      </c>
      <c r="FQ55" s="18">
        <v>0</v>
      </c>
      <c r="FR55" s="18">
        <v>40448182.410000771</v>
      </c>
      <c r="FS55" s="18">
        <v>0</v>
      </c>
      <c r="FT55" s="80">
        <v>51386298.48999884</v>
      </c>
      <c r="FU55" s="80">
        <v>0</v>
      </c>
      <c r="FV55" s="18">
        <v>223040.44000000024</v>
      </c>
      <c r="FW55" s="18">
        <v>0</v>
      </c>
      <c r="FX55" s="18">
        <v>51163258.049998842</v>
      </c>
      <c r="FY55" s="18">
        <v>0</v>
      </c>
      <c r="FZ55" s="80">
        <v>47294400.570000023</v>
      </c>
      <c r="GA55" s="80">
        <v>0</v>
      </c>
      <c r="GB55" s="18">
        <v>6815540.4900000067</v>
      </c>
      <c r="GC55" s="18">
        <v>0</v>
      </c>
      <c r="GD55" s="18">
        <v>40478860.080000013</v>
      </c>
      <c r="GE55" s="18">
        <v>0</v>
      </c>
      <c r="GF55" s="18">
        <v>33573475.219993584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126658.67000000001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172886932.09999338</v>
      </c>
      <c r="HU55" s="18">
        <v>0</v>
      </c>
    </row>
    <row r="56" spans="1:229" ht="12.75" customHeight="1">
      <c r="A56" s="57" t="s">
        <v>246</v>
      </c>
      <c r="B56" s="17">
        <v>2006</v>
      </c>
      <c r="C56" s="58" t="s">
        <v>242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125483.59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56329386.140000001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56454869.730000004</v>
      </c>
      <c r="HU56" s="18">
        <v>0</v>
      </c>
    </row>
    <row r="57" spans="1:229" ht="12.75" customHeight="1">
      <c r="A57" s="57" t="s">
        <v>248</v>
      </c>
      <c r="B57" s="17">
        <v>2007</v>
      </c>
      <c r="C57" s="58" t="s">
        <v>242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562851.39000000013</v>
      </c>
      <c r="DE57" s="18">
        <v>0</v>
      </c>
      <c r="DF57" s="18">
        <v>306020.25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58089195.400000021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58958067.040000021</v>
      </c>
      <c r="HU57" s="18">
        <v>0</v>
      </c>
    </row>
    <row r="58" spans="1:229" ht="12.75" customHeight="1">
      <c r="A58" s="57" t="s">
        <v>250</v>
      </c>
      <c r="B58" s="17">
        <v>3001</v>
      </c>
      <c r="C58" s="58" t="s">
        <v>251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0.1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12678989.792999998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12678989.792999998</v>
      </c>
      <c r="GA58" s="80">
        <v>0</v>
      </c>
      <c r="GB58" s="18">
        <v>0.1</v>
      </c>
      <c r="GC58" s="18">
        <v>0</v>
      </c>
      <c r="GD58" s="18">
        <v>12678989.692999998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0.1</v>
      </c>
      <c r="GM58" s="18">
        <v>0</v>
      </c>
      <c r="GN58" s="18">
        <v>1574109318.6347284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1586788308.6277285</v>
      </c>
      <c r="HU58" s="18">
        <v>0</v>
      </c>
    </row>
    <row r="59" spans="1:229" ht="12.75" customHeight="1">
      <c r="A59" s="57" t="s">
        <v>253</v>
      </c>
      <c r="B59" s="17">
        <v>3002</v>
      </c>
      <c r="C59" s="58" t="s">
        <v>251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293653.15000000008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161382075.23000011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161675728.38000011</v>
      </c>
      <c r="HU59" s="18">
        <v>0</v>
      </c>
    </row>
    <row r="60" spans="1:229" ht="12.75" customHeight="1">
      <c r="A60" s="57" t="s">
        <v>255</v>
      </c>
      <c r="B60" s="17">
        <v>3003</v>
      </c>
      <c r="C60" s="58" t="s">
        <v>251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53273.399999999885</v>
      </c>
      <c r="DE60" s="18">
        <v>0</v>
      </c>
      <c r="DF60" s="18">
        <v>694089.25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1471845751.6199996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1472593114.2699997</v>
      </c>
      <c r="HU60" s="18">
        <v>0</v>
      </c>
    </row>
    <row r="61" spans="1:229" ht="12.75" customHeight="1">
      <c r="A61" s="57" t="s">
        <v>257</v>
      </c>
      <c r="B61" s="17">
        <v>3004</v>
      </c>
      <c r="C61" s="58" t="s">
        <v>251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502566.76000016899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55873093.509999998</v>
      </c>
      <c r="GM61" s="18">
        <v>1515745.02</v>
      </c>
      <c r="GN61" s="18">
        <v>1832673768.9200001</v>
      </c>
      <c r="GO61" s="18">
        <v>67138350.979999706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1889049429.1900003</v>
      </c>
      <c r="HU61" s="18">
        <v>68654095.999999702</v>
      </c>
    </row>
    <row r="62" spans="1:229" ht="12.75" customHeight="1">
      <c r="A62" s="57" t="s">
        <v>259</v>
      </c>
      <c r="B62" s="17">
        <v>3005</v>
      </c>
      <c r="C62" s="58" t="s">
        <v>251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10005926.2200018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2813329.57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2813329.57</v>
      </c>
      <c r="FU62" s="80">
        <v>0</v>
      </c>
      <c r="FV62" s="18">
        <v>2813329.57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228395449.62999281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241214705.41999462</v>
      </c>
      <c r="HU62" s="18">
        <v>0</v>
      </c>
    </row>
    <row r="63" spans="1:229" ht="12.75" customHeight="1">
      <c r="A63" s="57" t="s">
        <v>261</v>
      </c>
      <c r="B63" s="17">
        <v>3006</v>
      </c>
      <c r="C63" s="58" t="s">
        <v>251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49935503.130000003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2054861835.75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2104797338.8800001</v>
      </c>
      <c r="HU63" s="18">
        <v>0</v>
      </c>
    </row>
    <row r="64" spans="1:229" ht="12.75" customHeight="1">
      <c r="A64" s="57" t="s">
        <v>263</v>
      </c>
      <c r="B64" s="17">
        <v>3007</v>
      </c>
      <c r="C64" s="58" t="s">
        <v>251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22371.86</v>
      </c>
      <c r="DE64" s="18">
        <v>2857.1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10799575.98</v>
      </c>
      <c r="GO64" s="18">
        <v>1001259.89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10821947.84</v>
      </c>
      <c r="HU64" s="18">
        <v>1004116.99</v>
      </c>
    </row>
    <row r="65" spans="1:241" ht="12.75" customHeight="1">
      <c r="A65" s="57" t="s">
        <v>265</v>
      </c>
      <c r="B65" s="17">
        <v>3008</v>
      </c>
      <c r="C65" s="58" t="s">
        <v>251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17915790.360000044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418483806.84011799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436399597.20011806</v>
      </c>
      <c r="HU65" s="18">
        <v>0</v>
      </c>
    </row>
    <row r="66" spans="1:241" ht="12.75" customHeight="1">
      <c r="A66" s="57" t="s">
        <v>267</v>
      </c>
      <c r="B66" s="17">
        <v>3009</v>
      </c>
      <c r="C66" s="58" t="s">
        <v>251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77696980.060000107</v>
      </c>
      <c r="DE66" s="18">
        <v>0</v>
      </c>
      <c r="DF66" s="18">
        <v>79388774.829999998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76358341.390000001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76358341.390000001</v>
      </c>
      <c r="FU66" s="80">
        <v>0</v>
      </c>
      <c r="FV66" s="18">
        <v>8073043.4499999993</v>
      </c>
      <c r="FW66" s="18">
        <v>0</v>
      </c>
      <c r="FX66" s="18">
        <v>68285297.939999998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1003548949.7676418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1236993046.0476418</v>
      </c>
      <c r="HU66" s="18">
        <v>0</v>
      </c>
    </row>
    <row r="67" spans="1:241" ht="12.75" customHeight="1">
      <c r="A67" s="57" t="s">
        <v>269</v>
      </c>
      <c r="B67" s="17">
        <v>3011</v>
      </c>
      <c r="C67" s="58" t="s">
        <v>251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261337354.09751511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3774691.31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3774691.31</v>
      </c>
      <c r="FU67" s="80">
        <v>0</v>
      </c>
      <c r="FV67" s="18">
        <v>230143.97000000003</v>
      </c>
      <c r="FW67" s="18">
        <v>0</v>
      </c>
      <c r="FX67" s="18">
        <v>3544547.34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417519394.63248754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682631440.0400027</v>
      </c>
      <c r="HU67" s="18">
        <v>0</v>
      </c>
    </row>
    <row r="68" spans="1:241" ht="12.75" customHeight="1">
      <c r="A68" s="57" t="s">
        <v>271</v>
      </c>
      <c r="B68" s="17">
        <v>3012</v>
      </c>
      <c r="C68" s="58" t="s">
        <v>251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1529.07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4434777.4399999995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4434777.4399999995</v>
      </c>
      <c r="FU68" s="80">
        <v>0</v>
      </c>
      <c r="FV68" s="18">
        <v>734567.21999999986</v>
      </c>
      <c r="FW68" s="18">
        <v>0</v>
      </c>
      <c r="FX68" s="18">
        <v>3700210.2199999997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1426092796.96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1430529103.47</v>
      </c>
      <c r="HU68" s="18">
        <v>0</v>
      </c>
    </row>
    <row r="69" spans="1:241" ht="12.75" customHeight="1">
      <c r="A69" s="57" t="s">
        <v>273</v>
      </c>
      <c r="B69" s="17">
        <v>3013</v>
      </c>
      <c r="C69" s="58" t="s">
        <v>242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319143.93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43723220.730000004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44042364.660000004</v>
      </c>
      <c r="HU69" s="18">
        <v>0</v>
      </c>
    </row>
    <row r="70" spans="1:241" ht="12.75" customHeight="1">
      <c r="A70" s="57" t="s">
        <v>275</v>
      </c>
      <c r="B70" s="17">
        <v>3015</v>
      </c>
      <c r="C70" s="58" t="s">
        <v>251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1308094.71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27986450.100000009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27986450.100000009</v>
      </c>
      <c r="FU70" s="80">
        <v>0</v>
      </c>
      <c r="FV70" s="18">
        <v>0</v>
      </c>
      <c r="FW70" s="18">
        <v>0</v>
      </c>
      <c r="FX70" s="18">
        <v>27986450.100000009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68877605.410000011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98172150.219999999</v>
      </c>
      <c r="HU70" s="18">
        <v>0</v>
      </c>
    </row>
    <row r="71" spans="1:241" ht="12.75" customHeight="1">
      <c r="A71" s="57" t="s">
        <v>277</v>
      </c>
      <c r="B71" s="17">
        <v>3016</v>
      </c>
      <c r="C71" s="58" t="s">
        <v>251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6400814</v>
      </c>
      <c r="DE71" s="18">
        <v>0</v>
      </c>
      <c r="DF71" s="18">
        <v>31556431.489999902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182048723.24000001</v>
      </c>
      <c r="FO71" s="19">
        <v>0</v>
      </c>
      <c r="FP71" s="18">
        <v>40328.75</v>
      </c>
      <c r="FQ71" s="18">
        <v>0</v>
      </c>
      <c r="FR71" s="18">
        <v>201148.92</v>
      </c>
      <c r="FS71" s="18">
        <v>0</v>
      </c>
      <c r="FT71" s="80">
        <v>36473049.180000022</v>
      </c>
      <c r="FU71" s="80">
        <v>0</v>
      </c>
      <c r="FV71" s="18">
        <v>349348.74999999994</v>
      </c>
      <c r="FW71" s="18">
        <v>0</v>
      </c>
      <c r="FX71" s="18">
        <v>36123700.430000022</v>
      </c>
      <c r="FY71" s="18">
        <v>0</v>
      </c>
      <c r="FZ71" s="80">
        <v>145334196.38999999</v>
      </c>
      <c r="GA71" s="80">
        <v>0</v>
      </c>
      <c r="GB71" s="18">
        <v>0</v>
      </c>
      <c r="GC71" s="18">
        <v>0</v>
      </c>
      <c r="GD71" s="18">
        <v>145334196.38999999</v>
      </c>
      <c r="GE71" s="18">
        <v>0</v>
      </c>
      <c r="GF71" s="18">
        <v>782335.95000005863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79205301.269999996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299993605.94999993</v>
      </c>
      <c r="HU71" s="18">
        <v>0</v>
      </c>
    </row>
    <row r="72" spans="1:241" ht="12.75" customHeight="1">
      <c r="A72" s="57" t="s">
        <v>279</v>
      </c>
      <c r="B72" s="17">
        <v>3017</v>
      </c>
      <c r="C72" s="58" t="s">
        <v>251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194759179.88</v>
      </c>
      <c r="DE72" s="18">
        <v>0</v>
      </c>
      <c r="DF72" s="18">
        <v>27942434.630000032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761604.37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761604.37</v>
      </c>
      <c r="FU72" s="80">
        <v>0</v>
      </c>
      <c r="FV72" s="18">
        <v>16973.669999999998</v>
      </c>
      <c r="FW72" s="18">
        <v>0</v>
      </c>
      <c r="FX72" s="18">
        <v>744630.7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907274667.14999986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1130737886.03</v>
      </c>
      <c r="HU72" s="18">
        <v>0</v>
      </c>
    </row>
    <row r="73" spans="1:241" ht="12.75" customHeight="1">
      <c r="A73" s="57" t="s">
        <v>281</v>
      </c>
      <c r="B73" s="17">
        <v>3018</v>
      </c>
      <c r="C73" s="58" t="s">
        <v>251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3238419.62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0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0</v>
      </c>
      <c r="FU73" s="80">
        <v>0</v>
      </c>
      <c r="FV73" s="18">
        <v>0</v>
      </c>
      <c r="FW73" s="18">
        <v>0</v>
      </c>
      <c r="FX73" s="18">
        <v>0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3629701538.7599993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3632939958.3799992</v>
      </c>
      <c r="HU73" s="18">
        <v>0</v>
      </c>
    </row>
    <row r="74" spans="1:241" ht="12.75" customHeight="1">
      <c r="A74" s="59" t="s">
        <v>283</v>
      </c>
      <c r="B74" s="48">
        <v>9000</v>
      </c>
      <c r="C74" s="58" t="s">
        <v>284</v>
      </c>
      <c r="D74" s="49">
        <v>10817398175.749643</v>
      </c>
      <c r="E74" s="49">
        <v>29771737.298999999</v>
      </c>
      <c r="F74" s="49">
        <v>2260732097.5038123</v>
      </c>
      <c r="G74" s="49">
        <v>6407149.1339269476</v>
      </c>
      <c r="H74" s="49">
        <v>4072659920.5484133</v>
      </c>
      <c r="I74" s="49">
        <v>12532474.6517851</v>
      </c>
      <c r="J74" s="49">
        <v>4484006157.6974163</v>
      </c>
      <c r="K74" s="49">
        <v>10832113.513287952</v>
      </c>
      <c r="L74" s="49">
        <v>664221713.73769987</v>
      </c>
      <c r="M74" s="49">
        <v>182697.755</v>
      </c>
      <c r="N74" s="49">
        <v>1709973408.02002</v>
      </c>
      <c r="O74" s="49">
        <v>0</v>
      </c>
      <c r="P74" s="49">
        <v>13115128.339999987</v>
      </c>
      <c r="Q74" s="49">
        <v>0</v>
      </c>
      <c r="R74" s="49">
        <v>84959611.200000063</v>
      </c>
      <c r="S74" s="49">
        <v>0</v>
      </c>
      <c r="T74" s="49">
        <v>53461346.324492268</v>
      </c>
      <c r="U74" s="49">
        <v>0</v>
      </c>
      <c r="V74" s="49">
        <v>19018704.57</v>
      </c>
      <c r="W74" s="49">
        <v>0</v>
      </c>
      <c r="X74" s="49">
        <v>184843.54</v>
      </c>
      <c r="Y74" s="49">
        <v>0</v>
      </c>
      <c r="Z74" s="49">
        <v>1863402025.3667884</v>
      </c>
      <c r="AA74" s="49">
        <v>11841581.489</v>
      </c>
      <c r="AB74" s="49">
        <v>3952683.14</v>
      </c>
      <c r="AC74" s="49">
        <v>0</v>
      </c>
      <c r="AD74" s="49">
        <v>932592803.04936123</v>
      </c>
      <c r="AE74" s="49">
        <v>8030618.4119999995</v>
      </c>
      <c r="AF74" s="49">
        <v>0</v>
      </c>
      <c r="AG74" s="49">
        <v>0</v>
      </c>
      <c r="AH74" s="49">
        <v>0</v>
      </c>
      <c r="AI74" s="49">
        <v>0</v>
      </c>
      <c r="AJ74" s="49">
        <v>24465456680.081001</v>
      </c>
      <c r="AK74" s="49">
        <v>310504.5</v>
      </c>
      <c r="AL74" s="49">
        <v>283054406.19488817</v>
      </c>
      <c r="AM74" s="49">
        <v>1416643.03</v>
      </c>
      <c r="AN74" s="49">
        <v>2121981726.3714848</v>
      </c>
      <c r="AO74" s="49">
        <v>5846971.5599999996</v>
      </c>
      <c r="AP74" s="49">
        <v>22496277830.927715</v>
      </c>
      <c r="AQ74" s="49">
        <v>45296189.910000004</v>
      </c>
      <c r="AR74" s="49">
        <v>31344789.419999987</v>
      </c>
      <c r="AS74" s="49">
        <v>0</v>
      </c>
      <c r="AT74" s="49">
        <v>801390245.13195598</v>
      </c>
      <c r="AU74" s="49">
        <v>2181867.196</v>
      </c>
      <c r="AV74" s="49">
        <v>926003808.31362832</v>
      </c>
      <c r="AW74" s="49">
        <v>3132412.2560000001</v>
      </c>
      <c r="AX74" s="49">
        <v>336439.98999999993</v>
      </c>
      <c r="AY74" s="49">
        <v>385.9</v>
      </c>
      <c r="AZ74" s="49">
        <v>2796265.93</v>
      </c>
      <c r="BA74" s="49">
        <v>0</v>
      </c>
      <c r="BB74" s="49">
        <v>74921326.443527699</v>
      </c>
      <c r="BC74" s="49">
        <v>414774.31499999994</v>
      </c>
      <c r="BD74" s="49">
        <v>444350720.1340493</v>
      </c>
      <c r="BE74" s="49">
        <v>1201736.933</v>
      </c>
      <c r="BF74" s="49">
        <v>10540383.620000001</v>
      </c>
      <c r="BG74" s="49">
        <v>0</v>
      </c>
      <c r="BH74" s="49">
        <v>88267641.037399903</v>
      </c>
      <c r="BI74" s="49">
        <v>0</v>
      </c>
      <c r="BJ74" s="49">
        <v>270872048.74000001</v>
      </c>
      <c r="BK74" s="49">
        <v>0</v>
      </c>
      <c r="BL74" s="49">
        <v>166551274.41717601</v>
      </c>
      <c r="BM74" s="49">
        <v>0</v>
      </c>
      <c r="BN74" s="49">
        <v>35781045.230000004</v>
      </c>
      <c r="BO74" s="49">
        <v>0</v>
      </c>
      <c r="BP74" s="49">
        <v>17068753.109700006</v>
      </c>
      <c r="BQ74" s="49">
        <v>0</v>
      </c>
      <c r="BR74" s="49">
        <v>4863640.4700000007</v>
      </c>
      <c r="BS74" s="49">
        <v>0</v>
      </c>
      <c r="BT74" s="49">
        <v>0</v>
      </c>
      <c r="BU74" s="49">
        <v>0</v>
      </c>
      <c r="BV74" s="49">
        <v>471677057.49000001</v>
      </c>
      <c r="BW74" s="49">
        <v>41526.699999999997</v>
      </c>
      <c r="BX74" s="49">
        <v>6031598.21</v>
      </c>
      <c r="BY74" s="49">
        <v>25000</v>
      </c>
      <c r="BZ74" s="49">
        <v>166891589.85000002</v>
      </c>
      <c r="CA74" s="49">
        <v>0</v>
      </c>
      <c r="CB74" s="49">
        <v>64346686.323799998</v>
      </c>
      <c r="CC74" s="49">
        <v>109101.084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2729653616.0502043</v>
      </c>
      <c r="CK74" s="49">
        <v>4558283.95</v>
      </c>
      <c r="CL74" s="49">
        <v>321250492.4448781</v>
      </c>
      <c r="CM74" s="49">
        <v>848494.29</v>
      </c>
      <c r="CN74" s="49">
        <v>101285252.96789837</v>
      </c>
      <c r="CO74" s="49">
        <v>0</v>
      </c>
      <c r="CP74" s="49">
        <v>0</v>
      </c>
      <c r="CQ74" s="49">
        <v>0</v>
      </c>
      <c r="CR74" s="49">
        <v>65548067.769159764</v>
      </c>
      <c r="CS74" s="49">
        <v>37.700000000000003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23342887.760000002</v>
      </c>
      <c r="DA74" s="49">
        <v>0</v>
      </c>
      <c r="DB74" s="49">
        <v>1165749.7000000002</v>
      </c>
      <c r="DC74" s="49">
        <v>2968.71</v>
      </c>
      <c r="DD74" s="49">
        <v>2028936861.1465836</v>
      </c>
      <c r="DE74" s="49">
        <v>3375867.59</v>
      </c>
      <c r="DF74" s="49">
        <v>16080313.09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370978.6</v>
      </c>
      <c r="DM74" s="49">
        <v>958.85</v>
      </c>
      <c r="DN74" s="49">
        <v>300115062.90622777</v>
      </c>
      <c r="DO74" s="49">
        <v>5246694.01</v>
      </c>
      <c r="DP74" s="49">
        <v>38580753.445713893</v>
      </c>
      <c r="DQ74" s="49">
        <v>72902207.78703101</v>
      </c>
      <c r="DR74" s="49">
        <v>0</v>
      </c>
      <c r="DS74" s="49">
        <v>0</v>
      </c>
      <c r="DT74" s="49">
        <v>11195432.7817</v>
      </c>
      <c r="DU74" s="49">
        <v>24858.29</v>
      </c>
      <c r="DV74" s="49">
        <v>513500763.00888824</v>
      </c>
      <c r="DW74" s="49">
        <v>0</v>
      </c>
      <c r="DX74" s="49">
        <v>610664071.55902457</v>
      </c>
      <c r="DY74" s="49">
        <v>145959.4</v>
      </c>
      <c r="DZ74" s="49">
        <v>0</v>
      </c>
      <c r="EA74" s="49">
        <v>0</v>
      </c>
      <c r="EB74" s="49">
        <v>1730500993.6031168</v>
      </c>
      <c r="EC74" s="49">
        <v>6324206.0309999995</v>
      </c>
      <c r="ED74" s="49">
        <v>164294582.24700001</v>
      </c>
      <c r="EE74" s="49">
        <v>5644860.943</v>
      </c>
      <c r="EF74" s="49">
        <v>702411795.73300004</v>
      </c>
      <c r="EG74" s="49">
        <v>6567989.476999999</v>
      </c>
      <c r="EH74" s="49">
        <v>2064561298.4693766</v>
      </c>
      <c r="EI74" s="49">
        <v>2854361.6179999998</v>
      </c>
      <c r="EJ74" s="49">
        <v>0</v>
      </c>
      <c r="EK74" s="49">
        <v>0</v>
      </c>
      <c r="EL74" s="49">
        <v>19047.599999999999</v>
      </c>
      <c r="EM74" s="49">
        <v>0</v>
      </c>
      <c r="EN74" s="49">
        <v>435774439.35999995</v>
      </c>
      <c r="EO74" s="49">
        <v>0</v>
      </c>
      <c r="EP74" s="49">
        <v>13010533.359999998</v>
      </c>
      <c r="EQ74" s="49">
        <v>0</v>
      </c>
      <c r="ER74" s="49">
        <v>0</v>
      </c>
      <c r="ES74" s="49">
        <v>0</v>
      </c>
      <c r="ET74" s="49">
        <v>0</v>
      </c>
      <c r="EU74" s="49">
        <v>0</v>
      </c>
      <c r="EV74" s="49">
        <v>156843048.03999999</v>
      </c>
      <c r="EW74" s="49">
        <v>0</v>
      </c>
      <c r="EX74" s="49">
        <v>6198971845.2999783</v>
      </c>
      <c r="EY74" s="49">
        <v>0</v>
      </c>
      <c r="EZ74" s="49">
        <v>31512603.769999996</v>
      </c>
      <c r="FA74" s="49">
        <v>0</v>
      </c>
      <c r="FB74" s="49">
        <v>1168776966.9200003</v>
      </c>
      <c r="FC74" s="49">
        <v>0</v>
      </c>
      <c r="FD74" s="49">
        <v>507564.74</v>
      </c>
      <c r="FE74" s="49">
        <v>0</v>
      </c>
      <c r="FF74" s="49">
        <v>0</v>
      </c>
      <c r="FG74" s="49">
        <v>0</v>
      </c>
      <c r="FH74" s="49">
        <v>33453548.949999999</v>
      </c>
      <c r="FI74" s="49">
        <v>3</v>
      </c>
      <c r="FJ74" s="49">
        <v>173526057.86999997</v>
      </c>
      <c r="FK74" s="49">
        <v>0</v>
      </c>
      <c r="FL74" s="49">
        <v>65554316.890476331</v>
      </c>
      <c r="FM74" s="49">
        <v>0</v>
      </c>
      <c r="FN74" s="49">
        <v>20414797886.188515</v>
      </c>
      <c r="FO74" s="49">
        <v>4039299.9800000004</v>
      </c>
      <c r="FP74" s="49">
        <v>134867888.94800019</v>
      </c>
      <c r="FQ74" s="49">
        <v>600</v>
      </c>
      <c r="FR74" s="49">
        <v>302658818.18090618</v>
      </c>
      <c r="FS74" s="49">
        <v>0</v>
      </c>
      <c r="FT74" s="49">
        <v>5486721955.7371883</v>
      </c>
      <c r="FU74" s="49">
        <v>0</v>
      </c>
      <c r="FV74" s="49">
        <v>375995322.1515348</v>
      </c>
      <c r="FW74" s="49">
        <v>0</v>
      </c>
      <c r="FX74" s="49">
        <v>5110726633.5856533</v>
      </c>
      <c r="FY74" s="49">
        <v>0</v>
      </c>
      <c r="FZ74" s="49">
        <v>14490549223.322422</v>
      </c>
      <c r="GA74" s="49">
        <v>4038699.9800000004</v>
      </c>
      <c r="GB74" s="49">
        <v>2640310563.5471215</v>
      </c>
      <c r="GC74" s="49">
        <v>845968.09000000008</v>
      </c>
      <c r="GD74" s="49">
        <v>11850238659.775299</v>
      </c>
      <c r="GE74" s="49">
        <v>3192731.8899999997</v>
      </c>
      <c r="GF74" s="49">
        <v>414419396.11669314</v>
      </c>
      <c r="GG74" s="49">
        <v>59182.439999999995</v>
      </c>
      <c r="GH74" s="49">
        <v>125501616.82880899</v>
      </c>
      <c r="GI74" s="49">
        <v>0</v>
      </c>
      <c r="GJ74" s="49">
        <v>356026.08999999997</v>
      </c>
      <c r="GK74" s="49">
        <v>0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0</v>
      </c>
      <c r="GR74" s="49">
        <v>0</v>
      </c>
      <c r="GS74" s="49">
        <v>0</v>
      </c>
      <c r="GT74" s="49">
        <v>0</v>
      </c>
      <c r="GU74" s="49">
        <v>0</v>
      </c>
      <c r="GV74" s="49">
        <v>0</v>
      </c>
      <c r="GW74" s="49">
        <v>0</v>
      </c>
      <c r="GX74" s="49">
        <v>0</v>
      </c>
      <c r="GY74" s="49">
        <v>0</v>
      </c>
      <c r="GZ74" s="49">
        <v>0</v>
      </c>
      <c r="HA74" s="49">
        <v>0</v>
      </c>
      <c r="HB74" s="49">
        <v>0</v>
      </c>
      <c r="HC74" s="49">
        <v>0</v>
      </c>
      <c r="HD74" s="49">
        <v>0</v>
      </c>
      <c r="HE74" s="49">
        <v>0</v>
      </c>
      <c r="HF74" s="49">
        <v>0</v>
      </c>
      <c r="HG74" s="49">
        <v>0</v>
      </c>
      <c r="HH74" s="49">
        <v>0</v>
      </c>
      <c r="HI74" s="49">
        <v>0</v>
      </c>
      <c r="HJ74" s="49">
        <v>0</v>
      </c>
      <c r="HK74" s="49">
        <v>0</v>
      </c>
      <c r="HL74" s="49">
        <v>0</v>
      </c>
      <c r="HM74" s="49">
        <v>0</v>
      </c>
      <c r="HN74" s="49">
        <v>0</v>
      </c>
      <c r="HO74" s="49">
        <v>0</v>
      </c>
      <c r="HP74" s="49">
        <v>0</v>
      </c>
      <c r="HQ74" s="49">
        <v>0</v>
      </c>
      <c r="HR74" s="49">
        <v>0</v>
      </c>
      <c r="HS74" s="49">
        <v>0</v>
      </c>
      <c r="HT74" s="49">
        <v>109769570271.78157</v>
      </c>
      <c r="HU74" s="49">
        <v>222399982.405031</v>
      </c>
    </row>
    <row r="75" spans="1:241" ht="12.75" customHeight="1">
      <c r="A75" s="59" t="s">
        <v>286</v>
      </c>
      <c r="B75" s="48">
        <v>9001</v>
      </c>
      <c r="C75" s="58" t="s">
        <v>287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9">
        <v>0</v>
      </c>
      <c r="CR75" s="49">
        <v>0</v>
      </c>
      <c r="CS75" s="49">
        <v>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0</v>
      </c>
      <c r="DA75" s="49">
        <v>0</v>
      </c>
      <c r="DB75" s="49">
        <v>0</v>
      </c>
      <c r="DC75" s="49">
        <v>0</v>
      </c>
      <c r="DD75" s="49">
        <v>624525552.66751719</v>
      </c>
      <c r="DE75" s="49">
        <v>2857.1</v>
      </c>
      <c r="DF75" s="49">
        <v>139887750.44999993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0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0</v>
      </c>
      <c r="DY75" s="49">
        <v>0</v>
      </c>
      <c r="DZ75" s="49">
        <v>0</v>
      </c>
      <c r="EA75" s="49">
        <v>0</v>
      </c>
      <c r="EB75" s="49">
        <v>0</v>
      </c>
      <c r="EC75" s="49">
        <v>0</v>
      </c>
      <c r="ED75" s="49">
        <v>0</v>
      </c>
      <c r="EE75" s="49">
        <v>0</v>
      </c>
      <c r="EF75" s="49">
        <v>0</v>
      </c>
      <c r="EG75" s="49">
        <v>0</v>
      </c>
      <c r="EH75" s="49">
        <v>0</v>
      </c>
      <c r="EI75" s="49">
        <v>0</v>
      </c>
      <c r="EJ75" s="49">
        <v>0</v>
      </c>
      <c r="EK75" s="49">
        <v>0</v>
      </c>
      <c r="EL75" s="49">
        <v>0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0</v>
      </c>
      <c r="EU75" s="49">
        <v>0</v>
      </c>
      <c r="EV75" s="49">
        <v>0</v>
      </c>
      <c r="EW75" s="49">
        <v>0</v>
      </c>
      <c r="EX75" s="49">
        <v>0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363.48571428571427</v>
      </c>
      <c r="FM75" s="49">
        <v>0</v>
      </c>
      <c r="FN75" s="49">
        <v>449997088.08299965</v>
      </c>
      <c r="FO75" s="49">
        <v>0</v>
      </c>
      <c r="FP75" s="49">
        <v>51628.15</v>
      </c>
      <c r="FQ75" s="49">
        <v>0</v>
      </c>
      <c r="FR75" s="49">
        <v>40649331.330000773</v>
      </c>
      <c r="FS75" s="49">
        <v>0</v>
      </c>
      <c r="FT75" s="49">
        <v>203988541.84999886</v>
      </c>
      <c r="FU75" s="49">
        <v>0</v>
      </c>
      <c r="FV75" s="49">
        <v>12440447.07</v>
      </c>
      <c r="FW75" s="49">
        <v>0</v>
      </c>
      <c r="FX75" s="49">
        <v>191548094.77999887</v>
      </c>
      <c r="FY75" s="49">
        <v>0</v>
      </c>
      <c r="FZ75" s="49">
        <v>205307586.75299999</v>
      </c>
      <c r="GA75" s="49">
        <v>0</v>
      </c>
      <c r="GB75" s="49">
        <v>6815540.5900000064</v>
      </c>
      <c r="GC75" s="49">
        <v>0</v>
      </c>
      <c r="GD75" s="49">
        <v>198492046.16299999</v>
      </c>
      <c r="GE75" s="49">
        <v>0</v>
      </c>
      <c r="GF75" s="49">
        <v>34355811.169993639</v>
      </c>
      <c r="GG75" s="49">
        <v>0</v>
      </c>
      <c r="GH75" s="49">
        <v>0</v>
      </c>
      <c r="GI75" s="49">
        <v>0</v>
      </c>
      <c r="GJ75" s="49">
        <v>0</v>
      </c>
      <c r="GK75" s="49">
        <v>0</v>
      </c>
      <c r="GL75" s="49">
        <v>55873093.609999999</v>
      </c>
      <c r="GM75" s="49">
        <v>1515745.02</v>
      </c>
      <c r="GN75" s="49">
        <v>15446515060.094971</v>
      </c>
      <c r="GO75" s="49">
        <v>68139610.869999707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16751154719.561193</v>
      </c>
      <c r="HU75" s="49">
        <v>69658212.989999697</v>
      </c>
      <c r="HV75" s="35"/>
      <c r="HW75" s="35"/>
      <c r="HX75" s="35"/>
      <c r="HY75" s="35"/>
      <c r="HZ75" s="35"/>
    </row>
    <row r="76" spans="1:241">
      <c r="A76" s="59" t="s">
        <v>289</v>
      </c>
      <c r="B76" s="48">
        <v>9003</v>
      </c>
      <c r="C76" s="58" t="s">
        <v>290</v>
      </c>
      <c r="D76" s="49">
        <v>10817398175.749643</v>
      </c>
      <c r="E76" s="49">
        <v>29771737.298999999</v>
      </c>
      <c r="F76" s="49">
        <v>2260732097.5038123</v>
      </c>
      <c r="G76" s="49">
        <v>6407149.1339269476</v>
      </c>
      <c r="H76" s="49">
        <v>4072659920.5484133</v>
      </c>
      <c r="I76" s="49">
        <v>12532474.6517851</v>
      </c>
      <c r="J76" s="49">
        <v>4484006157.6974163</v>
      </c>
      <c r="K76" s="49">
        <v>10832113.513287952</v>
      </c>
      <c r="L76" s="49">
        <v>664221713.73769987</v>
      </c>
      <c r="M76" s="49">
        <v>182697.755</v>
      </c>
      <c r="N76" s="49">
        <v>1709973408.02002</v>
      </c>
      <c r="O76" s="49">
        <v>0</v>
      </c>
      <c r="P76" s="49">
        <v>13115128.339999987</v>
      </c>
      <c r="Q76" s="49">
        <v>0</v>
      </c>
      <c r="R76" s="49">
        <v>84959611.200000063</v>
      </c>
      <c r="S76" s="49">
        <v>0</v>
      </c>
      <c r="T76" s="49">
        <v>53461346.324492268</v>
      </c>
      <c r="U76" s="49">
        <v>0</v>
      </c>
      <c r="V76" s="49">
        <v>19018704.57</v>
      </c>
      <c r="W76" s="49">
        <v>0</v>
      </c>
      <c r="X76" s="49">
        <v>184843.54</v>
      </c>
      <c r="Y76" s="49">
        <v>0</v>
      </c>
      <c r="Z76" s="49">
        <v>1863402025.3667884</v>
      </c>
      <c r="AA76" s="49">
        <v>11841581.489</v>
      </c>
      <c r="AB76" s="49">
        <v>3952683.14</v>
      </c>
      <c r="AC76" s="49">
        <v>0</v>
      </c>
      <c r="AD76" s="49">
        <v>932592803.04936123</v>
      </c>
      <c r="AE76" s="49">
        <v>8030618.4119999995</v>
      </c>
      <c r="AF76" s="49">
        <v>0</v>
      </c>
      <c r="AG76" s="49">
        <v>0</v>
      </c>
      <c r="AH76" s="49">
        <v>0</v>
      </c>
      <c r="AI76" s="49">
        <v>0</v>
      </c>
      <c r="AJ76" s="49">
        <v>24465456680.081001</v>
      </c>
      <c r="AK76" s="49">
        <v>310504.5</v>
      </c>
      <c r="AL76" s="49">
        <v>283054406.19488817</v>
      </c>
      <c r="AM76" s="49">
        <v>1416643.03</v>
      </c>
      <c r="AN76" s="49">
        <v>2121981726.3714848</v>
      </c>
      <c r="AO76" s="49">
        <v>5846971.5599999996</v>
      </c>
      <c r="AP76" s="49">
        <v>22496277830.927715</v>
      </c>
      <c r="AQ76" s="49">
        <v>45296189.910000004</v>
      </c>
      <c r="AR76" s="49">
        <v>31344789.419999987</v>
      </c>
      <c r="AS76" s="49">
        <v>0</v>
      </c>
      <c r="AT76" s="49">
        <v>801390245.13195598</v>
      </c>
      <c r="AU76" s="49">
        <v>2181867.196</v>
      </c>
      <c r="AV76" s="49">
        <v>926003808.31362832</v>
      </c>
      <c r="AW76" s="49">
        <v>3132412.2560000001</v>
      </c>
      <c r="AX76" s="49">
        <v>336439.98999999993</v>
      </c>
      <c r="AY76" s="49">
        <v>385.9</v>
      </c>
      <c r="AZ76" s="49">
        <v>2796265.93</v>
      </c>
      <c r="BA76" s="49">
        <v>0</v>
      </c>
      <c r="BB76" s="49">
        <v>74921326.443527699</v>
      </c>
      <c r="BC76" s="49">
        <v>414774.31499999994</v>
      </c>
      <c r="BD76" s="49">
        <v>444350720.1340493</v>
      </c>
      <c r="BE76" s="49">
        <v>1201736.933</v>
      </c>
      <c r="BF76" s="49">
        <v>10540383.620000001</v>
      </c>
      <c r="BG76" s="49">
        <v>0</v>
      </c>
      <c r="BH76" s="49">
        <v>88267641.037399903</v>
      </c>
      <c r="BI76" s="49">
        <v>0</v>
      </c>
      <c r="BJ76" s="49">
        <v>270872048.74000001</v>
      </c>
      <c r="BK76" s="49">
        <v>0</v>
      </c>
      <c r="BL76" s="49">
        <v>166551274.41717601</v>
      </c>
      <c r="BM76" s="49">
        <v>0</v>
      </c>
      <c r="BN76" s="49">
        <v>35781045.230000004</v>
      </c>
      <c r="BO76" s="49">
        <v>0</v>
      </c>
      <c r="BP76" s="49">
        <v>17068753.109700006</v>
      </c>
      <c r="BQ76" s="49">
        <v>0</v>
      </c>
      <c r="BR76" s="49">
        <v>4863640.4700000007</v>
      </c>
      <c r="BS76" s="49">
        <v>0</v>
      </c>
      <c r="BT76" s="49">
        <v>0</v>
      </c>
      <c r="BU76" s="49">
        <v>0</v>
      </c>
      <c r="BV76" s="49">
        <v>471677057.49000001</v>
      </c>
      <c r="BW76" s="49">
        <v>41526.699999999997</v>
      </c>
      <c r="BX76" s="49">
        <v>6031598.21</v>
      </c>
      <c r="BY76" s="49">
        <v>25000</v>
      </c>
      <c r="BZ76" s="49">
        <v>166891589.85000002</v>
      </c>
      <c r="CA76" s="49">
        <v>0</v>
      </c>
      <c r="CB76" s="49">
        <v>64346686.323799998</v>
      </c>
      <c r="CC76" s="49">
        <v>109101.084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2729653616.0502043</v>
      </c>
      <c r="CK76" s="49">
        <v>4558283.95</v>
      </c>
      <c r="CL76" s="49">
        <v>321250492.4448781</v>
      </c>
      <c r="CM76" s="49">
        <v>848494.29</v>
      </c>
      <c r="CN76" s="49">
        <v>101285252.96789837</v>
      </c>
      <c r="CO76" s="49">
        <v>0</v>
      </c>
      <c r="CP76" s="49">
        <v>0</v>
      </c>
      <c r="CQ76" s="49">
        <v>0</v>
      </c>
      <c r="CR76" s="49">
        <v>65548067.769159764</v>
      </c>
      <c r="CS76" s="49">
        <v>37.700000000000003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23342887.760000002</v>
      </c>
      <c r="DA76" s="49">
        <v>0</v>
      </c>
      <c r="DB76" s="49">
        <v>1165749.7000000002</v>
      </c>
      <c r="DC76" s="49">
        <v>2968.71</v>
      </c>
      <c r="DD76" s="49">
        <v>2653462413.8141007</v>
      </c>
      <c r="DE76" s="49">
        <v>3378724.69</v>
      </c>
      <c r="DF76" s="49">
        <v>155968063.53999993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370978.6</v>
      </c>
      <c r="DM76" s="49">
        <v>958.85</v>
      </c>
      <c r="DN76" s="49">
        <v>300115062.90622777</v>
      </c>
      <c r="DO76" s="49">
        <v>5246694.01</v>
      </c>
      <c r="DP76" s="49">
        <v>38580753.445713893</v>
      </c>
      <c r="DQ76" s="49">
        <v>72902207.78703101</v>
      </c>
      <c r="DR76" s="49">
        <v>0</v>
      </c>
      <c r="DS76" s="49">
        <v>0</v>
      </c>
      <c r="DT76" s="49">
        <v>11195432.7817</v>
      </c>
      <c r="DU76" s="49">
        <v>24858.29</v>
      </c>
      <c r="DV76" s="49">
        <v>513500763.00888824</v>
      </c>
      <c r="DW76" s="49">
        <v>0</v>
      </c>
      <c r="DX76" s="49">
        <v>610664071.55902457</v>
      </c>
      <c r="DY76" s="49">
        <v>145959.4</v>
      </c>
      <c r="DZ76" s="49">
        <v>0</v>
      </c>
      <c r="EA76" s="49">
        <v>0</v>
      </c>
      <c r="EB76" s="49">
        <v>1730500993.6031168</v>
      </c>
      <c r="EC76" s="49">
        <v>6324206.0309999995</v>
      </c>
      <c r="ED76" s="49">
        <v>164294582.24700001</v>
      </c>
      <c r="EE76" s="49">
        <v>5644860.943</v>
      </c>
      <c r="EF76" s="49">
        <v>702411795.73300004</v>
      </c>
      <c r="EG76" s="49">
        <v>6567989.476999999</v>
      </c>
      <c r="EH76" s="49">
        <v>2064561298.4693766</v>
      </c>
      <c r="EI76" s="49">
        <v>2854361.6179999998</v>
      </c>
      <c r="EJ76" s="49">
        <v>0</v>
      </c>
      <c r="EK76" s="49">
        <v>0</v>
      </c>
      <c r="EL76" s="49">
        <v>19047.599999999999</v>
      </c>
      <c r="EM76" s="49">
        <v>0</v>
      </c>
      <c r="EN76" s="49">
        <v>435774439.35999995</v>
      </c>
      <c r="EO76" s="49">
        <v>0</v>
      </c>
      <c r="EP76" s="49">
        <v>13010533.359999998</v>
      </c>
      <c r="EQ76" s="49">
        <v>0</v>
      </c>
      <c r="ER76" s="49">
        <v>0</v>
      </c>
      <c r="ES76" s="49">
        <v>0</v>
      </c>
      <c r="ET76" s="49">
        <v>0</v>
      </c>
      <c r="EU76" s="49">
        <v>0</v>
      </c>
      <c r="EV76" s="49">
        <v>156843048.03999999</v>
      </c>
      <c r="EW76" s="49">
        <v>0</v>
      </c>
      <c r="EX76" s="49">
        <v>6198971845.2999783</v>
      </c>
      <c r="EY76" s="49">
        <v>0</v>
      </c>
      <c r="EZ76" s="49">
        <v>31512603.769999996</v>
      </c>
      <c r="FA76" s="49">
        <v>0</v>
      </c>
      <c r="FB76" s="49">
        <v>1168776966.9200003</v>
      </c>
      <c r="FC76" s="49">
        <v>0</v>
      </c>
      <c r="FD76" s="49">
        <v>507564.74</v>
      </c>
      <c r="FE76" s="49">
        <v>0</v>
      </c>
      <c r="FF76" s="49">
        <v>0</v>
      </c>
      <c r="FG76" s="49">
        <v>0</v>
      </c>
      <c r="FH76" s="49">
        <v>33453548.949999999</v>
      </c>
      <c r="FI76" s="49">
        <v>3</v>
      </c>
      <c r="FJ76" s="49">
        <v>173526057.86999997</v>
      </c>
      <c r="FK76" s="49">
        <v>0</v>
      </c>
      <c r="FL76" s="49">
        <v>65554680.376190618</v>
      </c>
      <c r="FM76" s="49">
        <v>0</v>
      </c>
      <c r="FN76" s="49">
        <v>20864794974.271515</v>
      </c>
      <c r="FO76" s="49">
        <v>4039299.9800000004</v>
      </c>
      <c r="FP76" s="49">
        <v>134919517.0980002</v>
      </c>
      <c r="FQ76" s="49">
        <v>600</v>
      </c>
      <c r="FR76" s="49">
        <v>343308149.51090693</v>
      </c>
      <c r="FS76" s="49">
        <v>0</v>
      </c>
      <c r="FT76" s="49">
        <v>5690710497.5871868</v>
      </c>
      <c r="FU76" s="49">
        <v>0</v>
      </c>
      <c r="FV76" s="49">
        <v>388435769.22153479</v>
      </c>
      <c r="FW76" s="49">
        <v>0</v>
      </c>
      <c r="FX76" s="49">
        <v>5302274728.3656521</v>
      </c>
      <c r="FY76" s="49">
        <v>0</v>
      </c>
      <c r="FZ76" s="49">
        <v>14695856810.075422</v>
      </c>
      <c r="GA76" s="49">
        <v>4038699.9800000004</v>
      </c>
      <c r="GB76" s="49">
        <v>2647126104.1371217</v>
      </c>
      <c r="GC76" s="49">
        <v>845968.09000000008</v>
      </c>
      <c r="GD76" s="49">
        <v>12048730705.938299</v>
      </c>
      <c r="GE76" s="49">
        <v>3192731.8899999997</v>
      </c>
      <c r="GF76" s="49">
        <v>448775207.28668678</v>
      </c>
      <c r="GG76" s="49">
        <v>59182.439999999995</v>
      </c>
      <c r="GH76" s="49">
        <v>125501616.82880899</v>
      </c>
      <c r="GI76" s="49">
        <v>0</v>
      </c>
      <c r="GJ76" s="49">
        <v>356026.08999999997</v>
      </c>
      <c r="GK76" s="49">
        <v>0</v>
      </c>
      <c r="GL76" s="49">
        <v>55873093.609999999</v>
      </c>
      <c r="GM76" s="49">
        <v>1515745.02</v>
      </c>
      <c r="GN76" s="49">
        <v>15446515060.094971</v>
      </c>
      <c r="GO76" s="49">
        <v>68139610.869999707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126520724991.34276</v>
      </c>
      <c r="HU76" s="49">
        <v>292058195.39503068</v>
      </c>
      <c r="HV76" s="35"/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</row>
    <row r="77" spans="1:241" s="35" customFormat="1">
      <c r="A77" s="53"/>
      <c r="B77" s="53"/>
      <c r="C77" s="53"/>
    </row>
    <row r="78" spans="1:241" s="35" customFormat="1">
      <c r="A78" s="53"/>
      <c r="B78" s="53"/>
      <c r="C78" s="53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 t="s">
        <v>219</v>
      </c>
      <c r="B115" s="53">
        <v>1048</v>
      </c>
      <c r="C115" s="53"/>
    </row>
    <row r="116" spans="1:3" s="35" customFormat="1">
      <c r="A116" s="53"/>
      <c r="B116" s="53"/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 t="s">
        <v>227</v>
      </c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 t="s">
        <v>248</v>
      </c>
      <c r="B129" s="53">
        <v>2007</v>
      </c>
      <c r="C129" s="53"/>
    </row>
    <row r="130" spans="1:229" s="35" customFormat="1">
      <c r="A130" s="53"/>
      <c r="B130" s="53"/>
      <c r="C130" s="53"/>
    </row>
    <row r="131" spans="1:229" s="35" customFormat="1">
      <c r="A131" s="53"/>
      <c r="B131" s="53"/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/>
    <row r="137" spans="1:229" s="35" customFormat="1"/>
    <row r="138" spans="1:229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</row>
    <row r="139" spans="1:229" s="35" customFormat="1"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</row>
    <row r="140" spans="1:229" s="35" customFormat="1"/>
    <row r="141" spans="1:229" s="35" customFormat="1"/>
    <row r="142" spans="1:229" s="35" customFormat="1"/>
    <row r="143" spans="1:229" s="35" customFormat="1">
      <c r="A143" s="53"/>
      <c r="B143" s="53"/>
      <c r="C143" s="53"/>
    </row>
    <row r="144" spans="1:229" s="35" customFormat="1">
      <c r="A144" s="53"/>
      <c r="B144" s="53"/>
      <c r="C144" s="53"/>
    </row>
    <row r="145" spans="1:241" s="35" customFormat="1">
      <c r="A145" s="53"/>
      <c r="B145" s="53"/>
      <c r="C145" s="53"/>
    </row>
    <row r="146" spans="1:241" s="35" customFormat="1">
      <c r="A146" s="53"/>
      <c r="B146" s="53"/>
      <c r="C146" s="53"/>
    </row>
    <row r="147" spans="1:241" s="35" customFormat="1">
      <c r="A147" s="53"/>
      <c r="B147" s="53"/>
      <c r="C147" s="53"/>
    </row>
    <row r="148" spans="1:241" s="35" customFormat="1">
      <c r="A148" s="53"/>
      <c r="B148" s="53"/>
      <c r="C148" s="53"/>
    </row>
    <row r="149" spans="1:241" s="35" customFormat="1">
      <c r="A149" s="53"/>
      <c r="B149" s="53"/>
      <c r="C149" s="53"/>
    </row>
    <row r="150" spans="1:241" s="35" customFormat="1">
      <c r="A150" s="53"/>
      <c r="B150" s="53"/>
      <c r="C150" s="53"/>
    </row>
    <row r="151" spans="1:241" s="35" customFormat="1">
      <c r="A151" s="53"/>
      <c r="B151" s="53"/>
      <c r="C151" s="53"/>
    </row>
    <row r="152" spans="1:241" s="35" customFormat="1">
      <c r="A152" s="53"/>
      <c r="B152" s="53"/>
      <c r="C152" s="53"/>
    </row>
    <row r="153" spans="1:241" s="35" customFormat="1">
      <c r="A153" s="53"/>
      <c r="B153" s="53"/>
      <c r="C153" s="53"/>
    </row>
    <row r="154" spans="1:241" s="35" customFormat="1">
      <c r="A154" s="53"/>
      <c r="B154" s="53"/>
      <c r="C154" s="53"/>
    </row>
    <row r="155" spans="1:241" s="35" customFormat="1">
      <c r="A155" s="53"/>
      <c r="B155" s="53"/>
      <c r="C155" s="53"/>
    </row>
    <row r="156" spans="1:241" s="35" customFormat="1">
      <c r="A156" s="53"/>
      <c r="B156" s="53"/>
      <c r="C156" s="53"/>
    </row>
    <row r="157" spans="1:241" s="35" customFormat="1">
      <c r="A157" s="53"/>
      <c r="B157" s="53"/>
      <c r="C157" s="53"/>
    </row>
    <row r="158" spans="1:241" s="35" customFormat="1">
      <c r="A158" s="53"/>
      <c r="B158" s="53"/>
      <c r="C158" s="53"/>
    </row>
    <row r="159" spans="1:241" s="35" customFormat="1">
      <c r="A159" s="53"/>
      <c r="B159" s="53"/>
      <c r="C159" s="53"/>
    </row>
    <row r="160" spans="1:241" s="35" customFormat="1">
      <c r="A160" s="53"/>
      <c r="B160" s="53"/>
      <c r="C160" s="5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2"/>
  <dimension ref="A1:IG160"/>
  <sheetViews>
    <sheetView showGridLines="0" zoomScale="80" zoomScaleNormal="80" workbookViewId="0">
      <pane xSplit="3" ySplit="6" topLeftCell="D7" activePane="bottomRight" state="frozen"/>
      <selection activeCell="HK54" sqref="HK54"/>
      <selection pane="topRight" activeCell="HK54" sqref="HK54"/>
      <selection pane="bottomLeft" activeCell="HK54" sqref="HK54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5</v>
      </c>
      <c r="B2" s="2"/>
      <c r="C2" s="2"/>
    </row>
    <row r="3" spans="1:229" ht="15" customHeight="1">
      <c r="A3" s="5" t="s">
        <v>361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360</v>
      </c>
      <c r="HU5" s="101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ht="12.75" customHeight="1">
      <c r="A7" s="57" t="s">
        <v>145</v>
      </c>
      <c r="B7" s="17">
        <v>1001</v>
      </c>
      <c r="C7" s="58" t="s">
        <v>146</v>
      </c>
      <c r="D7" s="19">
        <v>8160474</v>
      </c>
      <c r="E7" s="19">
        <v>102343364</v>
      </c>
      <c r="F7" s="18">
        <v>0</v>
      </c>
      <c r="G7" s="18">
        <v>0</v>
      </c>
      <c r="H7" s="18">
        <v>0</v>
      </c>
      <c r="I7" s="18">
        <v>0</v>
      </c>
      <c r="J7" s="18">
        <v>8160474</v>
      </c>
      <c r="K7" s="18">
        <v>102343364</v>
      </c>
      <c r="L7" s="18">
        <v>2217404</v>
      </c>
      <c r="M7" s="18">
        <v>49047028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8920739</v>
      </c>
      <c r="AA7" s="18">
        <v>23059805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1408452</v>
      </c>
      <c r="AU7" s="18">
        <v>135796</v>
      </c>
      <c r="AV7" s="18">
        <v>66544704</v>
      </c>
      <c r="AW7" s="18">
        <v>45889855</v>
      </c>
      <c r="AX7" s="18">
        <v>0</v>
      </c>
      <c r="AY7" s="18">
        <v>0</v>
      </c>
      <c r="AZ7" s="18">
        <v>912848</v>
      </c>
      <c r="BA7" s="18">
        <v>231878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217027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24328734</v>
      </c>
      <c r="BW7" s="18">
        <v>48806550</v>
      </c>
      <c r="BX7" s="18">
        <v>0</v>
      </c>
      <c r="BY7" s="18">
        <v>0</v>
      </c>
      <c r="BZ7" s="18">
        <v>0</v>
      </c>
      <c r="CA7" s="18">
        <v>0</v>
      </c>
      <c r="CB7" s="18">
        <v>1525684</v>
      </c>
      <c r="CC7" s="18">
        <v>2562832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4186315</v>
      </c>
      <c r="CK7" s="18">
        <v>1612395</v>
      </c>
      <c r="CL7" s="18">
        <v>367952</v>
      </c>
      <c r="CM7" s="18">
        <v>428032</v>
      </c>
      <c r="CN7" s="18">
        <v>1436</v>
      </c>
      <c r="CO7" s="18">
        <v>-453127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166846</v>
      </c>
      <c r="DE7" s="18">
        <v>6692834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6420552</v>
      </c>
      <c r="EC7" s="18">
        <v>172040726</v>
      </c>
      <c r="ED7" s="18">
        <v>89825</v>
      </c>
      <c r="EE7" s="18">
        <v>47527</v>
      </c>
      <c r="EF7" s="18">
        <v>8378291</v>
      </c>
      <c r="EG7" s="18">
        <v>117980098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15361939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0</v>
      </c>
      <c r="GG7" s="18">
        <v>363208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149209222</v>
      </c>
      <c r="HU7" s="18">
        <v>570788801</v>
      </c>
    </row>
    <row r="8" spans="1:229" ht="12.75" customHeight="1">
      <c r="A8" s="57" t="s">
        <v>148</v>
      </c>
      <c r="B8" s="17">
        <v>1003</v>
      </c>
      <c r="C8" s="58" t="s">
        <v>146</v>
      </c>
      <c r="D8" s="19">
        <v>39355789.219999999</v>
      </c>
      <c r="E8" s="19">
        <v>0</v>
      </c>
      <c r="F8" s="18">
        <v>0</v>
      </c>
      <c r="G8" s="18">
        <v>0</v>
      </c>
      <c r="H8" s="18">
        <v>0</v>
      </c>
      <c r="I8" s="18">
        <v>0</v>
      </c>
      <c r="J8" s="18">
        <v>39355789.219999999</v>
      </c>
      <c r="K8" s="18">
        <v>0</v>
      </c>
      <c r="L8" s="18">
        <v>5430594.2300000004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3694697.17</v>
      </c>
      <c r="AA8" s="18">
        <v>0</v>
      </c>
      <c r="AB8" s="18">
        <v>0</v>
      </c>
      <c r="AC8" s="18">
        <v>0</v>
      </c>
      <c r="AD8" s="18">
        <v>1877897.04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172514041.78999984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368.17</v>
      </c>
      <c r="AU8" s="18">
        <v>0</v>
      </c>
      <c r="AV8" s="18">
        <v>16.09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  <c r="BB8" s="18">
        <v>24137.39</v>
      </c>
      <c r="BC8" s="18">
        <v>0</v>
      </c>
      <c r="BD8" s="18">
        <v>1073638.96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1294664.6000000001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0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0</v>
      </c>
      <c r="DA8" s="18">
        <v>0</v>
      </c>
      <c r="DB8" s="18">
        <v>0</v>
      </c>
      <c r="DC8" s="18">
        <v>0</v>
      </c>
      <c r="DD8" s="18">
        <v>0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0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0</v>
      </c>
      <c r="DW8" s="18">
        <v>0</v>
      </c>
      <c r="DX8" s="18">
        <v>0</v>
      </c>
      <c r="DY8" s="18">
        <v>0</v>
      </c>
      <c r="DZ8" s="18">
        <v>0</v>
      </c>
      <c r="EA8" s="18">
        <v>0</v>
      </c>
      <c r="EB8" s="18">
        <v>6781824.6100000003</v>
      </c>
      <c r="EC8" s="18">
        <v>0</v>
      </c>
      <c r="ED8" s="18">
        <v>0</v>
      </c>
      <c r="EE8" s="18">
        <v>0</v>
      </c>
      <c r="EF8" s="18">
        <v>1304663.79</v>
      </c>
      <c r="EG8" s="18">
        <v>0</v>
      </c>
      <c r="EH8" s="18">
        <v>279104.17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0</v>
      </c>
      <c r="EO8" s="18">
        <v>0</v>
      </c>
      <c r="EP8" s="18">
        <v>130439.57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1560091.91</v>
      </c>
      <c r="EW8" s="18">
        <v>0</v>
      </c>
      <c r="EX8" s="18">
        <v>62058707.799999997</v>
      </c>
      <c r="EY8" s="18">
        <v>0</v>
      </c>
      <c r="EZ8" s="18">
        <v>315125.99</v>
      </c>
      <c r="FA8" s="18">
        <v>0</v>
      </c>
      <c r="FB8" s="18">
        <v>11680300.039999999</v>
      </c>
      <c r="FC8" s="18">
        <v>0</v>
      </c>
      <c r="FD8" s="18">
        <v>0</v>
      </c>
      <c r="FE8" s="18">
        <v>0</v>
      </c>
      <c r="FF8" s="18">
        <v>0</v>
      </c>
      <c r="FG8" s="18">
        <v>0</v>
      </c>
      <c r="FH8" s="18">
        <v>336690.84</v>
      </c>
      <c r="FI8" s="18">
        <v>0</v>
      </c>
      <c r="FJ8" s="18">
        <v>1739172.59</v>
      </c>
      <c r="FK8" s="18">
        <v>0</v>
      </c>
      <c r="FL8" s="18">
        <v>0</v>
      </c>
      <c r="FM8" s="18">
        <v>0</v>
      </c>
      <c r="FN8" s="19">
        <v>0</v>
      </c>
      <c r="FO8" s="19">
        <v>0</v>
      </c>
      <c r="FP8" s="18">
        <v>0</v>
      </c>
      <c r="FQ8" s="18">
        <v>0</v>
      </c>
      <c r="FR8" s="18">
        <v>0</v>
      </c>
      <c r="FS8" s="18">
        <v>0</v>
      </c>
      <c r="FT8" s="80">
        <v>0</v>
      </c>
      <c r="FU8" s="80">
        <v>0</v>
      </c>
      <c r="FV8" s="18">
        <v>0</v>
      </c>
      <c r="FW8" s="18">
        <v>0</v>
      </c>
      <c r="FX8" s="18">
        <v>0</v>
      </c>
      <c r="FY8" s="18">
        <v>0</v>
      </c>
      <c r="FZ8" s="80">
        <v>0</v>
      </c>
      <c r="GA8" s="80">
        <v>0</v>
      </c>
      <c r="GB8" s="18">
        <v>0</v>
      </c>
      <c r="GC8" s="18">
        <v>0</v>
      </c>
      <c r="GD8" s="18">
        <v>0</v>
      </c>
      <c r="GE8" s="18">
        <v>0</v>
      </c>
      <c r="GF8" s="18">
        <v>0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311451965.96999979</v>
      </c>
      <c r="HU8" s="18">
        <v>0</v>
      </c>
    </row>
    <row r="9" spans="1:229" ht="12.75" customHeight="1">
      <c r="A9" s="57" t="s">
        <v>150</v>
      </c>
      <c r="B9" s="17">
        <v>1004</v>
      </c>
      <c r="C9" s="58" t="s">
        <v>146</v>
      </c>
      <c r="D9" s="19">
        <v>2262011.77</v>
      </c>
      <c r="E9" s="19">
        <v>55401.73000000001</v>
      </c>
      <c r="F9" s="18">
        <v>0</v>
      </c>
      <c r="G9" s="18">
        <v>0</v>
      </c>
      <c r="H9" s="18">
        <v>1089185.48</v>
      </c>
      <c r="I9" s="18">
        <v>55401.73000000001</v>
      </c>
      <c r="J9" s="18">
        <v>1172826.29</v>
      </c>
      <c r="K9" s="18">
        <v>0</v>
      </c>
      <c r="L9" s="18">
        <v>1188351.6499999999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138919.25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215842599.91999999</v>
      </c>
      <c r="AK9" s="18">
        <v>0</v>
      </c>
      <c r="AL9" s="18">
        <v>18583104.48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5321815.1900000004</v>
      </c>
      <c r="AW9" s="18">
        <v>0</v>
      </c>
      <c r="AX9" s="18">
        <v>0</v>
      </c>
      <c r="AY9" s="18">
        <v>0</v>
      </c>
      <c r="AZ9" s="18">
        <v>0</v>
      </c>
      <c r="BA9" s="18">
        <v>0</v>
      </c>
      <c r="BB9" s="18">
        <v>1.72</v>
      </c>
      <c r="BC9" s="18">
        <v>0</v>
      </c>
      <c r="BD9" s="18">
        <v>1488.16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784145.49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0</v>
      </c>
      <c r="BW9" s="18">
        <v>0</v>
      </c>
      <c r="BX9" s="18">
        <v>0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0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0</v>
      </c>
      <c r="DW9" s="18">
        <v>0</v>
      </c>
      <c r="DX9" s="18">
        <v>0</v>
      </c>
      <c r="DY9" s="18">
        <v>0</v>
      </c>
      <c r="DZ9" s="18">
        <v>0</v>
      </c>
      <c r="EA9" s="18">
        <v>0</v>
      </c>
      <c r="EB9" s="18">
        <v>14887.71</v>
      </c>
      <c r="EC9" s="18">
        <v>0</v>
      </c>
      <c r="ED9" s="18">
        <v>0</v>
      </c>
      <c r="EE9" s="18">
        <v>0</v>
      </c>
      <c r="EF9" s="18">
        <v>571457.4</v>
      </c>
      <c r="EG9" s="18">
        <v>1026463.19</v>
      </c>
      <c r="EH9" s="18">
        <v>0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0</v>
      </c>
      <c r="EO9" s="18">
        <v>0</v>
      </c>
      <c r="EP9" s="18">
        <v>178875.06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4228980.55</v>
      </c>
      <c r="EW9" s="18">
        <v>0</v>
      </c>
      <c r="EX9" s="18">
        <v>78526037.890000001</v>
      </c>
      <c r="EY9" s="18">
        <v>0</v>
      </c>
      <c r="EZ9" s="18">
        <v>277609.23</v>
      </c>
      <c r="FA9" s="18">
        <v>0</v>
      </c>
      <c r="FB9" s="18">
        <v>15486609.050000001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363260.77</v>
      </c>
      <c r="FI9" s="18">
        <v>0</v>
      </c>
      <c r="FJ9" s="18">
        <v>3165729.88</v>
      </c>
      <c r="FK9" s="18">
        <v>0</v>
      </c>
      <c r="FL9" s="18">
        <v>0</v>
      </c>
      <c r="FM9" s="18">
        <v>0</v>
      </c>
      <c r="FN9" s="19">
        <v>1629202.2699985502</v>
      </c>
      <c r="FO9" s="19">
        <v>0</v>
      </c>
      <c r="FP9" s="18">
        <v>0</v>
      </c>
      <c r="FQ9" s="18">
        <v>0</v>
      </c>
      <c r="FR9" s="18">
        <v>0</v>
      </c>
      <c r="FS9" s="18">
        <v>0</v>
      </c>
      <c r="FT9" s="80">
        <v>1629202.2699985502</v>
      </c>
      <c r="FU9" s="80">
        <v>0</v>
      </c>
      <c r="FV9" s="18">
        <v>1629202.2699985502</v>
      </c>
      <c r="FW9" s="18">
        <v>0</v>
      </c>
      <c r="FX9" s="18">
        <v>0</v>
      </c>
      <c r="FY9" s="18">
        <v>0</v>
      </c>
      <c r="FZ9" s="80">
        <v>0</v>
      </c>
      <c r="GA9" s="80">
        <v>0</v>
      </c>
      <c r="GB9" s="18">
        <v>0</v>
      </c>
      <c r="GC9" s="18">
        <v>0</v>
      </c>
      <c r="GD9" s="18">
        <v>0</v>
      </c>
      <c r="GE9" s="18">
        <v>0</v>
      </c>
      <c r="GF9" s="18">
        <v>0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348565087.43999857</v>
      </c>
      <c r="HU9" s="18">
        <v>1081864.92</v>
      </c>
    </row>
    <row r="10" spans="1:229" ht="12.75" customHeight="1">
      <c r="A10" s="57" t="s">
        <v>152</v>
      </c>
      <c r="B10" s="17">
        <v>1005</v>
      </c>
      <c r="C10" s="58" t="s">
        <v>146</v>
      </c>
      <c r="D10" s="19">
        <v>4771832.55</v>
      </c>
      <c r="E10" s="19">
        <v>272244538.89999998</v>
      </c>
      <c r="F10" s="18">
        <v>958842.38275813567</v>
      </c>
      <c r="G10" s="18">
        <v>53978247.392663777</v>
      </c>
      <c r="H10" s="18">
        <v>1460086.6127291594</v>
      </c>
      <c r="I10" s="18">
        <v>83952455.750244215</v>
      </c>
      <c r="J10" s="18">
        <v>2352903.5545127047</v>
      </c>
      <c r="K10" s="18">
        <v>134313835.75709197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220159.92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3540850.12</v>
      </c>
      <c r="AA10" s="18">
        <v>15998932.140000001</v>
      </c>
      <c r="AB10" s="18">
        <v>0</v>
      </c>
      <c r="AC10" s="18">
        <v>0</v>
      </c>
      <c r="AD10" s="18">
        <v>2489748.36</v>
      </c>
      <c r="AE10" s="18">
        <v>43029874.530000001</v>
      </c>
      <c r="AF10" s="18">
        <v>0</v>
      </c>
      <c r="AG10" s="18">
        <v>0</v>
      </c>
      <c r="AH10" s="18">
        <v>0</v>
      </c>
      <c r="AI10" s="18">
        <v>0</v>
      </c>
      <c r="AJ10" s="18">
        <v>248214479.51000002</v>
      </c>
      <c r="AK10" s="18">
        <v>327887.64</v>
      </c>
      <c r="AL10" s="18">
        <v>74899377.280000001</v>
      </c>
      <c r="AM10" s="18">
        <v>0</v>
      </c>
      <c r="AN10" s="18">
        <v>0</v>
      </c>
      <c r="AO10" s="18">
        <v>119141740.22</v>
      </c>
      <c r="AP10" s="18">
        <v>0</v>
      </c>
      <c r="AQ10" s="18">
        <v>32906474.239999998</v>
      </c>
      <c r="AR10" s="18">
        <v>0</v>
      </c>
      <c r="AS10" s="18">
        <v>0</v>
      </c>
      <c r="AT10" s="18">
        <v>145.44999999999999</v>
      </c>
      <c r="AU10" s="18">
        <v>10000556.92</v>
      </c>
      <c r="AV10" s="18">
        <v>0</v>
      </c>
      <c r="AW10" s="18">
        <v>21204355.57</v>
      </c>
      <c r="AX10" s="18">
        <v>0</v>
      </c>
      <c r="AY10" s="18">
        <v>83829.97</v>
      </c>
      <c r="AZ10" s="18">
        <v>0</v>
      </c>
      <c r="BA10" s="18">
        <v>0</v>
      </c>
      <c r="BB10" s="18">
        <v>0</v>
      </c>
      <c r="BC10" s="18">
        <v>823377.61</v>
      </c>
      <c r="BD10" s="18">
        <v>0</v>
      </c>
      <c r="BE10" s="18">
        <v>520956.11</v>
      </c>
      <c r="BF10" s="18">
        <v>0</v>
      </c>
      <c r="BG10" s="18">
        <v>0</v>
      </c>
      <c r="BH10" s="18">
        <v>0</v>
      </c>
      <c r="BI10" s="18">
        <v>0</v>
      </c>
      <c r="BJ10" s="18">
        <v>0</v>
      </c>
      <c r="BK10" s="18">
        <v>31596858.66</v>
      </c>
      <c r="BL10" s="18">
        <v>0</v>
      </c>
      <c r="BM10" s="18">
        <v>7924424.25</v>
      </c>
      <c r="BN10" s="18">
        <v>0</v>
      </c>
      <c r="BO10" s="18">
        <v>0</v>
      </c>
      <c r="BP10" s="18">
        <v>3025381.36</v>
      </c>
      <c r="BQ10" s="18">
        <v>0</v>
      </c>
      <c r="BR10" s="18">
        <v>0</v>
      </c>
      <c r="BS10" s="18">
        <v>0</v>
      </c>
      <c r="BT10" s="18">
        <v>0</v>
      </c>
      <c r="BU10" s="18">
        <v>0</v>
      </c>
      <c r="BV10" s="18">
        <v>177997.7</v>
      </c>
      <c r="BW10" s="18">
        <v>579056</v>
      </c>
      <c r="BX10" s="18">
        <v>0</v>
      </c>
      <c r="BY10" s="18">
        <v>0</v>
      </c>
      <c r="BZ10" s="18">
        <v>0</v>
      </c>
      <c r="CA10" s="18">
        <v>0</v>
      </c>
      <c r="CB10" s="18">
        <v>0</v>
      </c>
      <c r="CC10" s="18">
        <v>2031.21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0</v>
      </c>
      <c r="DE10" s="18">
        <v>11873453.689999999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3609436.28</v>
      </c>
      <c r="DP10" s="18">
        <v>0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0</v>
      </c>
      <c r="DW10" s="18">
        <v>14680403.66</v>
      </c>
      <c r="DX10" s="18">
        <v>0</v>
      </c>
      <c r="DY10" s="18">
        <v>0</v>
      </c>
      <c r="DZ10" s="18">
        <v>0</v>
      </c>
      <c r="EA10" s="18">
        <v>0</v>
      </c>
      <c r="EB10" s="18">
        <v>0</v>
      </c>
      <c r="EC10" s="18">
        <v>3326189.93</v>
      </c>
      <c r="ED10" s="18">
        <v>0</v>
      </c>
      <c r="EE10" s="18">
        <v>11245.52</v>
      </c>
      <c r="EF10" s="18">
        <v>49529.2</v>
      </c>
      <c r="EG10" s="18">
        <v>7655575.3200000003</v>
      </c>
      <c r="EH10" s="18">
        <v>0</v>
      </c>
      <c r="EI10" s="18">
        <v>1062395.97</v>
      </c>
      <c r="EJ10" s="18">
        <v>0</v>
      </c>
      <c r="EK10" s="18">
        <v>0</v>
      </c>
      <c r="EL10" s="18">
        <v>0</v>
      </c>
      <c r="EM10" s="18">
        <v>0</v>
      </c>
      <c r="EN10" s="18">
        <v>0</v>
      </c>
      <c r="EO10" s="18">
        <v>0</v>
      </c>
      <c r="EP10" s="18">
        <v>252524.4</v>
      </c>
      <c r="EQ10" s="18">
        <v>0</v>
      </c>
      <c r="ER10" s="18">
        <v>0</v>
      </c>
      <c r="ES10" s="18">
        <v>0</v>
      </c>
      <c r="ET10" s="18">
        <v>0</v>
      </c>
      <c r="EU10" s="18">
        <v>18886572.41</v>
      </c>
      <c r="EV10" s="18">
        <v>4568011.92</v>
      </c>
      <c r="EW10" s="18">
        <v>0</v>
      </c>
      <c r="EX10" s="18">
        <v>143506135.66999999</v>
      </c>
      <c r="EY10" s="18">
        <v>0</v>
      </c>
      <c r="EZ10" s="18">
        <v>510403.73</v>
      </c>
      <c r="FA10" s="18">
        <v>0</v>
      </c>
      <c r="FB10" s="18">
        <v>22667758.780000001</v>
      </c>
      <c r="FC10" s="18">
        <v>0</v>
      </c>
      <c r="FD10" s="18">
        <v>0</v>
      </c>
      <c r="FE10" s="18">
        <v>1263125.18</v>
      </c>
      <c r="FF10" s="18">
        <v>0</v>
      </c>
      <c r="FG10" s="18">
        <v>0</v>
      </c>
      <c r="FH10" s="18">
        <v>591640.92000000004</v>
      </c>
      <c r="FI10" s="18">
        <v>0</v>
      </c>
      <c r="FJ10" s="18">
        <v>4137272.92</v>
      </c>
      <c r="FK10" s="18">
        <v>0</v>
      </c>
      <c r="FL10" s="18">
        <v>0</v>
      </c>
      <c r="FM10" s="18">
        <v>0</v>
      </c>
      <c r="FN10" s="19">
        <v>0</v>
      </c>
      <c r="FO10" s="19">
        <v>17875817.559999991</v>
      </c>
      <c r="FP10" s="18">
        <v>0</v>
      </c>
      <c r="FQ10" s="18">
        <v>390.48</v>
      </c>
      <c r="FR10" s="18">
        <v>0</v>
      </c>
      <c r="FS10" s="18">
        <v>0</v>
      </c>
      <c r="FT10" s="80">
        <v>0</v>
      </c>
      <c r="FU10" s="80">
        <v>0</v>
      </c>
      <c r="FV10" s="18">
        <v>0</v>
      </c>
      <c r="FW10" s="18">
        <v>0</v>
      </c>
      <c r="FX10" s="18">
        <v>0</v>
      </c>
      <c r="FY10" s="18">
        <v>0</v>
      </c>
      <c r="FZ10" s="80">
        <v>0</v>
      </c>
      <c r="GA10" s="80">
        <v>17875427.079999991</v>
      </c>
      <c r="GB10" s="18">
        <v>0</v>
      </c>
      <c r="GC10" s="18">
        <v>5215370.8499999996</v>
      </c>
      <c r="GD10" s="18">
        <v>0</v>
      </c>
      <c r="GE10" s="18">
        <v>12660056.229999989</v>
      </c>
      <c r="GF10" s="18">
        <v>0</v>
      </c>
      <c r="GG10" s="18">
        <v>200666.93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513403089.87</v>
      </c>
      <c r="HU10" s="18">
        <v>637049936.33999991</v>
      </c>
    </row>
    <row r="11" spans="1:229" ht="12.75" customHeight="1">
      <c r="A11" s="57" t="s">
        <v>154</v>
      </c>
      <c r="B11" s="17">
        <v>1006</v>
      </c>
      <c r="C11" s="58" t="s">
        <v>146</v>
      </c>
      <c r="D11" s="19">
        <v>1.75</v>
      </c>
      <c r="E11" s="19">
        <v>0</v>
      </c>
      <c r="F11" s="18">
        <v>1.75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22974.9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124729283.22</v>
      </c>
      <c r="AK11" s="18">
        <v>0</v>
      </c>
      <c r="AL11" s="18">
        <v>6280707.0700000003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0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275889.51</v>
      </c>
      <c r="BQ11" s="18">
        <v>0</v>
      </c>
      <c r="BR11" s="18">
        <v>0</v>
      </c>
      <c r="BS11" s="18">
        <v>0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0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0</v>
      </c>
      <c r="CK11" s="18">
        <v>0</v>
      </c>
      <c r="CL11" s="18">
        <v>0</v>
      </c>
      <c r="CM11" s="18">
        <v>0</v>
      </c>
      <c r="CN11" s="18">
        <v>0</v>
      </c>
      <c r="CO11" s="18">
        <v>0</v>
      </c>
      <c r="CP11" s="18">
        <v>0</v>
      </c>
      <c r="CQ11" s="18">
        <v>0</v>
      </c>
      <c r="CR11" s="18">
        <v>0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0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0</v>
      </c>
      <c r="DU11" s="18">
        <v>0</v>
      </c>
      <c r="DV11" s="18">
        <v>0</v>
      </c>
      <c r="DW11" s="18">
        <v>0</v>
      </c>
      <c r="DX11" s="18">
        <v>0</v>
      </c>
      <c r="DY11" s="18">
        <v>0</v>
      </c>
      <c r="DZ11" s="18">
        <v>0</v>
      </c>
      <c r="EA11" s="18">
        <v>0</v>
      </c>
      <c r="EB11" s="18">
        <v>0</v>
      </c>
      <c r="EC11" s="18">
        <v>0</v>
      </c>
      <c r="ED11" s="18">
        <v>0</v>
      </c>
      <c r="EE11" s="18">
        <v>0</v>
      </c>
      <c r="EF11" s="18">
        <v>0</v>
      </c>
      <c r="EG11" s="18">
        <v>0</v>
      </c>
      <c r="EH11" s="18">
        <v>0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130509.75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1551603.16</v>
      </c>
      <c r="EW11" s="18">
        <v>0</v>
      </c>
      <c r="EX11" s="18">
        <v>61951632.670000002</v>
      </c>
      <c r="EY11" s="18">
        <v>0</v>
      </c>
      <c r="EZ11" s="18">
        <v>316135.56</v>
      </c>
      <c r="FA11" s="18">
        <v>0</v>
      </c>
      <c r="FB11" s="18">
        <v>10751456.529999999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336367.47</v>
      </c>
      <c r="FI11" s="18">
        <v>0</v>
      </c>
      <c r="FJ11" s="18">
        <v>1664412.52</v>
      </c>
      <c r="FK11" s="18">
        <v>0</v>
      </c>
      <c r="FL11" s="18">
        <v>0</v>
      </c>
      <c r="FM11" s="18">
        <v>0</v>
      </c>
      <c r="FN11" s="19">
        <v>0</v>
      </c>
      <c r="FO11" s="19">
        <v>0</v>
      </c>
      <c r="FP11" s="18">
        <v>0</v>
      </c>
      <c r="FQ11" s="18">
        <v>0</v>
      </c>
      <c r="FR11" s="18">
        <v>0</v>
      </c>
      <c r="FS11" s="18">
        <v>0</v>
      </c>
      <c r="FT11" s="80">
        <v>0</v>
      </c>
      <c r="FU11" s="80">
        <v>0</v>
      </c>
      <c r="FV11" s="18">
        <v>0</v>
      </c>
      <c r="FW11" s="18">
        <v>0</v>
      </c>
      <c r="FX11" s="18">
        <v>0</v>
      </c>
      <c r="FY11" s="18">
        <v>0</v>
      </c>
      <c r="FZ11" s="80">
        <v>0</v>
      </c>
      <c r="GA11" s="80">
        <v>0</v>
      </c>
      <c r="GB11" s="18">
        <v>0</v>
      </c>
      <c r="GC11" s="18">
        <v>0</v>
      </c>
      <c r="GD11" s="18">
        <v>0</v>
      </c>
      <c r="GE11" s="18">
        <v>0</v>
      </c>
      <c r="GF11" s="18">
        <v>0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208010974.11000001</v>
      </c>
      <c r="HU11" s="18">
        <v>0</v>
      </c>
    </row>
    <row r="12" spans="1:229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0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0</v>
      </c>
      <c r="HU12" s="18">
        <v>0</v>
      </c>
    </row>
    <row r="13" spans="1:229" ht="12.75" customHeight="1">
      <c r="A13" s="57" t="s">
        <v>158</v>
      </c>
      <c r="B13" s="17">
        <v>1008</v>
      </c>
      <c r="C13" s="58" t="s">
        <v>146</v>
      </c>
      <c r="D13" s="19">
        <v>4967799.8499999996</v>
      </c>
      <c r="E13" s="19">
        <v>0</v>
      </c>
      <c r="F13" s="18">
        <v>0</v>
      </c>
      <c r="G13" s="18">
        <v>0</v>
      </c>
      <c r="H13" s="18">
        <v>1697053.23</v>
      </c>
      <c r="I13" s="18">
        <v>0</v>
      </c>
      <c r="J13" s="18">
        <v>3270746.62</v>
      </c>
      <c r="K13" s="18">
        <v>0</v>
      </c>
      <c r="L13" s="18">
        <v>112908.64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119697.21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96892735.506761223</v>
      </c>
      <c r="AK13" s="18">
        <v>0</v>
      </c>
      <c r="AL13" s="18">
        <v>1219829.8186340001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0.56999999999999995</v>
      </c>
      <c r="AU13" s="18">
        <v>0</v>
      </c>
      <c r="AV13" s="18">
        <v>0.56999999999999995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3633.01</v>
      </c>
      <c r="BC13" s="18">
        <v>0</v>
      </c>
      <c r="BD13" s="18">
        <v>189712.25999999998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189430.5289587242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0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1357.8899999999999</v>
      </c>
      <c r="CM13" s="18">
        <v>0</v>
      </c>
      <c r="CN13" s="18">
        <v>13447.08</v>
      </c>
      <c r="CO13" s="18">
        <v>0</v>
      </c>
      <c r="CP13" s="18">
        <v>0</v>
      </c>
      <c r="CQ13" s="18">
        <v>0</v>
      </c>
      <c r="CR13" s="18">
        <v>13480.07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0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0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0</v>
      </c>
      <c r="DY13" s="18">
        <v>0</v>
      </c>
      <c r="DZ13" s="18">
        <v>0</v>
      </c>
      <c r="EA13" s="18">
        <v>0</v>
      </c>
      <c r="EB13" s="18">
        <v>988517.55</v>
      </c>
      <c r="EC13" s="18">
        <v>0</v>
      </c>
      <c r="ED13" s="18">
        <v>0</v>
      </c>
      <c r="EE13" s="18">
        <v>0</v>
      </c>
      <c r="EF13" s="18">
        <v>858367.21</v>
      </c>
      <c r="EG13" s="18">
        <v>0</v>
      </c>
      <c r="EH13" s="18">
        <v>249513.68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0</v>
      </c>
      <c r="FO13" s="19">
        <v>0</v>
      </c>
      <c r="FP13" s="18">
        <v>0</v>
      </c>
      <c r="FQ13" s="18">
        <v>0</v>
      </c>
      <c r="FR13" s="18">
        <v>0</v>
      </c>
      <c r="FS13" s="18">
        <v>0</v>
      </c>
      <c r="FT13" s="80">
        <v>0</v>
      </c>
      <c r="FU13" s="80">
        <v>0</v>
      </c>
      <c r="FV13" s="18">
        <v>0</v>
      </c>
      <c r="FW13" s="18">
        <v>0</v>
      </c>
      <c r="FX13" s="18">
        <v>0</v>
      </c>
      <c r="FY13" s="18">
        <v>0</v>
      </c>
      <c r="FZ13" s="80">
        <v>0</v>
      </c>
      <c r="GA13" s="80">
        <v>0</v>
      </c>
      <c r="GB13" s="18">
        <v>0</v>
      </c>
      <c r="GC13" s="18">
        <v>0</v>
      </c>
      <c r="GD13" s="18">
        <v>0</v>
      </c>
      <c r="GE13" s="18">
        <v>0</v>
      </c>
      <c r="GF13" s="18">
        <v>0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105820431.44435394</v>
      </c>
      <c r="HU13" s="18">
        <v>0</v>
      </c>
    </row>
    <row r="14" spans="1:229" ht="12.75" customHeight="1">
      <c r="A14" s="57" t="s">
        <v>161</v>
      </c>
      <c r="B14" s="17">
        <v>1009</v>
      </c>
      <c r="C14" s="58" t="s">
        <v>146</v>
      </c>
      <c r="D14" s="19">
        <v>0</v>
      </c>
      <c r="E14" s="19">
        <v>93431047.599999994</v>
      </c>
      <c r="F14" s="18">
        <v>0</v>
      </c>
      <c r="G14" s="18">
        <v>0</v>
      </c>
      <c r="H14" s="18">
        <v>0</v>
      </c>
      <c r="I14" s="18">
        <v>45778382.737417817</v>
      </c>
      <c r="J14" s="18">
        <v>0</v>
      </c>
      <c r="K14" s="18">
        <v>47652664.862582177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-0.02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223803239.55000001</v>
      </c>
      <c r="AK14" s="18">
        <v>0</v>
      </c>
      <c r="AL14" s="18">
        <v>6911831.7800000003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690671.04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0</v>
      </c>
      <c r="DE14" s="18">
        <v>0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0</v>
      </c>
      <c r="DY14" s="18">
        <v>0</v>
      </c>
      <c r="DZ14" s="18">
        <v>0</v>
      </c>
      <c r="EA14" s="18">
        <v>0</v>
      </c>
      <c r="EB14" s="18">
        <v>0</v>
      </c>
      <c r="EC14" s="18">
        <v>0</v>
      </c>
      <c r="ED14" s="18">
        <v>0</v>
      </c>
      <c r="EE14" s="18">
        <v>0</v>
      </c>
      <c r="EF14" s="18">
        <v>0</v>
      </c>
      <c r="EG14" s="18">
        <v>0</v>
      </c>
      <c r="EH14" s="18">
        <v>0</v>
      </c>
      <c r="EI14" s="18">
        <v>0</v>
      </c>
      <c r="EJ14" s="18">
        <v>0</v>
      </c>
      <c r="EK14" s="18">
        <v>0</v>
      </c>
      <c r="EL14" s="18">
        <v>0</v>
      </c>
      <c r="EM14" s="18">
        <v>0</v>
      </c>
      <c r="EN14" s="18">
        <v>0</v>
      </c>
      <c r="EO14" s="18">
        <v>0</v>
      </c>
      <c r="EP14" s="18">
        <v>0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0</v>
      </c>
      <c r="EW14" s="18">
        <v>0</v>
      </c>
      <c r="EX14" s="18">
        <v>0</v>
      </c>
      <c r="EY14" s="18">
        <v>0</v>
      </c>
      <c r="EZ14" s="18">
        <v>0</v>
      </c>
      <c r="FA14" s="18">
        <v>0</v>
      </c>
      <c r="FB14" s="18">
        <v>0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0</v>
      </c>
      <c r="FI14" s="18">
        <v>0</v>
      </c>
      <c r="FJ14" s="18">
        <v>0</v>
      </c>
      <c r="FK14" s="18">
        <v>0</v>
      </c>
      <c r="FL14" s="18">
        <v>0</v>
      </c>
      <c r="FM14" s="18">
        <v>0</v>
      </c>
      <c r="FN14" s="19">
        <v>0</v>
      </c>
      <c r="FO14" s="19">
        <v>0</v>
      </c>
      <c r="FP14" s="18">
        <v>0</v>
      </c>
      <c r="FQ14" s="18">
        <v>0</v>
      </c>
      <c r="FR14" s="18">
        <v>0</v>
      </c>
      <c r="FS14" s="18">
        <v>0</v>
      </c>
      <c r="FT14" s="80">
        <v>0</v>
      </c>
      <c r="FU14" s="80">
        <v>0</v>
      </c>
      <c r="FV14" s="18">
        <v>0</v>
      </c>
      <c r="FW14" s="18">
        <v>0</v>
      </c>
      <c r="FX14" s="18">
        <v>0</v>
      </c>
      <c r="FY14" s="18">
        <v>0</v>
      </c>
      <c r="FZ14" s="80">
        <v>0</v>
      </c>
      <c r="GA14" s="80">
        <v>0</v>
      </c>
      <c r="GB14" s="18">
        <v>0</v>
      </c>
      <c r="GC14" s="18">
        <v>0</v>
      </c>
      <c r="GD14" s="18">
        <v>0</v>
      </c>
      <c r="GE14" s="18">
        <v>0</v>
      </c>
      <c r="GF14" s="18">
        <v>0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231405742.34999999</v>
      </c>
      <c r="HU14" s="18">
        <v>93431047.599999994</v>
      </c>
    </row>
    <row r="15" spans="1:229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101262.49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397627.86</v>
      </c>
      <c r="DE15" s="18">
        <v>0</v>
      </c>
      <c r="DF15" s="18">
        <v>0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0</v>
      </c>
      <c r="DU15" s="18">
        <v>0</v>
      </c>
      <c r="DV15" s="18">
        <v>0</v>
      </c>
      <c r="DW15" s="18">
        <v>0</v>
      </c>
      <c r="DX15" s="18">
        <v>0</v>
      </c>
      <c r="DY15" s="18">
        <v>0</v>
      </c>
      <c r="DZ15" s="18">
        <v>0</v>
      </c>
      <c r="EA15" s="18">
        <v>0</v>
      </c>
      <c r="EB15" s="18">
        <v>0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0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0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498890.35</v>
      </c>
      <c r="HU15" s="18">
        <v>0</v>
      </c>
    </row>
    <row r="16" spans="1:229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590924.8648744002</v>
      </c>
      <c r="DO16" s="18">
        <v>0</v>
      </c>
      <c r="DP16" s="18">
        <v>0</v>
      </c>
      <c r="DQ16" s="18">
        <v>2588306.4591265507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590924.8648744002</v>
      </c>
      <c r="HU16" s="18">
        <v>2588306.4591265507</v>
      </c>
    </row>
    <row r="17" spans="1:229" ht="12.75" customHeight="1">
      <c r="A17" s="57" t="s">
        <v>167</v>
      </c>
      <c r="B17" s="17">
        <v>1012</v>
      </c>
      <c r="C17" s="58" t="s">
        <v>146</v>
      </c>
      <c r="D17" s="19">
        <v>27002180</v>
      </c>
      <c r="E17" s="19">
        <v>0</v>
      </c>
      <c r="F17" s="18">
        <v>9084</v>
      </c>
      <c r="G17" s="18">
        <v>0</v>
      </c>
      <c r="H17" s="18">
        <v>1484601</v>
      </c>
      <c r="I17" s="18">
        <v>0</v>
      </c>
      <c r="J17" s="18">
        <v>25508495</v>
      </c>
      <c r="K17" s="18">
        <v>0</v>
      </c>
      <c r="L17" s="18">
        <v>2217261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1654316</v>
      </c>
      <c r="AA17" s="18">
        <v>0</v>
      </c>
      <c r="AB17" s="18">
        <v>0</v>
      </c>
      <c r="AC17" s="18">
        <v>0</v>
      </c>
      <c r="AD17" s="18">
        <v>895112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70889429.200000003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4904776</v>
      </c>
      <c r="AU17" s="18">
        <v>0</v>
      </c>
      <c r="AV17" s="18">
        <v>6963352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66121</v>
      </c>
      <c r="BC17" s="18">
        <v>0</v>
      </c>
      <c r="BD17" s="18">
        <v>2851714</v>
      </c>
      <c r="BE17" s="18">
        <v>0</v>
      </c>
      <c r="BF17" s="18">
        <v>0</v>
      </c>
      <c r="BG17" s="18">
        <v>0</v>
      </c>
      <c r="BH17" s="18">
        <v>17860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156492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0</v>
      </c>
      <c r="BW17" s="18">
        <v>0</v>
      </c>
      <c r="BX17" s="18">
        <v>0</v>
      </c>
      <c r="BY17" s="18">
        <v>0</v>
      </c>
      <c r="BZ17" s="18">
        <v>0</v>
      </c>
      <c r="CA17" s="18">
        <v>0</v>
      </c>
      <c r="CB17" s="18">
        <v>3093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26285656</v>
      </c>
      <c r="CK17" s="18">
        <v>0</v>
      </c>
      <c r="CL17" s="18">
        <v>5178555</v>
      </c>
      <c r="CM17" s="18">
        <v>0</v>
      </c>
      <c r="CN17" s="18">
        <v>7810944</v>
      </c>
      <c r="CO17" s="18">
        <v>0</v>
      </c>
      <c r="CP17" s="18">
        <v>0</v>
      </c>
      <c r="CQ17" s="18">
        <v>0</v>
      </c>
      <c r="CR17" s="18">
        <v>4967854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1386035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3966138</v>
      </c>
      <c r="EC17" s="18">
        <v>0</v>
      </c>
      <c r="ED17" s="18">
        <v>115530</v>
      </c>
      <c r="EE17" s="18">
        <v>0</v>
      </c>
      <c r="EF17" s="18">
        <v>10953037</v>
      </c>
      <c r="EG17" s="18">
        <v>0</v>
      </c>
      <c r="EH17" s="18">
        <v>361467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0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178646922.19999999</v>
      </c>
      <c r="HU17" s="18">
        <v>0</v>
      </c>
    </row>
    <row r="18" spans="1:229" ht="12.75" customHeight="1">
      <c r="A18" s="57" t="s">
        <v>169</v>
      </c>
      <c r="B18" s="17">
        <v>1013</v>
      </c>
      <c r="C18" s="58" t="s">
        <v>146</v>
      </c>
      <c r="D18" s="19">
        <v>6593638.5376082975</v>
      </c>
      <c r="E18" s="19">
        <v>149558.82017257361</v>
      </c>
      <c r="F18" s="18">
        <v>21510.44605090201</v>
      </c>
      <c r="G18" s="18">
        <v>487.90617113895155</v>
      </c>
      <c r="H18" s="18">
        <v>2395250.8906058329</v>
      </c>
      <c r="I18" s="18">
        <v>54329.774853908697</v>
      </c>
      <c r="J18" s="18">
        <v>4176877.2009515623</v>
      </c>
      <c r="K18" s="18">
        <v>94741.139147525973</v>
      </c>
      <c r="L18" s="18">
        <v>2343999.33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383305.27</v>
      </c>
      <c r="AA18" s="18">
        <v>0</v>
      </c>
      <c r="AB18" s="18">
        <v>0</v>
      </c>
      <c r="AC18" s="18">
        <v>0</v>
      </c>
      <c r="AD18" s="18">
        <v>206350.41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3874099.41</v>
      </c>
      <c r="AU18" s="18">
        <v>0</v>
      </c>
      <c r="AV18" s="18">
        <v>1143302.27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848.13</v>
      </c>
      <c r="BC18" s="18">
        <v>118.76</v>
      </c>
      <c r="BD18" s="18">
        <v>1132209.03</v>
      </c>
      <c r="BE18" s="18">
        <v>14930.79</v>
      </c>
      <c r="BF18" s="18">
        <v>0</v>
      </c>
      <c r="BG18" s="18">
        <v>0</v>
      </c>
      <c r="BH18" s="18">
        <v>0</v>
      </c>
      <c r="BI18" s="18">
        <v>0</v>
      </c>
      <c r="BJ18" s="18">
        <v>302474.11</v>
      </c>
      <c r="BK18" s="18">
        <v>0</v>
      </c>
      <c r="BL18" s="18">
        <v>2541522.08</v>
      </c>
      <c r="BM18" s="18">
        <v>0</v>
      </c>
      <c r="BN18" s="18">
        <v>0</v>
      </c>
      <c r="BO18" s="18">
        <v>0</v>
      </c>
      <c r="BP18" s="18">
        <v>158564.54999999999</v>
      </c>
      <c r="BQ18" s="18">
        <v>0</v>
      </c>
      <c r="BR18" s="18">
        <v>0</v>
      </c>
      <c r="BS18" s="18">
        <v>0</v>
      </c>
      <c r="BT18" s="18">
        <v>0</v>
      </c>
      <c r="BU18" s="18">
        <v>0</v>
      </c>
      <c r="BV18" s="18">
        <v>0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0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21589158.48</v>
      </c>
      <c r="CK18" s="18">
        <v>438974.22</v>
      </c>
      <c r="CL18" s="18">
        <v>2213822.81</v>
      </c>
      <c r="CM18" s="18">
        <v>26107.52</v>
      </c>
      <c r="CN18" s="18">
        <v>4022.88</v>
      </c>
      <c r="CO18" s="18">
        <v>0</v>
      </c>
      <c r="CP18" s="18">
        <v>0</v>
      </c>
      <c r="CQ18" s="18">
        <v>0</v>
      </c>
      <c r="CR18" s="18">
        <v>2310617.64</v>
      </c>
      <c r="CS18" s="18">
        <v>11033.88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200.87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200.92</v>
      </c>
      <c r="DY18" s="18">
        <v>0</v>
      </c>
      <c r="DZ18" s="18">
        <v>0</v>
      </c>
      <c r="EA18" s="18">
        <v>0</v>
      </c>
      <c r="EB18" s="18">
        <v>2798050.42</v>
      </c>
      <c r="EC18" s="18">
        <v>0</v>
      </c>
      <c r="ED18" s="18">
        <v>985272.74</v>
      </c>
      <c r="EE18" s="18">
        <v>0</v>
      </c>
      <c r="EF18" s="18">
        <v>3853263.44</v>
      </c>
      <c r="EG18" s="18">
        <v>-199933.38</v>
      </c>
      <c r="EH18" s="18">
        <v>2497051.7000000002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1298457.73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0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56230432.757608302</v>
      </c>
      <c r="HU18" s="18">
        <v>440790.61017257359</v>
      </c>
    </row>
    <row r="19" spans="1:229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0</v>
      </c>
      <c r="DP19" s="18">
        <v>0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0</v>
      </c>
      <c r="HU19" s="18">
        <v>0</v>
      </c>
    </row>
    <row r="20" spans="1:229" ht="12.75" customHeight="1">
      <c r="A20" s="57" t="s">
        <v>173</v>
      </c>
      <c r="B20" s="17">
        <v>1017</v>
      </c>
      <c r="C20" s="58" t="s">
        <v>146</v>
      </c>
      <c r="D20" s="19">
        <v>25292082.879999999</v>
      </c>
      <c r="E20" s="19">
        <v>0</v>
      </c>
      <c r="F20" s="18">
        <v>0</v>
      </c>
      <c r="G20" s="18">
        <v>0</v>
      </c>
      <c r="H20" s="18">
        <v>4759386.22</v>
      </c>
      <c r="I20" s="18">
        <v>0</v>
      </c>
      <c r="J20" s="18">
        <v>20532696.66</v>
      </c>
      <c r="K20" s="18">
        <v>0</v>
      </c>
      <c r="L20" s="18">
        <v>2060136.42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284647.56</v>
      </c>
      <c r="AA20" s="18">
        <v>0</v>
      </c>
      <c r="AB20" s="18">
        <v>0</v>
      </c>
      <c r="AC20" s="18">
        <v>0</v>
      </c>
      <c r="AD20" s="18">
        <v>260395.78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77091117.200000003</v>
      </c>
      <c r="AK20" s="18">
        <v>0</v>
      </c>
      <c r="AL20" s="18">
        <v>1449652.29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11065.27</v>
      </c>
      <c r="BC20" s="18">
        <v>0</v>
      </c>
      <c r="BD20" s="18">
        <v>497494.44999999995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177925.85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0</v>
      </c>
      <c r="DW20" s="18">
        <v>0</v>
      </c>
      <c r="DX20" s="18">
        <v>0</v>
      </c>
      <c r="DY20" s="18">
        <v>0</v>
      </c>
      <c r="DZ20" s="18">
        <v>0</v>
      </c>
      <c r="EA20" s="18">
        <v>0</v>
      </c>
      <c r="EB20" s="18">
        <v>5795097.75</v>
      </c>
      <c r="EC20" s="18">
        <v>0</v>
      </c>
      <c r="ED20" s="18">
        <v>82699.429999999993</v>
      </c>
      <c r="EE20" s="18">
        <v>0</v>
      </c>
      <c r="EF20" s="18">
        <v>926102.58</v>
      </c>
      <c r="EG20" s="18">
        <v>0</v>
      </c>
      <c r="EH20" s="18">
        <v>236494.61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88086322.140000001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0</v>
      </c>
      <c r="FA20" s="18">
        <v>0</v>
      </c>
      <c r="FB20" s="18">
        <v>0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0</v>
      </c>
      <c r="FK20" s="18">
        <v>0</v>
      </c>
      <c r="FL20" s="18">
        <v>0</v>
      </c>
      <c r="FM20" s="18">
        <v>0</v>
      </c>
      <c r="FN20" s="19">
        <v>3274324.93</v>
      </c>
      <c r="FO20" s="19">
        <v>0</v>
      </c>
      <c r="FP20" s="18">
        <v>0</v>
      </c>
      <c r="FQ20" s="18">
        <v>0</v>
      </c>
      <c r="FR20" s="18">
        <v>0</v>
      </c>
      <c r="FS20" s="18">
        <v>0</v>
      </c>
      <c r="FT20" s="80">
        <v>3274324.93</v>
      </c>
      <c r="FU20" s="80">
        <v>0</v>
      </c>
      <c r="FV20" s="18">
        <v>0</v>
      </c>
      <c r="FW20" s="18">
        <v>0</v>
      </c>
      <c r="FX20" s="18">
        <v>3274324.93</v>
      </c>
      <c r="FY20" s="18">
        <v>0</v>
      </c>
      <c r="FZ20" s="80">
        <v>0</v>
      </c>
      <c r="GA20" s="80">
        <v>0</v>
      </c>
      <c r="GB20" s="18">
        <v>0</v>
      </c>
      <c r="GC20" s="18">
        <v>0</v>
      </c>
      <c r="GD20" s="18">
        <v>0</v>
      </c>
      <c r="GE20" s="18">
        <v>0</v>
      </c>
      <c r="GF20" s="18">
        <v>0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205525559.14000002</v>
      </c>
      <c r="HU20" s="18">
        <v>0</v>
      </c>
    </row>
    <row r="21" spans="1:229" ht="12.75" customHeight="1">
      <c r="A21" s="57" t="s">
        <v>175</v>
      </c>
      <c r="B21" s="17">
        <v>1018</v>
      </c>
      <c r="C21" s="58" t="s">
        <v>146</v>
      </c>
      <c r="D21" s="19">
        <v>0</v>
      </c>
      <c r="E21" s="19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-2833735.5999999996</v>
      </c>
      <c r="AK21" s="18">
        <v>0</v>
      </c>
      <c r="AL21" s="18">
        <v>-369326.72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156753.57999999999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0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0</v>
      </c>
      <c r="EE21" s="18">
        <v>0</v>
      </c>
      <c r="EF21" s="18">
        <v>23078.86</v>
      </c>
      <c r="EG21" s="18">
        <v>0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0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0</v>
      </c>
      <c r="EW21" s="18">
        <v>0</v>
      </c>
      <c r="EX21" s="18">
        <v>0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0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0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0</v>
      </c>
      <c r="FU21" s="80">
        <v>0</v>
      </c>
      <c r="FV21" s="18">
        <v>0</v>
      </c>
      <c r="FW21" s="18">
        <v>0</v>
      </c>
      <c r="FX21" s="18">
        <v>0</v>
      </c>
      <c r="FY21" s="18">
        <v>0</v>
      </c>
      <c r="FZ21" s="80">
        <v>0</v>
      </c>
      <c r="GA21" s="80">
        <v>0</v>
      </c>
      <c r="GB21" s="18">
        <v>0</v>
      </c>
      <c r="GC21" s="18">
        <v>0</v>
      </c>
      <c r="GD21" s="18">
        <v>0</v>
      </c>
      <c r="GE21" s="18">
        <v>0</v>
      </c>
      <c r="GF21" s="18">
        <v>0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-3023229.8799999994</v>
      </c>
      <c r="HU21" s="18">
        <v>0</v>
      </c>
    </row>
    <row r="22" spans="1:229" ht="12.75" customHeight="1">
      <c r="A22" s="57" t="s">
        <v>177</v>
      </c>
      <c r="B22" s="17">
        <v>1019</v>
      </c>
      <c r="C22" s="58" t="s">
        <v>146</v>
      </c>
      <c r="D22" s="19">
        <v>7.01</v>
      </c>
      <c r="E22" s="19">
        <v>0</v>
      </c>
      <c r="F22" s="18">
        <v>7.01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80678515.849999994</v>
      </c>
      <c r="AK22" s="18">
        <v>0</v>
      </c>
      <c r="AL22" s="18">
        <v>8930773.4299999997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0</v>
      </c>
      <c r="BE22" s="18">
        <v>0</v>
      </c>
      <c r="BF22" s="18">
        <v>0</v>
      </c>
      <c r="BG22" s="18">
        <v>0</v>
      </c>
      <c r="BH22" s="18">
        <v>0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204441.55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0</v>
      </c>
      <c r="BY22" s="18">
        <v>0</v>
      </c>
      <c r="BZ22" s="18">
        <v>0</v>
      </c>
      <c r="CA22" s="18">
        <v>0</v>
      </c>
      <c r="CB22" s="18">
        <v>0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0</v>
      </c>
      <c r="DE22" s="18">
        <v>0</v>
      </c>
      <c r="DF22" s="18">
        <v>0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0</v>
      </c>
      <c r="DU22" s="18">
        <v>0</v>
      </c>
      <c r="DV22" s="18">
        <v>0</v>
      </c>
      <c r="DW22" s="18">
        <v>0</v>
      </c>
      <c r="DX22" s="18">
        <v>0</v>
      </c>
      <c r="DY22" s="18">
        <v>0</v>
      </c>
      <c r="DZ22" s="18">
        <v>0</v>
      </c>
      <c r="EA22" s="18">
        <v>0</v>
      </c>
      <c r="EB22" s="18">
        <v>0</v>
      </c>
      <c r="EC22" s="18">
        <v>0</v>
      </c>
      <c r="ED22" s="18">
        <v>0</v>
      </c>
      <c r="EE22" s="18">
        <v>0</v>
      </c>
      <c r="EF22" s="18">
        <v>0</v>
      </c>
      <c r="EG22" s="18">
        <v>0</v>
      </c>
      <c r="EH22" s="18">
        <v>0</v>
      </c>
      <c r="EI22" s="18">
        <v>0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130439.57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1560091.91</v>
      </c>
      <c r="EW22" s="18">
        <v>0</v>
      </c>
      <c r="EX22" s="18">
        <v>62058431.799999997</v>
      </c>
      <c r="EY22" s="18">
        <v>0</v>
      </c>
      <c r="EZ22" s="18">
        <v>315218.14</v>
      </c>
      <c r="FA22" s="18">
        <v>0</v>
      </c>
      <c r="FB22" s="18">
        <v>11697810.960000001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336690.84</v>
      </c>
      <c r="FI22" s="18">
        <v>0</v>
      </c>
      <c r="FJ22" s="18">
        <v>1744140.84</v>
      </c>
      <c r="FK22" s="18">
        <v>0</v>
      </c>
      <c r="FL22" s="18">
        <v>0</v>
      </c>
      <c r="FM22" s="18">
        <v>0</v>
      </c>
      <c r="FN22" s="19">
        <v>0</v>
      </c>
      <c r="FO22" s="19">
        <v>0</v>
      </c>
      <c r="FP22" s="18">
        <v>0</v>
      </c>
      <c r="FQ22" s="18">
        <v>0</v>
      </c>
      <c r="FR22" s="18">
        <v>0</v>
      </c>
      <c r="FS22" s="18">
        <v>0</v>
      </c>
      <c r="FT22" s="80">
        <v>0</v>
      </c>
      <c r="FU22" s="80">
        <v>0</v>
      </c>
      <c r="FV22" s="18">
        <v>0</v>
      </c>
      <c r="FW22" s="18">
        <v>0</v>
      </c>
      <c r="FX22" s="18">
        <v>0</v>
      </c>
      <c r="FY22" s="18">
        <v>0</v>
      </c>
      <c r="FZ22" s="80">
        <v>0</v>
      </c>
      <c r="GA22" s="80">
        <v>0</v>
      </c>
      <c r="GB22" s="18">
        <v>0</v>
      </c>
      <c r="GC22" s="18">
        <v>0</v>
      </c>
      <c r="GD22" s="18">
        <v>0</v>
      </c>
      <c r="GE22" s="18">
        <v>0</v>
      </c>
      <c r="GF22" s="18">
        <v>0</v>
      </c>
      <c r="GG22" s="18">
        <v>0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167656561.89999998</v>
      </c>
      <c r="HU22" s="18">
        <v>0</v>
      </c>
    </row>
    <row r="23" spans="1:229" ht="12.75" customHeight="1">
      <c r="A23" s="57" t="s">
        <v>179</v>
      </c>
      <c r="B23" s="17">
        <v>1020</v>
      </c>
      <c r="C23" s="58" t="s">
        <v>146</v>
      </c>
      <c r="D23" s="19">
        <v>31903013.090000004</v>
      </c>
      <c r="E23" s="19">
        <v>507794.95</v>
      </c>
      <c r="F23" s="18">
        <v>5566.5</v>
      </c>
      <c r="G23" s="18">
        <v>0</v>
      </c>
      <c r="H23" s="18">
        <v>4862280.95</v>
      </c>
      <c r="I23" s="18">
        <v>0</v>
      </c>
      <c r="J23" s="18">
        <v>27035165.640000004</v>
      </c>
      <c r="K23" s="18">
        <v>507794.95</v>
      </c>
      <c r="L23" s="18">
        <v>317591.93</v>
      </c>
      <c r="M23" s="18">
        <v>544.29999999999995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1186054.79</v>
      </c>
      <c r="AA23" s="18">
        <v>0</v>
      </c>
      <c r="AB23" s="18">
        <v>0</v>
      </c>
      <c r="AC23" s="18">
        <v>0</v>
      </c>
      <c r="AD23" s="18">
        <v>1891653.29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261979951.76999998</v>
      </c>
      <c r="AK23" s="18">
        <v>0</v>
      </c>
      <c r="AL23" s="18">
        <v>36827970.68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7028.63</v>
      </c>
      <c r="AU23" s="18">
        <v>0</v>
      </c>
      <c r="AV23" s="18">
        <v>1129.0999999999999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6458.17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1603395.25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2822.75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31580030.190000001</v>
      </c>
      <c r="CK23" s="18">
        <v>1469640.31</v>
      </c>
      <c r="CL23" s="18">
        <v>6475303.4800000004</v>
      </c>
      <c r="CM23" s="18">
        <v>13141.56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0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4823.07</v>
      </c>
      <c r="DM23" s="18">
        <v>0</v>
      </c>
      <c r="DN23" s="18">
        <v>0</v>
      </c>
      <c r="DO23" s="18">
        <v>0</v>
      </c>
      <c r="DP23" s="18">
        <v>0</v>
      </c>
      <c r="DQ23" s="18">
        <v>0</v>
      </c>
      <c r="DR23" s="18">
        <v>0</v>
      </c>
      <c r="DS23" s="18">
        <v>0</v>
      </c>
      <c r="DT23" s="18">
        <v>6.56</v>
      </c>
      <c r="DU23" s="18">
        <v>0</v>
      </c>
      <c r="DV23" s="18">
        <v>0</v>
      </c>
      <c r="DW23" s="18">
        <v>0</v>
      </c>
      <c r="DX23" s="18">
        <v>25.03</v>
      </c>
      <c r="DY23" s="18">
        <v>0</v>
      </c>
      <c r="DZ23" s="18">
        <v>0</v>
      </c>
      <c r="EA23" s="18">
        <v>0</v>
      </c>
      <c r="EB23" s="18">
        <v>1177100.8999999999</v>
      </c>
      <c r="EC23" s="18">
        <v>29083.5</v>
      </c>
      <c r="ED23" s="18">
        <v>0</v>
      </c>
      <c r="EE23" s="18">
        <v>0</v>
      </c>
      <c r="EF23" s="18">
        <v>2583141.75</v>
      </c>
      <c r="EG23" s="18">
        <v>60000.6</v>
      </c>
      <c r="EH23" s="18">
        <v>81357.58</v>
      </c>
      <c r="EI23" s="18">
        <v>36507.170000001701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1043341.16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12501957.199999999</v>
      </c>
      <c r="EW23" s="18">
        <v>0</v>
      </c>
      <c r="EX23" s="18">
        <v>496738533.91000003</v>
      </c>
      <c r="EY23" s="18">
        <v>0</v>
      </c>
      <c r="EZ23" s="18">
        <v>2518391.83</v>
      </c>
      <c r="FA23" s="18">
        <v>0</v>
      </c>
      <c r="FB23" s="18">
        <v>95746998.310000002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2694335.21</v>
      </c>
      <c r="FI23" s="18">
        <v>0</v>
      </c>
      <c r="FJ23" s="18">
        <v>14095312.66</v>
      </c>
      <c r="FK23" s="18">
        <v>0</v>
      </c>
      <c r="FL23" s="18">
        <v>0</v>
      </c>
      <c r="FM23" s="18">
        <v>0</v>
      </c>
      <c r="FN23" s="19">
        <v>0</v>
      </c>
      <c r="FO23" s="19">
        <v>0</v>
      </c>
      <c r="FP23" s="18">
        <v>0</v>
      </c>
      <c r="FQ23" s="18">
        <v>0</v>
      </c>
      <c r="FR23" s="18">
        <v>0</v>
      </c>
      <c r="FS23" s="18">
        <v>0</v>
      </c>
      <c r="FT23" s="80">
        <v>0</v>
      </c>
      <c r="FU23" s="80">
        <v>0</v>
      </c>
      <c r="FV23" s="18">
        <v>0</v>
      </c>
      <c r="FW23" s="18">
        <v>0</v>
      </c>
      <c r="FX23" s="18">
        <v>0</v>
      </c>
      <c r="FY23" s="18">
        <v>0</v>
      </c>
      <c r="FZ23" s="80">
        <v>0</v>
      </c>
      <c r="GA23" s="80">
        <v>0</v>
      </c>
      <c r="GB23" s="18">
        <v>0</v>
      </c>
      <c r="GC23" s="18">
        <v>0</v>
      </c>
      <c r="GD23" s="18">
        <v>0</v>
      </c>
      <c r="GE23" s="18">
        <v>0</v>
      </c>
      <c r="GF23" s="18">
        <v>0</v>
      </c>
      <c r="GG23" s="18">
        <v>0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1002967728.2900001</v>
      </c>
      <c r="HU23" s="18">
        <v>2116712.390000002</v>
      </c>
    </row>
    <row r="24" spans="1:229" ht="12.75" customHeight="1">
      <c r="A24" s="57" t="s">
        <v>181</v>
      </c>
      <c r="B24" s="17">
        <v>1022</v>
      </c>
      <c r="C24" s="58" t="s">
        <v>146</v>
      </c>
      <c r="D24" s="19">
        <v>3.9999999999999996</v>
      </c>
      <c r="E24" s="19">
        <v>0</v>
      </c>
      <c r="F24" s="18">
        <v>0</v>
      </c>
      <c r="G24" s="18">
        <v>0</v>
      </c>
      <c r="H24" s="18">
        <v>1.8349097313682319</v>
      </c>
      <c r="I24" s="18">
        <v>0</v>
      </c>
      <c r="J24" s="18">
        <v>2.1650902686317677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11</v>
      </c>
      <c r="AA24" s="18">
        <v>0</v>
      </c>
      <c r="AB24" s="18">
        <v>0</v>
      </c>
      <c r="AC24" s="18">
        <v>0</v>
      </c>
      <c r="AD24" s="18">
        <v>6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139732471.53</v>
      </c>
      <c r="AK24" s="18">
        <v>0</v>
      </c>
      <c r="AL24" s="18">
        <v>58920976.600000001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234344.61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23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65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0</v>
      </c>
      <c r="FK24" s="18">
        <v>0</v>
      </c>
      <c r="FL24" s="18">
        <v>0</v>
      </c>
      <c r="FM24" s="18">
        <v>0</v>
      </c>
      <c r="FN24" s="19">
        <v>0</v>
      </c>
      <c r="FO24" s="19">
        <v>0</v>
      </c>
      <c r="FP24" s="18">
        <v>0</v>
      </c>
      <c r="FQ24" s="18">
        <v>0</v>
      </c>
      <c r="FR24" s="18">
        <v>0</v>
      </c>
      <c r="FS24" s="18">
        <v>0</v>
      </c>
      <c r="FT24" s="80">
        <v>0</v>
      </c>
      <c r="FU24" s="80">
        <v>0</v>
      </c>
      <c r="FV24" s="18">
        <v>0</v>
      </c>
      <c r="FW24" s="18">
        <v>0</v>
      </c>
      <c r="FX24" s="18">
        <v>0</v>
      </c>
      <c r="FY24" s="18">
        <v>0</v>
      </c>
      <c r="FZ24" s="80">
        <v>0</v>
      </c>
      <c r="GA24" s="80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0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198887901.74000001</v>
      </c>
      <c r="HU24" s="18">
        <v>0</v>
      </c>
    </row>
    <row r="25" spans="1:229" ht="12.75" customHeight="1">
      <c r="A25" s="57" t="s">
        <v>183</v>
      </c>
      <c r="B25" s="17">
        <v>1025</v>
      </c>
      <c r="C25" s="58" t="s">
        <v>146</v>
      </c>
      <c r="D25" s="19">
        <v>7331498.71</v>
      </c>
      <c r="E25" s="19">
        <v>0</v>
      </c>
      <c r="F25" s="18">
        <v>0</v>
      </c>
      <c r="G25" s="18">
        <v>0</v>
      </c>
      <c r="H25" s="18">
        <v>1196001.97</v>
      </c>
      <c r="I25" s="18">
        <v>0</v>
      </c>
      <c r="J25" s="18">
        <v>6135496.7400000002</v>
      </c>
      <c r="K25" s="18">
        <v>0</v>
      </c>
      <c r="L25" s="18">
        <v>2108730.67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1532946</v>
      </c>
      <c r="AA25" s="18">
        <v>0</v>
      </c>
      <c r="AB25" s="18">
        <v>0</v>
      </c>
      <c r="AC25" s="18">
        <v>0</v>
      </c>
      <c r="AD25" s="18">
        <v>538963.05000000005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99705214.829999998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122428.42</v>
      </c>
      <c r="AU25" s="18">
        <v>0</v>
      </c>
      <c r="AV25" s="18">
        <v>39030.17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24095.81</v>
      </c>
      <c r="BC25" s="18">
        <v>0</v>
      </c>
      <c r="BD25" s="18">
        <v>-24154.82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241700.63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3508.51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23154750.600000001</v>
      </c>
      <c r="CK25" s="18">
        <v>0</v>
      </c>
      <c r="CL25" s="18">
        <v>911715.82</v>
      </c>
      <c r="CM25" s="18">
        <v>0</v>
      </c>
      <c r="CN25" s="18">
        <v>751212.95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9954.69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3479240.89</v>
      </c>
      <c r="EC25" s="18">
        <v>0</v>
      </c>
      <c r="ED25" s="18">
        <v>0</v>
      </c>
      <c r="EE25" s="18">
        <v>0</v>
      </c>
      <c r="EF25" s="18">
        <v>2646217.36</v>
      </c>
      <c r="EG25" s="18">
        <v>0</v>
      </c>
      <c r="EH25" s="18">
        <v>302215.21000000002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456608.68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5451832.9500000002</v>
      </c>
      <c r="EW25" s="18">
        <v>0</v>
      </c>
      <c r="EX25" s="18">
        <v>217099395.24000001</v>
      </c>
      <c r="EY25" s="18">
        <v>0</v>
      </c>
      <c r="EZ25" s="18">
        <v>1103674.06</v>
      </c>
      <c r="FA25" s="18">
        <v>0</v>
      </c>
      <c r="FB25" s="18">
        <v>39899673.920000002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1178094.5900000001</v>
      </c>
      <c r="FI25" s="18">
        <v>0</v>
      </c>
      <c r="FJ25" s="18">
        <v>5997439.2400000002</v>
      </c>
      <c r="FK25" s="18">
        <v>0</v>
      </c>
      <c r="FL25" s="18">
        <v>0</v>
      </c>
      <c r="FM25" s="18">
        <v>0</v>
      </c>
      <c r="FN25" s="19">
        <v>0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0</v>
      </c>
      <c r="FU25" s="80">
        <v>0</v>
      </c>
      <c r="FV25" s="18">
        <v>0</v>
      </c>
      <c r="FW25" s="18">
        <v>0</v>
      </c>
      <c r="FX25" s="18">
        <v>0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0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414065988.18000001</v>
      </c>
      <c r="HU25" s="18">
        <v>0</v>
      </c>
    </row>
    <row r="26" spans="1:229" ht="12.75" customHeight="1">
      <c r="A26" s="57" t="s">
        <v>185</v>
      </c>
      <c r="B26" s="17">
        <v>1027</v>
      </c>
      <c r="C26" s="58" t="s">
        <v>146</v>
      </c>
      <c r="D26" s="19">
        <v>457183.59</v>
      </c>
      <c r="E26" s="19">
        <v>0</v>
      </c>
      <c r="F26" s="18">
        <v>444146.34</v>
      </c>
      <c r="G26" s="18">
        <v>0</v>
      </c>
      <c r="H26" s="18">
        <v>538.75</v>
      </c>
      <c r="I26" s="18">
        <v>0</v>
      </c>
      <c r="J26" s="18">
        <v>12498.5</v>
      </c>
      <c r="K26" s="18">
        <v>0</v>
      </c>
      <c r="L26" s="18">
        <v>20.2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142.62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77942002.260000005</v>
      </c>
      <c r="AK26" s="18">
        <v>0</v>
      </c>
      <c r="AL26" s="18">
        <v>1416642.01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51.730000000000004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29075.47</v>
      </c>
      <c r="BC26" s="18">
        <v>0</v>
      </c>
      <c r="BD26" s="18">
        <v>5918.63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239641.02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965896.49999999988</v>
      </c>
      <c r="CK26" s="18">
        <v>0</v>
      </c>
      <c r="CL26" s="18">
        <v>49256.920000000006</v>
      </c>
      <c r="CM26" s="18">
        <v>0</v>
      </c>
      <c r="CN26" s="18">
        <v>184543.76</v>
      </c>
      <c r="CO26" s="18">
        <v>0</v>
      </c>
      <c r="CP26" s="18">
        <v>0</v>
      </c>
      <c r="CQ26" s="18">
        <v>0</v>
      </c>
      <c r="CR26" s="18">
        <v>11182.66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5240.6899999999996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1895.53</v>
      </c>
      <c r="DY26" s="18">
        <v>0</v>
      </c>
      <c r="DZ26" s="18">
        <v>0</v>
      </c>
      <c r="EA26" s="18">
        <v>0</v>
      </c>
      <c r="EB26" s="18">
        <v>23094.27</v>
      </c>
      <c r="EC26" s="18">
        <v>0</v>
      </c>
      <c r="ED26" s="18">
        <v>0</v>
      </c>
      <c r="EE26" s="18">
        <v>0</v>
      </c>
      <c r="EF26" s="18">
        <v>31500</v>
      </c>
      <c r="EG26" s="18">
        <v>0</v>
      </c>
      <c r="EH26" s="18">
        <v>300221.32999999996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0</v>
      </c>
      <c r="FM26" s="18">
        <v>0</v>
      </c>
      <c r="FN26" s="19">
        <v>0</v>
      </c>
      <c r="FO26" s="19">
        <v>0</v>
      </c>
      <c r="FP26" s="18">
        <v>0</v>
      </c>
      <c r="FQ26" s="18">
        <v>0</v>
      </c>
      <c r="FR26" s="18">
        <v>0</v>
      </c>
      <c r="FS26" s="18">
        <v>0</v>
      </c>
      <c r="FT26" s="80">
        <v>0</v>
      </c>
      <c r="FU26" s="80">
        <v>0</v>
      </c>
      <c r="FV26" s="18">
        <v>0</v>
      </c>
      <c r="FW26" s="18">
        <v>0</v>
      </c>
      <c r="FX26" s="18">
        <v>0</v>
      </c>
      <c r="FY26" s="18">
        <v>0</v>
      </c>
      <c r="FZ26" s="80">
        <v>0</v>
      </c>
      <c r="GA26" s="80">
        <v>0</v>
      </c>
      <c r="GB26" s="18">
        <v>0</v>
      </c>
      <c r="GC26" s="18">
        <v>0</v>
      </c>
      <c r="GD26" s="18">
        <v>0</v>
      </c>
      <c r="GE26" s="18">
        <v>0</v>
      </c>
      <c r="GF26" s="18">
        <v>0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81663509.189999998</v>
      </c>
      <c r="HU26" s="18">
        <v>0</v>
      </c>
    </row>
    <row r="27" spans="1:229" ht="12.75" customHeight="1">
      <c r="A27" s="57" t="s">
        <v>187</v>
      </c>
      <c r="B27" s="17">
        <v>1028</v>
      </c>
      <c r="C27" s="58" t="s">
        <v>146</v>
      </c>
      <c r="D27" s="19">
        <v>0</v>
      </c>
      <c r="E27" s="19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104127082.198305</v>
      </c>
      <c r="AK27" s="18">
        <v>0</v>
      </c>
      <c r="AL27" s="18">
        <v>3779664.9616950001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201058.67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0</v>
      </c>
      <c r="DY27" s="18">
        <v>0</v>
      </c>
      <c r="DZ27" s="18">
        <v>0</v>
      </c>
      <c r="EA27" s="18">
        <v>0</v>
      </c>
      <c r="EB27" s="18">
        <v>0</v>
      </c>
      <c r="EC27" s="18">
        <v>0</v>
      </c>
      <c r="ED27" s="18">
        <v>0</v>
      </c>
      <c r="EE27" s="18">
        <v>0</v>
      </c>
      <c r="EF27" s="18">
        <v>0</v>
      </c>
      <c r="EG27" s="18">
        <v>0</v>
      </c>
      <c r="EH27" s="18">
        <v>0</v>
      </c>
      <c r="EI27" s="18">
        <v>0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0</v>
      </c>
      <c r="EY27" s="18">
        <v>0</v>
      </c>
      <c r="EZ27" s="18">
        <v>0</v>
      </c>
      <c r="FA27" s="18">
        <v>0</v>
      </c>
      <c r="FB27" s="18">
        <v>0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0</v>
      </c>
      <c r="FO27" s="19">
        <v>0</v>
      </c>
      <c r="FP27" s="18">
        <v>0</v>
      </c>
      <c r="FQ27" s="18">
        <v>0</v>
      </c>
      <c r="FR27" s="18">
        <v>0</v>
      </c>
      <c r="FS27" s="18">
        <v>0</v>
      </c>
      <c r="FT27" s="80">
        <v>0</v>
      </c>
      <c r="FU27" s="80">
        <v>0</v>
      </c>
      <c r="FV27" s="18">
        <v>0</v>
      </c>
      <c r="FW27" s="18">
        <v>0</v>
      </c>
      <c r="FX27" s="18">
        <v>0</v>
      </c>
      <c r="FY27" s="18">
        <v>0</v>
      </c>
      <c r="FZ27" s="80">
        <v>0</v>
      </c>
      <c r="GA27" s="80">
        <v>0</v>
      </c>
      <c r="GB27" s="18">
        <v>0</v>
      </c>
      <c r="GC27" s="18">
        <v>0</v>
      </c>
      <c r="GD27" s="18">
        <v>0</v>
      </c>
      <c r="GE27" s="18">
        <v>0</v>
      </c>
      <c r="GF27" s="18">
        <v>0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108107805.83</v>
      </c>
      <c r="HU27" s="18">
        <v>0</v>
      </c>
    </row>
    <row r="28" spans="1:229" ht="12.75" customHeight="1">
      <c r="A28" s="57" t="s">
        <v>189</v>
      </c>
      <c r="B28" s="17">
        <v>1030</v>
      </c>
      <c r="C28" s="58" t="s">
        <v>146</v>
      </c>
      <c r="D28" s="19">
        <v>1581674.5999999973</v>
      </c>
      <c r="E28" s="19">
        <v>58.690000000000047</v>
      </c>
      <c r="F28" s="18">
        <v>0</v>
      </c>
      <c r="G28" s="18">
        <v>0</v>
      </c>
      <c r="H28" s="18">
        <v>11709.86</v>
      </c>
      <c r="I28" s="18">
        <v>0</v>
      </c>
      <c r="J28" s="18">
        <v>1569964.7399999972</v>
      </c>
      <c r="K28" s="18">
        <v>58.690000000000047</v>
      </c>
      <c r="L28" s="18">
        <v>423906.46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177387472.00999999</v>
      </c>
      <c r="AK28" s="18">
        <v>0</v>
      </c>
      <c r="AL28" s="18">
        <v>1427521.09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16937.87</v>
      </c>
      <c r="AU28" s="18">
        <v>0</v>
      </c>
      <c r="AV28" s="18">
        <v>463.51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2983.32</v>
      </c>
      <c r="BC28" s="18">
        <v>0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258564.55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2771515.45</v>
      </c>
      <c r="CK28" s="18">
        <v>354988.37</v>
      </c>
      <c r="CL28" s="18">
        <v>8319.42</v>
      </c>
      <c r="CM28" s="18">
        <v>14.24</v>
      </c>
      <c r="CN28" s="18">
        <v>7315.47</v>
      </c>
      <c r="CO28" s="18">
        <v>28.45</v>
      </c>
      <c r="CP28" s="18">
        <v>0</v>
      </c>
      <c r="CQ28" s="18">
        <v>0</v>
      </c>
      <c r="CR28" s="18">
        <v>7400.94</v>
      </c>
      <c r="CS28" s="18">
        <v>14.24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750824.61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0</v>
      </c>
      <c r="DY28" s="18">
        <v>0</v>
      </c>
      <c r="DZ28" s="18">
        <v>0</v>
      </c>
      <c r="EA28" s="18">
        <v>0</v>
      </c>
      <c r="EB28" s="18">
        <v>267331.93</v>
      </c>
      <c r="EC28" s="18">
        <v>528066.01</v>
      </c>
      <c r="ED28" s="18">
        <v>0</v>
      </c>
      <c r="EE28" s="18">
        <v>0</v>
      </c>
      <c r="EF28" s="18">
        <v>766810.59</v>
      </c>
      <c r="EG28" s="18">
        <v>0</v>
      </c>
      <c r="EH28" s="18">
        <v>72890.41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46807.4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657453.22</v>
      </c>
      <c r="EW28" s="18">
        <v>0</v>
      </c>
      <c r="EX28" s="18">
        <v>27443721.289999999</v>
      </c>
      <c r="EY28" s="18">
        <v>0</v>
      </c>
      <c r="EZ28" s="18">
        <v>119099.95</v>
      </c>
      <c r="FA28" s="18">
        <v>0</v>
      </c>
      <c r="FB28" s="18">
        <v>4016790.12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135247.29</v>
      </c>
      <c r="FI28" s="18">
        <v>0</v>
      </c>
      <c r="FJ28" s="18">
        <v>666391.4</v>
      </c>
      <c r="FK28" s="18">
        <v>0</v>
      </c>
      <c r="FL28" s="18">
        <v>0</v>
      </c>
      <c r="FM28" s="18">
        <v>0</v>
      </c>
      <c r="FN28" s="19">
        <v>0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0</v>
      </c>
      <c r="FU28" s="80">
        <v>0</v>
      </c>
      <c r="FV28" s="18">
        <v>0</v>
      </c>
      <c r="FW28" s="18">
        <v>0</v>
      </c>
      <c r="FX28" s="18">
        <v>0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0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218837442.89999998</v>
      </c>
      <c r="HU28" s="18">
        <v>883170</v>
      </c>
    </row>
    <row r="29" spans="1:229" ht="12.75" customHeight="1">
      <c r="A29" s="57" t="s">
        <v>191</v>
      </c>
      <c r="B29" s="17">
        <v>1031</v>
      </c>
      <c r="C29" s="58" t="s">
        <v>146</v>
      </c>
      <c r="D29" s="19">
        <v>0</v>
      </c>
      <c r="E29" s="19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-87.46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158564.54999999999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0</v>
      </c>
      <c r="DY29" s="18">
        <v>0</v>
      </c>
      <c r="DZ29" s="18">
        <v>0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0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158477.09</v>
      </c>
      <c r="HU29" s="18">
        <v>0</v>
      </c>
    </row>
    <row r="30" spans="1:229" ht="12.75" customHeight="1">
      <c r="A30" s="57" t="s">
        <v>193</v>
      </c>
      <c r="B30" s="17">
        <v>1032</v>
      </c>
      <c r="C30" s="58" t="s">
        <v>146</v>
      </c>
      <c r="D30" s="19">
        <v>8.83</v>
      </c>
      <c r="E30" s="19">
        <v>0</v>
      </c>
      <c r="F30" s="18">
        <v>8.83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118428482.63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235199.92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0</v>
      </c>
      <c r="CR30" s="18">
        <v>0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0</v>
      </c>
      <c r="DY30" s="18">
        <v>0</v>
      </c>
      <c r="DZ30" s="18">
        <v>0</v>
      </c>
      <c r="EA30" s="18">
        <v>0</v>
      </c>
      <c r="EB30" s="18">
        <v>0</v>
      </c>
      <c r="EC30" s="18">
        <v>0</v>
      </c>
      <c r="ED30" s="18">
        <v>0</v>
      </c>
      <c r="EE30" s="18">
        <v>0</v>
      </c>
      <c r="EF30" s="18">
        <v>0</v>
      </c>
      <c r="EG30" s="18">
        <v>0</v>
      </c>
      <c r="EH30" s="18">
        <v>0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130439.57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1560091.91</v>
      </c>
      <c r="EW30" s="18">
        <v>0</v>
      </c>
      <c r="EX30" s="18">
        <v>62058596.829999998</v>
      </c>
      <c r="EY30" s="18">
        <v>0</v>
      </c>
      <c r="EZ30" s="18">
        <v>315218.14</v>
      </c>
      <c r="FA30" s="18">
        <v>0</v>
      </c>
      <c r="FB30" s="18">
        <v>0</v>
      </c>
      <c r="FC30" s="18">
        <v>0</v>
      </c>
      <c r="FD30" s="18">
        <v>0</v>
      </c>
      <c r="FE30" s="18">
        <v>0</v>
      </c>
      <c r="FF30" s="18">
        <v>336690.84</v>
      </c>
      <c r="FG30" s="18">
        <v>0</v>
      </c>
      <c r="FH30" s="18">
        <v>11697810.960000001</v>
      </c>
      <c r="FI30" s="18">
        <v>0</v>
      </c>
      <c r="FJ30" s="18">
        <v>1744140.84</v>
      </c>
      <c r="FK30" s="18">
        <v>0</v>
      </c>
      <c r="FL30" s="18">
        <v>0</v>
      </c>
      <c r="FM30" s="18">
        <v>0</v>
      </c>
      <c r="FN30" s="19">
        <v>0</v>
      </c>
      <c r="FO30" s="19">
        <v>0</v>
      </c>
      <c r="FP30" s="18">
        <v>0</v>
      </c>
      <c r="FQ30" s="18">
        <v>0</v>
      </c>
      <c r="FR30" s="18">
        <v>0</v>
      </c>
      <c r="FS30" s="18">
        <v>0</v>
      </c>
      <c r="FT30" s="80">
        <v>0</v>
      </c>
      <c r="FU30" s="80">
        <v>0</v>
      </c>
      <c r="FV30" s="18">
        <v>0</v>
      </c>
      <c r="FW30" s="18">
        <v>0</v>
      </c>
      <c r="FX30" s="18">
        <v>0</v>
      </c>
      <c r="FY30" s="18">
        <v>0</v>
      </c>
      <c r="FZ30" s="80">
        <v>0</v>
      </c>
      <c r="GA30" s="80">
        <v>0</v>
      </c>
      <c r="GB30" s="18">
        <v>0</v>
      </c>
      <c r="GC30" s="18">
        <v>0</v>
      </c>
      <c r="GD30" s="18">
        <v>0</v>
      </c>
      <c r="GE30" s="18">
        <v>0</v>
      </c>
      <c r="GF30" s="18">
        <v>0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196506680.47</v>
      </c>
      <c r="HU30" s="18">
        <v>0</v>
      </c>
    </row>
    <row r="31" spans="1:229" ht="12.75" customHeight="1">
      <c r="A31" s="57" t="s">
        <v>195</v>
      </c>
      <c r="B31" s="17">
        <v>1034</v>
      </c>
      <c r="C31" s="58" t="s">
        <v>146</v>
      </c>
      <c r="D31" s="19">
        <v>0</v>
      </c>
      <c r="E31" s="19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61804695.710000008</v>
      </c>
      <c r="AK31" s="18">
        <v>0</v>
      </c>
      <c r="AL31" s="18">
        <v>1263287.9300000002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100227.64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0</v>
      </c>
      <c r="DY31" s="18">
        <v>0</v>
      </c>
      <c r="DZ31" s="18">
        <v>0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0</v>
      </c>
      <c r="EG31" s="18">
        <v>0</v>
      </c>
      <c r="EH31" s="18">
        <v>0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0</v>
      </c>
      <c r="EW31" s="18">
        <v>0</v>
      </c>
      <c r="EX31" s="18">
        <v>0</v>
      </c>
      <c r="EY31" s="18">
        <v>0</v>
      </c>
      <c r="EZ31" s="18">
        <v>0</v>
      </c>
      <c r="FA31" s="18">
        <v>0</v>
      </c>
      <c r="FB31" s="18">
        <v>0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0</v>
      </c>
      <c r="FO31" s="19">
        <v>0</v>
      </c>
      <c r="FP31" s="18">
        <v>0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63168211.280000009</v>
      </c>
      <c r="HU31" s="18">
        <v>0</v>
      </c>
    </row>
    <row r="32" spans="1:229" ht="12.75" customHeight="1">
      <c r="A32" s="57" t="s">
        <v>197</v>
      </c>
      <c r="B32" s="17">
        <v>1035</v>
      </c>
      <c r="C32" s="58" t="s">
        <v>146</v>
      </c>
      <c r="D32" s="19">
        <v>11311444.993578</v>
      </c>
      <c r="E32" s="19">
        <v>0</v>
      </c>
      <c r="F32" s="18">
        <v>0</v>
      </c>
      <c r="G32" s="18">
        <v>0</v>
      </c>
      <c r="H32" s="18">
        <v>38656.179725000002</v>
      </c>
      <c r="I32" s="18">
        <v>0</v>
      </c>
      <c r="J32" s="18">
        <v>11272788.813852999</v>
      </c>
      <c r="K32" s="18">
        <v>0</v>
      </c>
      <c r="L32" s="18">
        <v>1332889.1282220001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550261.99183900002</v>
      </c>
      <c r="AA32" s="18">
        <v>0</v>
      </c>
      <c r="AB32" s="18">
        <v>0</v>
      </c>
      <c r="AC32" s="18">
        <v>0</v>
      </c>
      <c r="AD32" s="18">
        <v>122344.818915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183757816.56999999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571.13005899999996</v>
      </c>
      <c r="BC32" s="18">
        <v>0</v>
      </c>
      <c r="BD32" s="18">
        <v>646381.55642100004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485888.25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0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12221297.325185999</v>
      </c>
      <c r="CK32" s="18">
        <v>0</v>
      </c>
      <c r="CL32" s="18">
        <v>1323421.7079419999</v>
      </c>
      <c r="CM32" s="18">
        <v>0</v>
      </c>
      <c r="CN32" s="18">
        <v>1321631.3053609999</v>
      </c>
      <c r="CO32" s="18">
        <v>0</v>
      </c>
      <c r="CP32" s="18">
        <v>0</v>
      </c>
      <c r="CQ32" s="18">
        <v>0</v>
      </c>
      <c r="CR32" s="18">
        <v>1322931.235378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0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0</v>
      </c>
      <c r="DU32" s="18">
        <v>0</v>
      </c>
      <c r="DV32" s="18">
        <v>0</v>
      </c>
      <c r="DW32" s="18">
        <v>0</v>
      </c>
      <c r="DX32" s="18">
        <v>782.83999300000005</v>
      </c>
      <c r="DY32" s="18">
        <v>0</v>
      </c>
      <c r="DZ32" s="18">
        <v>0</v>
      </c>
      <c r="EA32" s="18">
        <v>0</v>
      </c>
      <c r="EB32" s="18">
        <v>396545.958996</v>
      </c>
      <c r="EC32" s="18">
        <v>0</v>
      </c>
      <c r="ED32" s="18">
        <v>18013.030146000001</v>
      </c>
      <c r="EE32" s="18">
        <v>0</v>
      </c>
      <c r="EF32" s="18">
        <v>5443624.3717809999</v>
      </c>
      <c r="EG32" s="18">
        <v>0</v>
      </c>
      <c r="EH32" s="18">
        <v>25632.890057000001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126261.85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2283996.62</v>
      </c>
      <c r="EW32" s="18">
        <v>0</v>
      </c>
      <c r="EX32" s="18">
        <v>71756380.920000002</v>
      </c>
      <c r="EY32" s="18">
        <v>0</v>
      </c>
      <c r="EZ32" s="18">
        <v>254595.04</v>
      </c>
      <c r="FA32" s="18">
        <v>0</v>
      </c>
      <c r="FB32" s="18">
        <v>11309063.58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295799.95</v>
      </c>
      <c r="FI32" s="18">
        <v>0</v>
      </c>
      <c r="FJ32" s="18">
        <v>2060308.16</v>
      </c>
      <c r="FK32" s="18">
        <v>0</v>
      </c>
      <c r="FL32" s="18">
        <v>0</v>
      </c>
      <c r="FM32" s="18">
        <v>0</v>
      </c>
      <c r="FN32" s="19">
        <v>0</v>
      </c>
      <c r="FO32" s="19">
        <v>0</v>
      </c>
      <c r="FP32" s="18">
        <v>0</v>
      </c>
      <c r="FQ32" s="18">
        <v>0</v>
      </c>
      <c r="FR32" s="18">
        <v>0</v>
      </c>
      <c r="FS32" s="18">
        <v>0</v>
      </c>
      <c r="FT32" s="80">
        <v>0</v>
      </c>
      <c r="FU32" s="80">
        <v>0</v>
      </c>
      <c r="FV32" s="18">
        <v>0</v>
      </c>
      <c r="FW32" s="18">
        <v>0</v>
      </c>
      <c r="FX32" s="18">
        <v>0</v>
      </c>
      <c r="FY32" s="18">
        <v>0</v>
      </c>
      <c r="FZ32" s="80">
        <v>0</v>
      </c>
      <c r="GA32" s="80">
        <v>0</v>
      </c>
      <c r="GB32" s="18">
        <v>0</v>
      </c>
      <c r="GC32" s="18">
        <v>0</v>
      </c>
      <c r="GD32" s="18">
        <v>0</v>
      </c>
      <c r="GE32" s="18">
        <v>0</v>
      </c>
      <c r="GF32" s="18">
        <v>0</v>
      </c>
      <c r="GG32" s="18">
        <v>0</v>
      </c>
      <c r="GH32" s="18">
        <v>0</v>
      </c>
      <c r="GI32" s="18">
        <v>0</v>
      </c>
      <c r="GJ32" s="18">
        <v>0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308367885.22387403</v>
      </c>
      <c r="HU32" s="18">
        <v>0</v>
      </c>
    </row>
    <row r="33" spans="1:229" ht="12.75" customHeight="1">
      <c r="A33" s="57" t="s">
        <v>199</v>
      </c>
      <c r="B33" s="17">
        <v>1036</v>
      </c>
      <c r="C33" s="58" t="s">
        <v>146</v>
      </c>
      <c r="D33" s="19">
        <v>0</v>
      </c>
      <c r="E33" s="19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158967257.27000001</v>
      </c>
      <c r="AK33" s="18">
        <v>0</v>
      </c>
      <c r="AL33" s="18">
        <v>25556896.43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244147.81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0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0</v>
      </c>
      <c r="CK33" s="18">
        <v>0</v>
      </c>
      <c r="CL33" s="18">
        <v>0</v>
      </c>
      <c r="CM33" s="18">
        <v>0</v>
      </c>
      <c r="CN33" s="18">
        <v>0</v>
      </c>
      <c r="CO33" s="18">
        <v>0</v>
      </c>
      <c r="CP33" s="18">
        <v>0</v>
      </c>
      <c r="CQ33" s="18">
        <v>0</v>
      </c>
      <c r="CR33" s="18">
        <v>0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0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0</v>
      </c>
      <c r="DY33" s="18">
        <v>0</v>
      </c>
      <c r="DZ33" s="18">
        <v>0</v>
      </c>
      <c r="EA33" s="18">
        <v>0</v>
      </c>
      <c r="EB33" s="18">
        <v>0</v>
      </c>
      <c r="EC33" s="18">
        <v>0</v>
      </c>
      <c r="ED33" s="18">
        <v>0</v>
      </c>
      <c r="EE33" s="18">
        <v>0</v>
      </c>
      <c r="EF33" s="18">
        <v>0</v>
      </c>
      <c r="EG33" s="18">
        <v>0</v>
      </c>
      <c r="EH33" s="18">
        <v>0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0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0</v>
      </c>
      <c r="EW33" s="18">
        <v>0</v>
      </c>
      <c r="EX33" s="18">
        <v>0</v>
      </c>
      <c r="EY33" s="18">
        <v>0</v>
      </c>
      <c r="EZ33" s="18">
        <v>0</v>
      </c>
      <c r="FA33" s="18">
        <v>0</v>
      </c>
      <c r="FB33" s="18">
        <v>0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0</v>
      </c>
      <c r="FI33" s="18">
        <v>0</v>
      </c>
      <c r="FJ33" s="18">
        <v>0</v>
      </c>
      <c r="FK33" s="18">
        <v>0</v>
      </c>
      <c r="FL33" s="18">
        <v>0</v>
      </c>
      <c r="FM33" s="18">
        <v>0</v>
      </c>
      <c r="FN33" s="19">
        <v>0</v>
      </c>
      <c r="FO33" s="19">
        <v>0</v>
      </c>
      <c r="FP33" s="18">
        <v>0</v>
      </c>
      <c r="FQ33" s="18">
        <v>0</v>
      </c>
      <c r="FR33" s="18">
        <v>0</v>
      </c>
      <c r="FS33" s="18">
        <v>0</v>
      </c>
      <c r="FT33" s="80">
        <v>0</v>
      </c>
      <c r="FU33" s="80">
        <v>0</v>
      </c>
      <c r="FV33" s="18">
        <v>0</v>
      </c>
      <c r="FW33" s="18">
        <v>0</v>
      </c>
      <c r="FX33" s="18">
        <v>0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0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184768301.51000002</v>
      </c>
      <c r="HU33" s="18">
        <v>0</v>
      </c>
    </row>
    <row r="34" spans="1:229" ht="12.75" customHeight="1">
      <c r="A34" s="57" t="s">
        <v>201</v>
      </c>
      <c r="B34" s="17">
        <v>1037</v>
      </c>
      <c r="C34" s="58" t="s">
        <v>146</v>
      </c>
      <c r="D34" s="19">
        <v>0</v>
      </c>
      <c r="E34" s="19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103022688.81</v>
      </c>
      <c r="AK34" s="18">
        <v>0</v>
      </c>
      <c r="AL34" s="18">
        <v>1419359.17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165247.75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0</v>
      </c>
      <c r="CK34" s="18">
        <v>0</v>
      </c>
      <c r="CL34" s="18">
        <v>0</v>
      </c>
      <c r="CM34" s="18">
        <v>0</v>
      </c>
      <c r="CN34" s="18">
        <v>0</v>
      </c>
      <c r="CO34" s="18">
        <v>0</v>
      </c>
      <c r="CP34" s="18">
        <v>0</v>
      </c>
      <c r="CQ34" s="18">
        <v>0</v>
      </c>
      <c r="CR34" s="18">
        <v>0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0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0</v>
      </c>
      <c r="DY34" s="18">
        <v>0</v>
      </c>
      <c r="DZ34" s="18">
        <v>0</v>
      </c>
      <c r="EA34" s="18">
        <v>0</v>
      </c>
      <c r="EB34" s="18">
        <v>0</v>
      </c>
      <c r="EC34" s="18">
        <v>0</v>
      </c>
      <c r="ED34" s="18">
        <v>0</v>
      </c>
      <c r="EE34" s="18">
        <v>0</v>
      </c>
      <c r="EF34" s="18">
        <v>0</v>
      </c>
      <c r="EG34" s="18">
        <v>0</v>
      </c>
      <c r="EH34" s="18">
        <v>0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0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104607295.73</v>
      </c>
      <c r="HU34" s="18">
        <v>0</v>
      </c>
    </row>
    <row r="35" spans="1:229" ht="12.75" customHeight="1">
      <c r="A35" s="57" t="s">
        <v>203</v>
      </c>
      <c r="B35" s="17">
        <v>1038</v>
      </c>
      <c r="C35" s="58" t="s">
        <v>146</v>
      </c>
      <c r="D35" s="19">
        <v>5908115.6465999996</v>
      </c>
      <c r="E35" s="19">
        <v>1297597.5534000001</v>
      </c>
      <c r="F35" s="18">
        <v>0</v>
      </c>
      <c r="G35" s="18">
        <v>0</v>
      </c>
      <c r="H35" s="18">
        <v>5908115.6465999996</v>
      </c>
      <c r="I35" s="18">
        <v>1297597.5534000001</v>
      </c>
      <c r="J35" s="18">
        <v>0</v>
      </c>
      <c r="K35" s="18">
        <v>0</v>
      </c>
      <c r="L35" s="18">
        <v>2135805.52</v>
      </c>
      <c r="M35" s="18">
        <v>507371.46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2059158.4</v>
      </c>
      <c r="AA35" s="18">
        <v>2641786.06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-43.93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70202.720000000001</v>
      </c>
      <c r="AU35" s="18">
        <v>27832.48</v>
      </c>
      <c r="AV35" s="18">
        <v>205170.16</v>
      </c>
      <c r="AW35" s="18">
        <v>0.79999999998835802</v>
      </c>
      <c r="AX35" s="18">
        <v>0</v>
      </c>
      <c r="AY35" s="18">
        <v>0</v>
      </c>
      <c r="AZ35" s="18">
        <v>0</v>
      </c>
      <c r="BA35" s="18">
        <v>0</v>
      </c>
      <c r="BB35" s="18">
        <v>48058.89</v>
      </c>
      <c r="BC35" s="18">
        <v>0</v>
      </c>
      <c r="BD35" s="18">
        <v>29347.4771</v>
      </c>
      <c r="BE35" s="18">
        <v>2.8999999958614401E-3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203369.42</v>
      </c>
      <c r="BR35" s="18">
        <v>0</v>
      </c>
      <c r="BS35" s="18">
        <v>0</v>
      </c>
      <c r="BT35" s="18">
        <v>0</v>
      </c>
      <c r="BU35" s="18">
        <v>0</v>
      </c>
      <c r="BV35" s="18">
        <v>1948880.33</v>
      </c>
      <c r="BW35" s="18">
        <v>0</v>
      </c>
      <c r="BX35" s="18">
        <v>14345.17</v>
      </c>
      <c r="BY35" s="18">
        <v>0</v>
      </c>
      <c r="BZ35" s="18">
        <v>0</v>
      </c>
      <c r="CA35" s="18">
        <v>0</v>
      </c>
      <c r="CB35" s="18">
        <v>7993.35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28893865.528499998</v>
      </c>
      <c r="CK35" s="18">
        <v>3729353.6915000002</v>
      </c>
      <c r="CL35" s="18">
        <v>332282.89640000003</v>
      </c>
      <c r="CM35" s="18">
        <v>182.96359999987101</v>
      </c>
      <c r="CN35" s="18">
        <v>218621.7</v>
      </c>
      <c r="CO35" s="18">
        <v>182.95999999996201</v>
      </c>
      <c r="CP35" s="18">
        <v>0</v>
      </c>
      <c r="CQ35" s="18">
        <v>0</v>
      </c>
      <c r="CR35" s="18">
        <v>218723.78</v>
      </c>
      <c r="CS35" s="18">
        <v>182.95999999987399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45615.519999999997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65053.58</v>
      </c>
      <c r="EC35" s="18">
        <v>0</v>
      </c>
      <c r="ED35" s="18">
        <v>0</v>
      </c>
      <c r="EE35" s="18">
        <v>0</v>
      </c>
      <c r="EF35" s="18">
        <v>55926.22</v>
      </c>
      <c r="EG35" s="18">
        <v>0</v>
      </c>
      <c r="EH35" s="18">
        <v>12666.68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40523.57</v>
      </c>
      <c r="EO35" s="18">
        <v>-0.380000000004657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9">
        <v>0</v>
      </c>
      <c r="FO35" s="19">
        <v>0</v>
      </c>
      <c r="FP35" s="18">
        <v>0</v>
      </c>
      <c r="FQ35" s="18">
        <v>0</v>
      </c>
      <c r="FR35" s="18">
        <v>0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0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42310313.2086</v>
      </c>
      <c r="HU35" s="18">
        <v>8407859.9713999983</v>
      </c>
    </row>
    <row r="36" spans="1:229" ht="12.75" customHeight="1">
      <c r="A36" s="57" t="s">
        <v>205</v>
      </c>
      <c r="B36" s="17">
        <v>1039</v>
      </c>
      <c r="C36" s="58" t="s">
        <v>146</v>
      </c>
      <c r="D36" s="19">
        <v>0</v>
      </c>
      <c r="E36" s="19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89750453</v>
      </c>
      <c r="AK36" s="18">
        <v>0</v>
      </c>
      <c r="AL36" s="18">
        <v>1419244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0</v>
      </c>
      <c r="BF36" s="18">
        <v>0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295502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0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0</v>
      </c>
      <c r="EC36" s="18">
        <v>0</v>
      </c>
      <c r="ED36" s="18">
        <v>0</v>
      </c>
      <c r="EE36" s="18">
        <v>0</v>
      </c>
      <c r="EF36" s="18">
        <v>0</v>
      </c>
      <c r="EG36" s="18">
        <v>0</v>
      </c>
      <c r="EH36" s="18">
        <v>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0</v>
      </c>
      <c r="FO36" s="19">
        <v>0</v>
      </c>
      <c r="FP36" s="18">
        <v>0</v>
      </c>
      <c r="FQ36" s="18">
        <v>0</v>
      </c>
      <c r="FR36" s="18">
        <v>0</v>
      </c>
      <c r="FS36" s="18">
        <v>0</v>
      </c>
      <c r="FT36" s="80">
        <v>0</v>
      </c>
      <c r="FU36" s="80">
        <v>0</v>
      </c>
      <c r="FV36" s="18">
        <v>0</v>
      </c>
      <c r="FW36" s="18">
        <v>0</v>
      </c>
      <c r="FX36" s="18">
        <v>0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0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91465199</v>
      </c>
      <c r="HU36" s="18">
        <v>0</v>
      </c>
    </row>
    <row r="37" spans="1:229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137620463.97</v>
      </c>
      <c r="AE37" s="18">
        <v>8907702.1600000001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1109161.1299999999</v>
      </c>
      <c r="CA37" s="18">
        <v>6099182.0999999996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138729625.09999999</v>
      </c>
      <c r="HU37" s="18">
        <v>15006884.26</v>
      </c>
    </row>
    <row r="38" spans="1:229" ht="12.75" customHeight="1">
      <c r="A38" s="57" t="s">
        <v>209</v>
      </c>
      <c r="B38" s="17">
        <v>1043</v>
      </c>
      <c r="C38" s="58" t="s">
        <v>146</v>
      </c>
      <c r="D38" s="19">
        <v>44378029.409999996</v>
      </c>
      <c r="E38" s="19">
        <v>0</v>
      </c>
      <c r="F38" s="18">
        <v>0</v>
      </c>
      <c r="G38" s="18">
        <v>0</v>
      </c>
      <c r="H38" s="18">
        <v>20995033.890000001</v>
      </c>
      <c r="I38" s="18">
        <v>0</v>
      </c>
      <c r="J38" s="18">
        <v>23382995.52</v>
      </c>
      <c r="K38" s="18">
        <v>0</v>
      </c>
      <c r="L38" s="18">
        <v>410337.17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86516.66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79817943.709999993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13903.5</v>
      </c>
      <c r="AU38" s="18">
        <v>0</v>
      </c>
      <c r="AV38" s="18">
        <v>115000.04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25229.64</v>
      </c>
      <c r="BC38" s="18">
        <v>0</v>
      </c>
      <c r="BD38" s="18">
        <v>837992.72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221992.73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1831791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7288.74</v>
      </c>
      <c r="CC38" s="18">
        <v>0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0</v>
      </c>
      <c r="DE38" s="18">
        <v>0</v>
      </c>
      <c r="DF38" s="18">
        <v>0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0</v>
      </c>
      <c r="DU38" s="18">
        <v>0</v>
      </c>
      <c r="DV38" s="18">
        <v>0</v>
      </c>
      <c r="DW38" s="18">
        <v>0</v>
      </c>
      <c r="DX38" s="18">
        <v>0</v>
      </c>
      <c r="DY38" s="18">
        <v>0</v>
      </c>
      <c r="DZ38" s="18">
        <v>0</v>
      </c>
      <c r="EA38" s="18">
        <v>0</v>
      </c>
      <c r="EB38" s="18">
        <v>1180202.81</v>
      </c>
      <c r="EC38" s="18">
        <v>0</v>
      </c>
      <c r="ED38" s="18">
        <v>0</v>
      </c>
      <c r="EE38" s="18">
        <v>0</v>
      </c>
      <c r="EF38" s="18">
        <v>171603.95</v>
      </c>
      <c r="EG38" s="18">
        <v>0</v>
      </c>
      <c r="EH38" s="18">
        <v>76504.210000000006</v>
      </c>
      <c r="EI38" s="18">
        <v>0</v>
      </c>
      <c r="EJ38" s="18">
        <v>0</v>
      </c>
      <c r="EK38" s="18">
        <v>0</v>
      </c>
      <c r="EL38" s="18">
        <v>0</v>
      </c>
      <c r="EM38" s="18">
        <v>0</v>
      </c>
      <c r="EN38" s="18">
        <v>0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0</v>
      </c>
      <c r="EW38" s="18">
        <v>0</v>
      </c>
      <c r="EX38" s="18">
        <v>0</v>
      </c>
      <c r="EY38" s="18">
        <v>0</v>
      </c>
      <c r="EZ38" s="18">
        <v>0</v>
      </c>
      <c r="FA38" s="18">
        <v>0</v>
      </c>
      <c r="FB38" s="18">
        <v>0</v>
      </c>
      <c r="FC38" s="18">
        <v>0</v>
      </c>
      <c r="FD38" s="18">
        <v>6571.45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0</v>
      </c>
      <c r="FO38" s="19">
        <v>0</v>
      </c>
      <c r="FP38" s="18">
        <v>0</v>
      </c>
      <c r="FQ38" s="18">
        <v>0</v>
      </c>
      <c r="FR38" s="18">
        <v>0</v>
      </c>
      <c r="FS38" s="18">
        <v>0</v>
      </c>
      <c r="FT38" s="80">
        <v>0</v>
      </c>
      <c r="FU38" s="80">
        <v>0</v>
      </c>
      <c r="FV38" s="18">
        <v>0</v>
      </c>
      <c r="FW38" s="18">
        <v>0</v>
      </c>
      <c r="FX38" s="18">
        <v>0</v>
      </c>
      <c r="FY38" s="18">
        <v>0</v>
      </c>
      <c r="FZ38" s="80">
        <v>0</v>
      </c>
      <c r="GA38" s="80">
        <v>0</v>
      </c>
      <c r="GB38" s="18">
        <v>0</v>
      </c>
      <c r="GC38" s="18">
        <v>0</v>
      </c>
      <c r="GD38" s="18">
        <v>0</v>
      </c>
      <c r="GE38" s="18">
        <v>0</v>
      </c>
      <c r="GF38" s="18">
        <v>0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129180907.73999999</v>
      </c>
      <c r="HU38" s="18">
        <v>0</v>
      </c>
    </row>
    <row r="39" spans="1:229" ht="12.75" customHeight="1">
      <c r="A39" s="57" t="s">
        <v>211</v>
      </c>
      <c r="B39" s="17">
        <v>1044</v>
      </c>
      <c r="C39" s="58" t="s">
        <v>146</v>
      </c>
      <c r="D39" s="19">
        <v>0</v>
      </c>
      <c r="E39" s="19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157510079.83000001</v>
      </c>
      <c r="AK39" s="18">
        <v>0</v>
      </c>
      <c r="AL39" s="18">
        <v>1408948.8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218586.93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0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0</v>
      </c>
      <c r="DY39" s="18">
        <v>0</v>
      </c>
      <c r="DZ39" s="18">
        <v>0</v>
      </c>
      <c r="EA39" s="18">
        <v>0</v>
      </c>
      <c r="EB39" s="18">
        <v>0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0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0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0</v>
      </c>
      <c r="FU39" s="80">
        <v>0</v>
      </c>
      <c r="FV39" s="18">
        <v>0</v>
      </c>
      <c r="FW39" s="18">
        <v>0</v>
      </c>
      <c r="FX39" s="18">
        <v>0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0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159137615.56000003</v>
      </c>
      <c r="HU39" s="18">
        <v>0</v>
      </c>
    </row>
    <row r="40" spans="1:229" ht="12.75" customHeight="1">
      <c r="A40" s="57" t="s">
        <v>213</v>
      </c>
      <c r="B40" s="17">
        <v>1045</v>
      </c>
      <c r="C40" s="58" t="s">
        <v>146</v>
      </c>
      <c r="D40" s="19">
        <v>3238586.4400000004</v>
      </c>
      <c r="E40" s="19">
        <v>0</v>
      </c>
      <c r="F40" s="18">
        <v>212302.24</v>
      </c>
      <c r="G40" s="18">
        <v>0</v>
      </c>
      <c r="H40" s="18">
        <v>2326503.37</v>
      </c>
      <c r="I40" s="18">
        <v>0</v>
      </c>
      <c r="J40" s="18">
        <v>699780.83</v>
      </c>
      <c r="K40" s="18">
        <v>0</v>
      </c>
      <c r="L40" s="18">
        <v>272192.90999999997</v>
      </c>
      <c r="M40" s="18">
        <v>41010.370000000003</v>
      </c>
      <c r="N40" s="18">
        <v>0</v>
      </c>
      <c r="O40" s="18">
        <v>0</v>
      </c>
      <c r="P40" s="18">
        <v>0</v>
      </c>
      <c r="Q40" s="18">
        <v>0</v>
      </c>
      <c r="R40" s="18">
        <v>-11268.67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953863.18</v>
      </c>
      <c r="AA40" s="18">
        <v>0</v>
      </c>
      <c r="AB40" s="18">
        <v>0</v>
      </c>
      <c r="AC40" s="18">
        <v>0</v>
      </c>
      <c r="AD40" s="18">
        <v>1321441.8999999999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245232464.06999999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623433.67000000004</v>
      </c>
      <c r="AU40" s="18">
        <v>47353.89</v>
      </c>
      <c r="AV40" s="18">
        <v>412830.02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20972.400000000001</v>
      </c>
      <c r="BC40" s="18">
        <v>10278.459999999999</v>
      </c>
      <c r="BD40" s="18">
        <v>247800.66</v>
      </c>
      <c r="BE40" s="18">
        <v>72068.66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9776264.5600000005</v>
      </c>
      <c r="CK40" s="18">
        <v>1005901.35</v>
      </c>
      <c r="CL40" s="18">
        <v>256092.2</v>
      </c>
      <c r="CM40" s="18">
        <v>46925.7</v>
      </c>
      <c r="CN40" s="18">
        <v>0</v>
      </c>
      <c r="CO40" s="18">
        <v>0</v>
      </c>
      <c r="CP40" s="18">
        <v>0</v>
      </c>
      <c r="CQ40" s="18">
        <v>0</v>
      </c>
      <c r="CR40" s="18">
        <v>223775.91</v>
      </c>
      <c r="CS40" s="18">
        <v>46001.08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694539.99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5297.59</v>
      </c>
      <c r="DY40" s="18">
        <v>0</v>
      </c>
      <c r="DZ40" s="18">
        <v>0</v>
      </c>
      <c r="EA40" s="18">
        <v>0</v>
      </c>
      <c r="EB40" s="18">
        <v>2583437.346409</v>
      </c>
      <c r="EC40" s="18">
        <v>524805.96</v>
      </c>
      <c r="ED40" s="18">
        <v>153150.71</v>
      </c>
      <c r="EE40" s="18">
        <v>3275889</v>
      </c>
      <c r="EF40" s="18">
        <v>3920394.36</v>
      </c>
      <c r="EG40" s="18">
        <v>2939188.57</v>
      </c>
      <c r="EH40" s="18">
        <v>877419.43</v>
      </c>
      <c r="EI40" s="18">
        <v>13744.32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0</v>
      </c>
      <c r="EW40" s="18">
        <v>0</v>
      </c>
      <c r="EX40" s="18">
        <v>0</v>
      </c>
      <c r="EY40" s="18">
        <v>0</v>
      </c>
      <c r="EZ40" s="18">
        <v>0</v>
      </c>
      <c r="FA40" s="18">
        <v>0</v>
      </c>
      <c r="FB40" s="18">
        <v>0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0</v>
      </c>
      <c r="FK40" s="18">
        <v>0</v>
      </c>
      <c r="FL40" s="18">
        <v>0</v>
      </c>
      <c r="FM40" s="18">
        <v>0</v>
      </c>
      <c r="FN40" s="19">
        <v>0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0</v>
      </c>
      <c r="FU40" s="80">
        <v>0</v>
      </c>
      <c r="FV40" s="18">
        <v>0</v>
      </c>
      <c r="FW40" s="18">
        <v>0</v>
      </c>
      <c r="FX40" s="18">
        <v>0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0</v>
      </c>
      <c r="GG40" s="18">
        <v>0</v>
      </c>
      <c r="GH40" s="18">
        <v>0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270802688.67640901</v>
      </c>
      <c r="HU40" s="18">
        <v>8023167.3599999994</v>
      </c>
    </row>
    <row r="41" spans="1:229" ht="12.75" customHeight="1">
      <c r="A41" s="57" t="s">
        <v>215</v>
      </c>
      <c r="B41" s="17">
        <v>1046</v>
      </c>
      <c r="C41" s="58" t="s">
        <v>146</v>
      </c>
      <c r="D41" s="19">
        <v>78439.829999999987</v>
      </c>
      <c r="E41" s="19">
        <v>0</v>
      </c>
      <c r="F41" s="18">
        <v>0</v>
      </c>
      <c r="G41" s="18">
        <v>0</v>
      </c>
      <c r="H41" s="18">
        <v>45151.24</v>
      </c>
      <c r="I41" s="18">
        <v>0</v>
      </c>
      <c r="J41" s="18">
        <v>33288.589999999997</v>
      </c>
      <c r="K41" s="18">
        <v>0</v>
      </c>
      <c r="L41" s="18">
        <v>24006.97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6747.05</v>
      </c>
      <c r="BC41" s="18">
        <v>0</v>
      </c>
      <c r="BD41" s="18">
        <v>7686.26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771463.05</v>
      </c>
      <c r="CK41" s="18">
        <v>0</v>
      </c>
      <c r="CL41" s="18">
        <v>10583.89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0</v>
      </c>
      <c r="DY41" s="18">
        <v>0</v>
      </c>
      <c r="DZ41" s="18">
        <v>0</v>
      </c>
      <c r="EA41" s="18">
        <v>0</v>
      </c>
      <c r="EB41" s="18">
        <v>70870.27</v>
      </c>
      <c r="EC41" s="18">
        <v>0</v>
      </c>
      <c r="ED41" s="18">
        <v>0</v>
      </c>
      <c r="EE41" s="18">
        <v>0</v>
      </c>
      <c r="EF41" s="18">
        <v>158686.1</v>
      </c>
      <c r="EG41" s="18">
        <v>0</v>
      </c>
      <c r="EH41" s="18">
        <v>97628.77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1226112.1900000002</v>
      </c>
      <c r="HU41" s="18">
        <v>0</v>
      </c>
    </row>
    <row r="42" spans="1:229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</row>
    <row r="43" spans="1:229" ht="12.75" customHeight="1">
      <c r="A43" s="57" t="s">
        <v>219</v>
      </c>
      <c r="B43" s="17">
        <v>1048</v>
      </c>
      <c r="C43" s="58" t="s">
        <v>146</v>
      </c>
      <c r="D43" s="19">
        <v>0</v>
      </c>
      <c r="E43" s="19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0</v>
      </c>
      <c r="DU43" s="18">
        <v>0</v>
      </c>
      <c r="DV43" s="18">
        <v>0</v>
      </c>
      <c r="DW43" s="18">
        <v>0</v>
      </c>
      <c r="DX43" s="18">
        <v>0</v>
      </c>
      <c r="DY43" s="18">
        <v>0</v>
      </c>
      <c r="DZ43" s="18">
        <v>0</v>
      </c>
      <c r="EA43" s="18">
        <v>0</v>
      </c>
      <c r="EB43" s="18">
        <v>0</v>
      </c>
      <c r="EC43" s="18">
        <v>0</v>
      </c>
      <c r="ED43" s="18">
        <v>0</v>
      </c>
      <c r="EE43" s="18">
        <v>0</v>
      </c>
      <c r="EF43" s="18">
        <v>0</v>
      </c>
      <c r="EG43" s="18">
        <v>0</v>
      </c>
      <c r="EH43" s="18">
        <v>0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0</v>
      </c>
      <c r="HU43" s="18">
        <v>0</v>
      </c>
    </row>
    <row r="44" spans="1:229" ht="12.75" customHeight="1">
      <c r="A44" s="57" t="s">
        <v>221</v>
      </c>
      <c r="B44" s="17">
        <v>1049</v>
      </c>
      <c r="C44" s="58" t="s">
        <v>146</v>
      </c>
      <c r="D44" s="19">
        <v>0</v>
      </c>
      <c r="E44" s="19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77134112.610000014</v>
      </c>
      <c r="AK44" s="18">
        <v>0</v>
      </c>
      <c r="AL44" s="18">
        <v>1368820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208894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0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0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0</v>
      </c>
      <c r="EW44" s="18">
        <v>0</v>
      </c>
      <c r="EX44" s="18">
        <v>0</v>
      </c>
      <c r="EY44" s="18">
        <v>0</v>
      </c>
      <c r="EZ44" s="18">
        <v>0</v>
      </c>
      <c r="FA44" s="18">
        <v>0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9">
        <v>0</v>
      </c>
      <c r="FO44" s="19">
        <v>0</v>
      </c>
      <c r="FP44" s="18">
        <v>0</v>
      </c>
      <c r="FQ44" s="18">
        <v>0</v>
      </c>
      <c r="FR44" s="18">
        <v>0</v>
      </c>
      <c r="FS44" s="18">
        <v>0</v>
      </c>
      <c r="FT44" s="80">
        <v>0</v>
      </c>
      <c r="FU44" s="80">
        <v>0</v>
      </c>
      <c r="FV44" s="18">
        <v>0</v>
      </c>
      <c r="FW44" s="18">
        <v>0</v>
      </c>
      <c r="FX44" s="18">
        <v>0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0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78711826.610000014</v>
      </c>
      <c r="HU44" s="18">
        <v>0</v>
      </c>
    </row>
    <row r="45" spans="1:229" ht="12.75" customHeight="1">
      <c r="A45" s="57" t="s">
        <v>223</v>
      </c>
      <c r="B45" s="17">
        <v>1050</v>
      </c>
      <c r="C45" s="58" t="s">
        <v>146</v>
      </c>
      <c r="D45" s="19">
        <v>0</v>
      </c>
      <c r="E45" s="19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159027.64000000001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0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0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0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0</v>
      </c>
      <c r="EW45" s="18">
        <v>0</v>
      </c>
      <c r="EX45" s="18">
        <v>0</v>
      </c>
      <c r="EY45" s="18">
        <v>0</v>
      </c>
      <c r="EZ45" s="18">
        <v>0</v>
      </c>
      <c r="FA45" s="18">
        <v>0</v>
      </c>
      <c r="FB45" s="18">
        <v>0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0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159027.64000000001</v>
      </c>
      <c r="HU45" s="18">
        <v>0</v>
      </c>
    </row>
    <row r="46" spans="1:229" ht="12.75" customHeight="1">
      <c r="A46" s="57" t="s">
        <v>225</v>
      </c>
      <c r="B46" s="17">
        <v>1051</v>
      </c>
      <c r="C46" s="58" t="s">
        <v>146</v>
      </c>
      <c r="D46" s="19">
        <v>0</v>
      </c>
      <c r="E46" s="19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0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0</v>
      </c>
      <c r="CK46" s="18">
        <v>0</v>
      </c>
      <c r="CL46" s="18">
        <v>0</v>
      </c>
      <c r="CM46" s="18">
        <v>0</v>
      </c>
      <c r="CN46" s="18">
        <v>0</v>
      </c>
      <c r="CO46" s="18">
        <v>0</v>
      </c>
      <c r="CP46" s="18">
        <v>0</v>
      </c>
      <c r="CQ46" s="18">
        <v>0</v>
      </c>
      <c r="CR46" s="18">
        <v>0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0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0</v>
      </c>
      <c r="DU46" s="18">
        <v>0</v>
      </c>
      <c r="DV46" s="18">
        <v>0</v>
      </c>
      <c r="DW46" s="18">
        <v>0</v>
      </c>
      <c r="DX46" s="18">
        <v>0</v>
      </c>
      <c r="DY46" s="18">
        <v>0</v>
      </c>
      <c r="DZ46" s="18">
        <v>0</v>
      </c>
      <c r="EA46" s="18">
        <v>0</v>
      </c>
      <c r="EB46" s="18">
        <v>0</v>
      </c>
      <c r="EC46" s="18">
        <v>0</v>
      </c>
      <c r="ED46" s="18">
        <v>0</v>
      </c>
      <c r="EE46" s="18">
        <v>0</v>
      </c>
      <c r="EF46" s="18">
        <v>0</v>
      </c>
      <c r="EG46" s="18">
        <v>0</v>
      </c>
      <c r="EH46" s="18">
        <v>0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9">
        <v>0</v>
      </c>
      <c r="FO46" s="19">
        <v>0</v>
      </c>
      <c r="FP46" s="18">
        <v>0</v>
      </c>
      <c r="FQ46" s="18">
        <v>0</v>
      </c>
      <c r="FR46" s="18">
        <v>0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0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0</v>
      </c>
      <c r="HU46" s="18">
        <v>0</v>
      </c>
    </row>
    <row r="47" spans="1:229" ht="12.75" customHeight="1">
      <c r="A47" s="57" t="s">
        <v>227</v>
      </c>
      <c r="B47" s="17">
        <v>1052</v>
      </c>
      <c r="C47" s="58" t="s">
        <v>146</v>
      </c>
      <c r="D47" s="19">
        <v>0</v>
      </c>
      <c r="E47" s="19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0</v>
      </c>
      <c r="BD47" s="18">
        <v>0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>
        <v>0</v>
      </c>
      <c r="CL47" s="18">
        <v>0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0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0</v>
      </c>
      <c r="DY47" s="18">
        <v>0</v>
      </c>
      <c r="DZ47" s="18">
        <v>0</v>
      </c>
      <c r="EA47" s="18">
        <v>0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0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0</v>
      </c>
      <c r="FO47" s="19">
        <v>0</v>
      </c>
      <c r="FP47" s="18">
        <v>0</v>
      </c>
      <c r="FQ47" s="18">
        <v>0</v>
      </c>
      <c r="FR47" s="18">
        <v>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0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0</v>
      </c>
      <c r="HU47" s="18">
        <v>0</v>
      </c>
    </row>
    <row r="48" spans="1:229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82851683</v>
      </c>
      <c r="AK48" s="18">
        <v>0</v>
      </c>
      <c r="AL48" s="18">
        <v>823334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105335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0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0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0</v>
      </c>
      <c r="FO48" s="19">
        <v>0</v>
      </c>
      <c r="FP48" s="18">
        <v>0</v>
      </c>
      <c r="FQ48" s="18">
        <v>0</v>
      </c>
      <c r="FR48" s="18">
        <v>0</v>
      </c>
      <c r="FS48" s="18">
        <v>0</v>
      </c>
      <c r="FT48" s="80">
        <v>0</v>
      </c>
      <c r="FU48" s="80">
        <v>0</v>
      </c>
      <c r="FV48" s="18">
        <v>0</v>
      </c>
      <c r="FW48" s="18">
        <v>0</v>
      </c>
      <c r="FX48" s="18">
        <v>0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0</v>
      </c>
      <c r="GG48" s="18">
        <v>0</v>
      </c>
      <c r="GH48" s="18">
        <v>0</v>
      </c>
      <c r="GI48" s="18">
        <v>0</v>
      </c>
      <c r="GJ48" s="18">
        <v>0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83780352</v>
      </c>
      <c r="HU48" s="18">
        <v>0</v>
      </c>
    </row>
    <row r="49" spans="1:229" ht="12.75" customHeight="1">
      <c r="A49" s="57" t="s">
        <v>231</v>
      </c>
      <c r="B49" s="17">
        <v>1054</v>
      </c>
      <c r="C49" s="58" t="s">
        <v>146</v>
      </c>
      <c r="D49" s="19">
        <v>0</v>
      </c>
      <c r="E49" s="19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0</v>
      </c>
      <c r="BC49" s="18">
        <v>0</v>
      </c>
      <c r="BD49" s="18">
        <v>0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0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0</v>
      </c>
      <c r="DY49" s="18">
        <v>0</v>
      </c>
      <c r="DZ49" s="18">
        <v>0</v>
      </c>
      <c r="EA49" s="18">
        <v>0</v>
      </c>
      <c r="EB49" s="18">
        <v>0</v>
      </c>
      <c r="EC49" s="18">
        <v>0</v>
      </c>
      <c r="ED49" s="18">
        <v>0</v>
      </c>
      <c r="EE49" s="18">
        <v>0</v>
      </c>
      <c r="EF49" s="18">
        <v>0</v>
      </c>
      <c r="EG49" s="18">
        <v>0</v>
      </c>
      <c r="EH49" s="18">
        <v>0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0</v>
      </c>
      <c r="EW49" s="18">
        <v>0</v>
      </c>
      <c r="EX49" s="18">
        <v>0</v>
      </c>
      <c r="EY49" s="18">
        <v>0</v>
      </c>
      <c r="EZ49" s="18">
        <v>0</v>
      </c>
      <c r="FA49" s="18">
        <v>0</v>
      </c>
      <c r="FB49" s="18">
        <v>0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0</v>
      </c>
      <c r="FI49" s="18">
        <v>0</v>
      </c>
      <c r="FJ49" s="18">
        <v>0</v>
      </c>
      <c r="FK49" s="18">
        <v>0</v>
      </c>
      <c r="FL49" s="18">
        <v>0</v>
      </c>
      <c r="FM49" s="18">
        <v>0</v>
      </c>
      <c r="FN49" s="19">
        <v>0</v>
      </c>
      <c r="FO49" s="19">
        <v>0</v>
      </c>
      <c r="FP49" s="18">
        <v>0</v>
      </c>
      <c r="FQ49" s="18">
        <v>0</v>
      </c>
      <c r="FR49" s="18">
        <v>0</v>
      </c>
      <c r="FS49" s="18">
        <v>0</v>
      </c>
      <c r="FT49" s="80">
        <v>0</v>
      </c>
      <c r="FU49" s="80">
        <v>0</v>
      </c>
      <c r="FV49" s="18">
        <v>0</v>
      </c>
      <c r="FW49" s="18">
        <v>0</v>
      </c>
      <c r="FX49" s="18">
        <v>0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0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0</v>
      </c>
      <c r="HU49" s="18">
        <v>0</v>
      </c>
    </row>
    <row r="50" spans="1:229" ht="12.75" customHeight="1">
      <c r="A50" s="57" t="s">
        <v>233</v>
      </c>
      <c r="B50" s="17">
        <v>1055</v>
      </c>
      <c r="C50" s="58" t="s">
        <v>146</v>
      </c>
      <c r="D50" s="19">
        <v>0</v>
      </c>
      <c r="E50" s="19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0</v>
      </c>
      <c r="BC50" s="18">
        <v>0</v>
      </c>
      <c r="BD50" s="18">
        <v>0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218425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0</v>
      </c>
      <c r="CK50" s="18">
        <v>0</v>
      </c>
      <c r="CL50" s="18">
        <v>0</v>
      </c>
      <c r="CM50" s="18">
        <v>0</v>
      </c>
      <c r="CN50" s="18">
        <v>0</v>
      </c>
      <c r="CO50" s="18">
        <v>0</v>
      </c>
      <c r="CP50" s="18">
        <v>0</v>
      </c>
      <c r="CQ50" s="18">
        <v>0</v>
      </c>
      <c r="CR50" s="18">
        <v>0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0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0</v>
      </c>
      <c r="DY50" s="18">
        <v>0</v>
      </c>
      <c r="DZ50" s="18">
        <v>0</v>
      </c>
      <c r="EA50" s="18">
        <v>0</v>
      </c>
      <c r="EB50" s="18">
        <v>0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0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0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218425</v>
      </c>
      <c r="HU50" s="18">
        <v>0</v>
      </c>
    </row>
    <row r="51" spans="1:229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158679.59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0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158679.59</v>
      </c>
      <c r="HU51" s="18">
        <v>0</v>
      </c>
    </row>
    <row r="52" spans="1:229" ht="12.75" customHeight="1">
      <c r="A52" s="57" t="s">
        <v>237</v>
      </c>
      <c r="B52" s="17">
        <v>1057</v>
      </c>
      <c r="C52" s="58" t="s">
        <v>146</v>
      </c>
      <c r="D52" s="19">
        <v>0</v>
      </c>
      <c r="E52" s="19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0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0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0</v>
      </c>
      <c r="DE52" s="18">
        <v>0</v>
      </c>
      <c r="DF52" s="18">
        <v>0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0</v>
      </c>
      <c r="DY52" s="18">
        <v>0</v>
      </c>
      <c r="DZ52" s="18">
        <v>0</v>
      </c>
      <c r="EA52" s="18">
        <v>0</v>
      </c>
      <c r="EB52" s="18">
        <v>0</v>
      </c>
      <c r="EC52" s="18">
        <v>0</v>
      </c>
      <c r="ED52" s="18">
        <v>0</v>
      </c>
      <c r="EE52" s="18">
        <v>0</v>
      </c>
      <c r="EF52" s="18">
        <v>0</v>
      </c>
      <c r="EG52" s="18">
        <v>0</v>
      </c>
      <c r="EH52" s="18">
        <v>0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0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0</v>
      </c>
      <c r="HU52" s="18">
        <v>0</v>
      </c>
    </row>
    <row r="53" spans="1:229" ht="12.75" customHeight="1">
      <c r="A53" s="57" t="s">
        <v>239</v>
      </c>
      <c r="B53" s="17">
        <v>2001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1387180042.8089445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169648606.84499964</v>
      </c>
      <c r="FU53" s="80">
        <v>0</v>
      </c>
      <c r="FV53" s="18">
        <v>9554323.3959999941</v>
      </c>
      <c r="FW53" s="18">
        <v>0</v>
      </c>
      <c r="FX53" s="18">
        <v>160094283.44899964</v>
      </c>
      <c r="FY53" s="18">
        <v>0</v>
      </c>
      <c r="FZ53" s="80">
        <v>1217531435.9639449</v>
      </c>
      <c r="GA53" s="80">
        <v>0</v>
      </c>
      <c r="GB53" s="18">
        <v>173864143.20849967</v>
      </c>
      <c r="GC53" s="18">
        <v>0</v>
      </c>
      <c r="GD53" s="18">
        <v>1043667292.7554454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1387180042.8089447</v>
      </c>
      <c r="HU53" s="18">
        <v>0</v>
      </c>
    </row>
    <row r="54" spans="1:229" ht="12.75" customHeight="1">
      <c r="A54" s="57" t="s">
        <v>241</v>
      </c>
      <c r="B54" s="17">
        <v>2002</v>
      </c>
      <c r="C54" s="58" t="s">
        <v>242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2680248.54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480858325.81320226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483538574.35320228</v>
      </c>
      <c r="HU54" s="18">
        <v>0</v>
      </c>
    </row>
    <row r="55" spans="1:229" ht="12.75" customHeight="1">
      <c r="A55" s="57" t="s">
        <v>244</v>
      </c>
      <c r="B55" s="17">
        <v>2005</v>
      </c>
      <c r="C55" s="58" t="s">
        <v>242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4411498.0299999993</v>
      </c>
      <c r="FO55" s="19">
        <v>0</v>
      </c>
      <c r="FP55" s="18">
        <v>0</v>
      </c>
      <c r="FQ55" s="18">
        <v>0</v>
      </c>
      <c r="FR55" s="18">
        <v>0</v>
      </c>
      <c r="FS55" s="18">
        <v>0</v>
      </c>
      <c r="FT55" s="80">
        <v>3773737.6799999997</v>
      </c>
      <c r="FU55" s="80">
        <v>0</v>
      </c>
      <c r="FV55" s="18">
        <v>28388.109999999997</v>
      </c>
      <c r="FW55" s="18">
        <v>0</v>
      </c>
      <c r="FX55" s="18">
        <v>3745349.57</v>
      </c>
      <c r="FY55" s="18">
        <v>0</v>
      </c>
      <c r="FZ55" s="80">
        <v>637760.35</v>
      </c>
      <c r="GA55" s="80">
        <v>0</v>
      </c>
      <c r="GB55" s="18">
        <v>0</v>
      </c>
      <c r="GC55" s="18">
        <v>0</v>
      </c>
      <c r="GD55" s="18">
        <v>637760.35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4411498.0299999993</v>
      </c>
      <c r="HU55" s="18">
        <v>0</v>
      </c>
    </row>
    <row r="56" spans="1:229" ht="12.75" customHeight="1">
      <c r="A56" s="57" t="s">
        <v>246</v>
      </c>
      <c r="B56" s="17">
        <v>2006</v>
      </c>
      <c r="C56" s="58" t="s">
        <v>242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0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0</v>
      </c>
      <c r="HU56" s="18">
        <v>0</v>
      </c>
    </row>
    <row r="57" spans="1:229" ht="12.75" customHeight="1">
      <c r="A57" s="57" t="s">
        <v>248</v>
      </c>
      <c r="B57" s="17">
        <v>2007</v>
      </c>
      <c r="C57" s="58" t="s">
        <v>242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0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0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0</v>
      </c>
      <c r="HU57" s="18">
        <v>0</v>
      </c>
    </row>
    <row r="58" spans="1:229" ht="12.75" customHeight="1">
      <c r="A58" s="57" t="s">
        <v>250</v>
      </c>
      <c r="B58" s="17">
        <v>3001</v>
      </c>
      <c r="C58" s="58" t="s">
        <v>251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0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0</v>
      </c>
      <c r="GA58" s="80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0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0</v>
      </c>
      <c r="HU58" s="18">
        <v>0</v>
      </c>
    </row>
    <row r="59" spans="1:229" ht="12.75" customHeight="1">
      <c r="A59" s="57" t="s">
        <v>253</v>
      </c>
      <c r="B59" s="17">
        <v>3002</v>
      </c>
      <c r="C59" s="58" t="s">
        <v>251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0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0</v>
      </c>
      <c r="HU59" s="18">
        <v>0</v>
      </c>
    </row>
    <row r="60" spans="1:229" ht="12.75" customHeight="1">
      <c r="A60" s="57" t="s">
        <v>255</v>
      </c>
      <c r="B60" s="17">
        <v>3003</v>
      </c>
      <c r="C60" s="58" t="s">
        <v>251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0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0</v>
      </c>
      <c r="HU60" s="18">
        <v>0</v>
      </c>
    </row>
    <row r="61" spans="1:229" ht="12.75" customHeight="1">
      <c r="A61" s="57" t="s">
        <v>257</v>
      </c>
      <c r="B61" s="17">
        <v>3004</v>
      </c>
      <c r="C61" s="58" t="s">
        <v>251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0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0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0</v>
      </c>
      <c r="HU61" s="18">
        <v>0</v>
      </c>
    </row>
    <row r="62" spans="1:229" ht="12.75" customHeight="1">
      <c r="A62" s="57" t="s">
        <v>259</v>
      </c>
      <c r="B62" s="17">
        <v>3005</v>
      </c>
      <c r="C62" s="58" t="s">
        <v>251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0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0</v>
      </c>
      <c r="HU62" s="18">
        <v>0</v>
      </c>
    </row>
    <row r="63" spans="1:229" ht="12.75" customHeight="1">
      <c r="A63" s="57" t="s">
        <v>261</v>
      </c>
      <c r="B63" s="17">
        <v>3006</v>
      </c>
      <c r="C63" s="58" t="s">
        <v>251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0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0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0</v>
      </c>
      <c r="HU63" s="18">
        <v>0</v>
      </c>
    </row>
    <row r="64" spans="1:229" ht="12.75" customHeight="1">
      <c r="A64" s="57" t="s">
        <v>263</v>
      </c>
      <c r="B64" s="17">
        <v>3007</v>
      </c>
      <c r="C64" s="58" t="s">
        <v>251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0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0</v>
      </c>
      <c r="HU64" s="18">
        <v>0</v>
      </c>
    </row>
    <row r="65" spans="1:241" ht="12.75" customHeight="1">
      <c r="A65" s="57" t="s">
        <v>265</v>
      </c>
      <c r="B65" s="17">
        <v>3008</v>
      </c>
      <c r="C65" s="58" t="s">
        <v>251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0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0</v>
      </c>
      <c r="HU65" s="18">
        <v>0</v>
      </c>
    </row>
    <row r="66" spans="1:241" ht="12.75" customHeight="1">
      <c r="A66" s="57" t="s">
        <v>267</v>
      </c>
      <c r="B66" s="17">
        <v>3009</v>
      </c>
      <c r="C66" s="58" t="s">
        <v>251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0</v>
      </c>
      <c r="DE66" s="18">
        <v>0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0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0</v>
      </c>
      <c r="HU66" s="18">
        <v>0</v>
      </c>
    </row>
    <row r="67" spans="1:241" ht="12.75" customHeight="1">
      <c r="A67" s="57" t="s">
        <v>269</v>
      </c>
      <c r="B67" s="17">
        <v>3011</v>
      </c>
      <c r="C67" s="58" t="s">
        <v>251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0</v>
      </c>
      <c r="FU67" s="80">
        <v>0</v>
      </c>
      <c r="FV67" s="18">
        <v>0</v>
      </c>
      <c r="FW67" s="18">
        <v>0</v>
      </c>
      <c r="FX67" s="18">
        <v>0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0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0</v>
      </c>
      <c r="HU67" s="18">
        <v>0</v>
      </c>
    </row>
    <row r="68" spans="1:241" ht="12.75" customHeight="1">
      <c r="A68" s="57" t="s">
        <v>271</v>
      </c>
      <c r="B68" s="17">
        <v>3012</v>
      </c>
      <c r="C68" s="58" t="s">
        <v>251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0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0</v>
      </c>
      <c r="FU68" s="80">
        <v>0</v>
      </c>
      <c r="FV68" s="18">
        <v>0</v>
      </c>
      <c r="FW68" s="18">
        <v>0</v>
      </c>
      <c r="FX68" s="18">
        <v>0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0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0</v>
      </c>
      <c r="HU68" s="18">
        <v>0</v>
      </c>
    </row>
    <row r="69" spans="1:241" ht="12.75" customHeight="1">
      <c r="A69" s="57" t="s">
        <v>273</v>
      </c>
      <c r="B69" s="17">
        <v>3013</v>
      </c>
      <c r="C69" s="58" t="s">
        <v>242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0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0</v>
      </c>
      <c r="HU69" s="18">
        <v>0</v>
      </c>
    </row>
    <row r="70" spans="1:241" ht="12.75" customHeight="1">
      <c r="A70" s="57" t="s">
        <v>275</v>
      </c>
      <c r="B70" s="17">
        <v>3015</v>
      </c>
      <c r="C70" s="58" t="s">
        <v>251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0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0</v>
      </c>
      <c r="FU70" s="80">
        <v>0</v>
      </c>
      <c r="FV70" s="18">
        <v>0</v>
      </c>
      <c r="FW70" s="18">
        <v>0</v>
      </c>
      <c r="FX70" s="18">
        <v>0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0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0</v>
      </c>
      <c r="HU70" s="18">
        <v>0</v>
      </c>
    </row>
    <row r="71" spans="1:241" ht="12.75" customHeight="1">
      <c r="A71" s="57" t="s">
        <v>277</v>
      </c>
      <c r="B71" s="17">
        <v>3016</v>
      </c>
      <c r="C71" s="58" t="s">
        <v>251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0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166596207.53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3632337.4800000004</v>
      </c>
      <c r="FU71" s="80">
        <v>0</v>
      </c>
      <c r="FV71" s="18">
        <v>5799.38</v>
      </c>
      <c r="FW71" s="18">
        <v>0</v>
      </c>
      <c r="FX71" s="18">
        <v>3626538.1000000006</v>
      </c>
      <c r="FY71" s="18">
        <v>0</v>
      </c>
      <c r="FZ71" s="80">
        <v>162963870.05000001</v>
      </c>
      <c r="GA71" s="80">
        <v>0</v>
      </c>
      <c r="GB71" s="18">
        <v>0</v>
      </c>
      <c r="GC71" s="18">
        <v>0</v>
      </c>
      <c r="GD71" s="18">
        <v>162963870.05000001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0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166596207.52999991</v>
      </c>
      <c r="HU71" s="18">
        <v>0</v>
      </c>
    </row>
    <row r="72" spans="1:241" ht="12.75" customHeight="1">
      <c r="A72" s="57" t="s">
        <v>279</v>
      </c>
      <c r="B72" s="17">
        <v>3017</v>
      </c>
      <c r="C72" s="58" t="s">
        <v>251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0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0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0</v>
      </c>
      <c r="FU72" s="80">
        <v>0</v>
      </c>
      <c r="FV72" s="18">
        <v>0</v>
      </c>
      <c r="FW72" s="18">
        <v>0</v>
      </c>
      <c r="FX72" s="18">
        <v>0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0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0</v>
      </c>
      <c r="HU72" s="18">
        <v>0</v>
      </c>
    </row>
    <row r="73" spans="1:241" ht="12.75" customHeight="1">
      <c r="A73" s="57" t="s">
        <v>281</v>
      </c>
      <c r="B73" s="17">
        <v>3018</v>
      </c>
      <c r="C73" s="58" t="s">
        <v>251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0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0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0</v>
      </c>
      <c r="FU73" s="80">
        <v>0</v>
      </c>
      <c r="FV73" s="18">
        <v>0</v>
      </c>
      <c r="FW73" s="18">
        <v>0</v>
      </c>
      <c r="FX73" s="18">
        <v>0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7074664.9333333354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7074664.9333333354</v>
      </c>
      <c r="HU73" s="18">
        <v>0</v>
      </c>
    </row>
    <row r="74" spans="1:241" ht="12.75" customHeight="1">
      <c r="A74" s="59" t="s">
        <v>283</v>
      </c>
      <c r="B74" s="48">
        <v>9000</v>
      </c>
      <c r="C74" s="58" t="s">
        <v>284</v>
      </c>
      <c r="D74" s="49">
        <v>224593816.70778632</v>
      </c>
      <c r="E74" s="49">
        <v>470029362.24357253</v>
      </c>
      <c r="F74" s="49">
        <v>1651469.4988090377</v>
      </c>
      <c r="G74" s="49">
        <v>53978735.298834912</v>
      </c>
      <c r="H74" s="49">
        <v>48269557.124569714</v>
      </c>
      <c r="I74" s="49">
        <v>131138167.54591595</v>
      </c>
      <c r="J74" s="49">
        <v>174672790.08440757</v>
      </c>
      <c r="K74" s="49">
        <v>284912459.39882165</v>
      </c>
      <c r="L74" s="49">
        <v>22596136.228222001</v>
      </c>
      <c r="M74" s="49">
        <v>49595954.129999995</v>
      </c>
      <c r="N74" s="49">
        <v>22974.9</v>
      </c>
      <c r="O74" s="49">
        <v>0</v>
      </c>
      <c r="P74" s="49">
        <v>0</v>
      </c>
      <c r="Q74" s="49">
        <v>0</v>
      </c>
      <c r="R74" s="49">
        <v>-11268.67</v>
      </c>
      <c r="S74" s="49">
        <v>220159.92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0</v>
      </c>
      <c r="Z74" s="49">
        <v>24967206.971838996</v>
      </c>
      <c r="AA74" s="49">
        <v>41700523.200000003</v>
      </c>
      <c r="AB74" s="49">
        <v>0</v>
      </c>
      <c r="AC74" s="49">
        <v>0</v>
      </c>
      <c r="AD74" s="49">
        <v>147363295.84891501</v>
      </c>
      <c r="AE74" s="49">
        <v>51937576.689999998</v>
      </c>
      <c r="AF74" s="49">
        <v>0</v>
      </c>
      <c r="AG74" s="49">
        <v>0</v>
      </c>
      <c r="AH74" s="49">
        <v>0</v>
      </c>
      <c r="AI74" s="49">
        <v>0</v>
      </c>
      <c r="AJ74" s="49">
        <v>3526973446.5650663</v>
      </c>
      <c r="AK74" s="49">
        <v>327887.64</v>
      </c>
      <c r="AL74" s="49">
        <v>253538615.10032901</v>
      </c>
      <c r="AM74" s="49">
        <v>0</v>
      </c>
      <c r="AN74" s="49">
        <v>0</v>
      </c>
      <c r="AO74" s="49">
        <v>119141740.22</v>
      </c>
      <c r="AP74" s="49">
        <v>0</v>
      </c>
      <c r="AQ74" s="49">
        <v>32906474.239999998</v>
      </c>
      <c r="AR74" s="49">
        <v>0</v>
      </c>
      <c r="AS74" s="49">
        <v>0</v>
      </c>
      <c r="AT74" s="49">
        <v>11041776.41</v>
      </c>
      <c r="AU74" s="49">
        <v>10211539.290000001</v>
      </c>
      <c r="AV74" s="49">
        <v>80746864.849999994</v>
      </c>
      <c r="AW74" s="49">
        <v>67094211.369999997</v>
      </c>
      <c r="AX74" s="49">
        <v>0</v>
      </c>
      <c r="AY74" s="49">
        <v>83829.97</v>
      </c>
      <c r="AZ74" s="49">
        <v>912848</v>
      </c>
      <c r="BA74" s="49">
        <v>231878</v>
      </c>
      <c r="BB74" s="49">
        <v>263540.23005900002</v>
      </c>
      <c r="BC74" s="49">
        <v>833774.83</v>
      </c>
      <c r="BD74" s="49">
        <v>7503687.5135209998</v>
      </c>
      <c r="BE74" s="49">
        <v>607955.56290000002</v>
      </c>
      <c r="BF74" s="49">
        <v>0</v>
      </c>
      <c r="BG74" s="49">
        <v>0</v>
      </c>
      <c r="BH74" s="49">
        <v>17860</v>
      </c>
      <c r="BI74" s="49">
        <v>0</v>
      </c>
      <c r="BJ74" s="49">
        <v>302474.11</v>
      </c>
      <c r="BK74" s="49">
        <v>31596858.66</v>
      </c>
      <c r="BL74" s="49">
        <v>2541522.08</v>
      </c>
      <c r="BM74" s="49">
        <v>7924424.25</v>
      </c>
      <c r="BN74" s="49">
        <v>0</v>
      </c>
      <c r="BO74" s="49">
        <v>0</v>
      </c>
      <c r="BP74" s="49">
        <v>13187073.088958725</v>
      </c>
      <c r="BQ74" s="49">
        <v>203369.42</v>
      </c>
      <c r="BR74" s="49">
        <v>0</v>
      </c>
      <c r="BS74" s="49">
        <v>0</v>
      </c>
      <c r="BT74" s="49">
        <v>0</v>
      </c>
      <c r="BU74" s="49">
        <v>0</v>
      </c>
      <c r="BV74" s="49">
        <v>28287403.030000001</v>
      </c>
      <c r="BW74" s="49">
        <v>49385606</v>
      </c>
      <c r="BX74" s="49">
        <v>14345.17</v>
      </c>
      <c r="BY74" s="49">
        <v>0</v>
      </c>
      <c r="BZ74" s="49">
        <v>1109161.1299999999</v>
      </c>
      <c r="CA74" s="49">
        <v>6099182.0999999996</v>
      </c>
      <c r="CB74" s="49">
        <v>1550390.35</v>
      </c>
      <c r="CC74" s="49">
        <v>2564863.21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162196212.68368602</v>
      </c>
      <c r="CK74" s="49">
        <v>8611252.9415000007</v>
      </c>
      <c r="CL74" s="49">
        <v>17128664.034341998</v>
      </c>
      <c r="CM74" s="49">
        <v>514403.98359999986</v>
      </c>
      <c r="CN74" s="49">
        <v>10313175.145360999</v>
      </c>
      <c r="CO74" s="49">
        <v>-452915.59</v>
      </c>
      <c r="CP74" s="49">
        <v>0</v>
      </c>
      <c r="CQ74" s="49">
        <v>0</v>
      </c>
      <c r="CR74" s="49">
        <v>9075966.2353780009</v>
      </c>
      <c r="CS74" s="49">
        <v>57232.159999999873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0</v>
      </c>
      <c r="DA74" s="49">
        <v>0</v>
      </c>
      <c r="DB74" s="49">
        <v>0</v>
      </c>
      <c r="DC74" s="49">
        <v>0</v>
      </c>
      <c r="DD74" s="49">
        <v>3456908.2299999995</v>
      </c>
      <c r="DE74" s="49">
        <v>18566287.689999998</v>
      </c>
      <c r="DF74" s="49">
        <v>0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4823.07</v>
      </c>
      <c r="DM74" s="49">
        <v>0</v>
      </c>
      <c r="DN74" s="49">
        <v>590924.8648744002</v>
      </c>
      <c r="DO74" s="49">
        <v>3609436.28</v>
      </c>
      <c r="DP74" s="49">
        <v>0</v>
      </c>
      <c r="DQ74" s="49">
        <v>2588306.4591265507</v>
      </c>
      <c r="DR74" s="49">
        <v>0</v>
      </c>
      <c r="DS74" s="49">
        <v>0</v>
      </c>
      <c r="DT74" s="49">
        <v>6.56</v>
      </c>
      <c r="DU74" s="49">
        <v>0</v>
      </c>
      <c r="DV74" s="49">
        <v>0</v>
      </c>
      <c r="DW74" s="49">
        <v>14680403.66</v>
      </c>
      <c r="DX74" s="49">
        <v>8201.9099930000011</v>
      </c>
      <c r="DY74" s="49">
        <v>0</v>
      </c>
      <c r="DZ74" s="49">
        <v>0</v>
      </c>
      <c r="EA74" s="49">
        <v>0</v>
      </c>
      <c r="EB74" s="49">
        <v>36008010.995404996</v>
      </c>
      <c r="EC74" s="49">
        <v>176448871.40000001</v>
      </c>
      <c r="ED74" s="49">
        <v>1444490.9101459999</v>
      </c>
      <c r="EE74" s="49">
        <v>3334661.52</v>
      </c>
      <c r="EF74" s="49">
        <v>42695695.181781001</v>
      </c>
      <c r="EG74" s="49">
        <v>129461392.29999998</v>
      </c>
      <c r="EH74" s="49">
        <v>5470167.6700569997</v>
      </c>
      <c r="EI74" s="49">
        <v>1112647.4600000018</v>
      </c>
      <c r="EJ74" s="49">
        <v>0</v>
      </c>
      <c r="EK74" s="49">
        <v>0</v>
      </c>
      <c r="EL74" s="49">
        <v>0</v>
      </c>
      <c r="EM74" s="49">
        <v>0</v>
      </c>
      <c r="EN74" s="49">
        <v>16700920.300000001</v>
      </c>
      <c r="EO74" s="49">
        <v>-0.380000000004657</v>
      </c>
      <c r="EP74" s="49">
        <v>2626247.0100000002</v>
      </c>
      <c r="EQ74" s="49">
        <v>0</v>
      </c>
      <c r="ER74" s="49">
        <v>0</v>
      </c>
      <c r="ES74" s="49">
        <v>0</v>
      </c>
      <c r="ET74" s="49">
        <v>88086322.140000001</v>
      </c>
      <c r="EU74" s="49">
        <v>18886572.41</v>
      </c>
      <c r="EV74" s="49">
        <v>35924111.349999994</v>
      </c>
      <c r="EW74" s="49">
        <v>0</v>
      </c>
      <c r="EX74" s="49">
        <v>1283197574.02</v>
      </c>
      <c r="EY74" s="49">
        <v>0</v>
      </c>
      <c r="EZ74" s="49">
        <v>6045471.6700000009</v>
      </c>
      <c r="FA74" s="49">
        <v>0</v>
      </c>
      <c r="FB74" s="49">
        <v>223256461.29000005</v>
      </c>
      <c r="FC74" s="49">
        <v>0</v>
      </c>
      <c r="FD74" s="49">
        <v>6571.45</v>
      </c>
      <c r="FE74" s="49">
        <v>1263125.18</v>
      </c>
      <c r="FF74" s="49">
        <v>336690.84</v>
      </c>
      <c r="FG74" s="49">
        <v>0</v>
      </c>
      <c r="FH74" s="49">
        <v>17965938.84</v>
      </c>
      <c r="FI74" s="49">
        <v>0</v>
      </c>
      <c r="FJ74" s="49">
        <v>37014321.049999997</v>
      </c>
      <c r="FK74" s="49">
        <v>0</v>
      </c>
      <c r="FL74" s="49">
        <v>0</v>
      </c>
      <c r="FM74" s="49">
        <v>0</v>
      </c>
      <c r="FN74" s="49">
        <v>1392083570.0089431</v>
      </c>
      <c r="FO74" s="49">
        <v>17875817.559999991</v>
      </c>
      <c r="FP74" s="49">
        <v>0</v>
      </c>
      <c r="FQ74" s="49">
        <v>390.48</v>
      </c>
      <c r="FR74" s="49">
        <v>0</v>
      </c>
      <c r="FS74" s="49">
        <v>0</v>
      </c>
      <c r="FT74" s="49">
        <v>174552134.0449982</v>
      </c>
      <c r="FU74" s="49">
        <v>0</v>
      </c>
      <c r="FV74" s="49">
        <v>11183525.665998545</v>
      </c>
      <c r="FW74" s="49">
        <v>0</v>
      </c>
      <c r="FX74" s="49">
        <v>163368608.37899965</v>
      </c>
      <c r="FY74" s="49">
        <v>0</v>
      </c>
      <c r="FZ74" s="49">
        <v>1217531435.9639449</v>
      </c>
      <c r="GA74" s="49">
        <v>17875427.079999991</v>
      </c>
      <c r="GB74" s="49">
        <v>173864143.20849967</v>
      </c>
      <c r="GC74" s="49">
        <v>5215370.8499999996</v>
      </c>
      <c r="GD74" s="49">
        <v>1043667292.7554454</v>
      </c>
      <c r="GE74" s="49">
        <v>12660056.229999989</v>
      </c>
      <c r="GF74" s="49">
        <v>0</v>
      </c>
      <c r="GG74" s="49">
        <v>563874.92999999993</v>
      </c>
      <c r="GH74" s="49">
        <v>0</v>
      </c>
      <c r="GI74" s="49">
        <v>0</v>
      </c>
      <c r="GJ74" s="49">
        <v>0</v>
      </c>
      <c r="GK74" s="49">
        <v>0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0</v>
      </c>
      <c r="GR74" s="49">
        <v>0</v>
      </c>
      <c r="GS74" s="49">
        <v>0</v>
      </c>
      <c r="GT74" s="49">
        <v>0</v>
      </c>
      <c r="GU74" s="49">
        <v>0</v>
      </c>
      <c r="GV74" s="49">
        <v>0</v>
      </c>
      <c r="GW74" s="49">
        <v>0</v>
      </c>
      <c r="GX74" s="49">
        <v>0</v>
      </c>
      <c r="GY74" s="49">
        <v>0</v>
      </c>
      <c r="GZ74" s="49">
        <v>0</v>
      </c>
      <c r="HA74" s="49">
        <v>0</v>
      </c>
      <c r="HB74" s="49">
        <v>0</v>
      </c>
      <c r="HC74" s="49">
        <v>0</v>
      </c>
      <c r="HD74" s="49">
        <v>0</v>
      </c>
      <c r="HE74" s="49">
        <v>0</v>
      </c>
      <c r="HF74" s="49">
        <v>0</v>
      </c>
      <c r="HG74" s="49">
        <v>0</v>
      </c>
      <c r="HH74" s="49">
        <v>0</v>
      </c>
      <c r="HI74" s="49">
        <v>0</v>
      </c>
      <c r="HJ74" s="49">
        <v>0</v>
      </c>
      <c r="HK74" s="49">
        <v>0</v>
      </c>
      <c r="HL74" s="49">
        <v>0</v>
      </c>
      <c r="HM74" s="49">
        <v>0</v>
      </c>
      <c r="HN74" s="49">
        <v>0</v>
      </c>
      <c r="HO74" s="49">
        <v>0</v>
      </c>
      <c r="HP74" s="49">
        <v>0</v>
      </c>
      <c r="HQ74" s="49">
        <v>0</v>
      </c>
      <c r="HR74" s="49">
        <v>0</v>
      </c>
      <c r="HS74" s="49">
        <v>0</v>
      </c>
      <c r="HT74" s="49">
        <v>7739160617.0746622</v>
      </c>
      <c r="HU74" s="49">
        <v>1339818540.9106987</v>
      </c>
    </row>
    <row r="75" spans="1:241" ht="12.75" customHeight="1">
      <c r="A75" s="59" t="s">
        <v>286</v>
      </c>
      <c r="B75" s="48">
        <v>9001</v>
      </c>
      <c r="C75" s="58" t="s">
        <v>287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9">
        <v>0</v>
      </c>
      <c r="CR75" s="49">
        <v>0</v>
      </c>
      <c r="CS75" s="49">
        <v>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0</v>
      </c>
      <c r="DA75" s="49">
        <v>0</v>
      </c>
      <c r="DB75" s="49">
        <v>0</v>
      </c>
      <c r="DC75" s="49">
        <v>0</v>
      </c>
      <c r="DD75" s="49">
        <v>2680248.54</v>
      </c>
      <c r="DE75" s="49">
        <v>0</v>
      </c>
      <c r="DF75" s="49">
        <v>0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0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0</v>
      </c>
      <c r="DY75" s="49">
        <v>0</v>
      </c>
      <c r="DZ75" s="49">
        <v>0</v>
      </c>
      <c r="EA75" s="49">
        <v>0</v>
      </c>
      <c r="EB75" s="49">
        <v>0</v>
      </c>
      <c r="EC75" s="49">
        <v>0</v>
      </c>
      <c r="ED75" s="49">
        <v>0</v>
      </c>
      <c r="EE75" s="49">
        <v>0</v>
      </c>
      <c r="EF75" s="49">
        <v>0</v>
      </c>
      <c r="EG75" s="49">
        <v>0</v>
      </c>
      <c r="EH75" s="49">
        <v>0</v>
      </c>
      <c r="EI75" s="49">
        <v>0</v>
      </c>
      <c r="EJ75" s="49">
        <v>0</v>
      </c>
      <c r="EK75" s="49">
        <v>0</v>
      </c>
      <c r="EL75" s="49">
        <v>0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0</v>
      </c>
      <c r="EU75" s="49">
        <v>0</v>
      </c>
      <c r="EV75" s="49">
        <v>0</v>
      </c>
      <c r="EW75" s="49">
        <v>0</v>
      </c>
      <c r="EX75" s="49">
        <v>0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0</v>
      </c>
      <c r="FM75" s="49">
        <v>0</v>
      </c>
      <c r="FN75" s="49">
        <v>171007705.56</v>
      </c>
      <c r="FO75" s="49">
        <v>0</v>
      </c>
      <c r="FP75" s="49">
        <v>0</v>
      </c>
      <c r="FQ75" s="49">
        <v>0</v>
      </c>
      <c r="FR75" s="49">
        <v>0</v>
      </c>
      <c r="FS75" s="49">
        <v>0</v>
      </c>
      <c r="FT75" s="49">
        <v>7406075.1600000001</v>
      </c>
      <c r="FU75" s="49">
        <v>0</v>
      </c>
      <c r="FV75" s="49">
        <v>34187.49</v>
      </c>
      <c r="FW75" s="49">
        <v>0</v>
      </c>
      <c r="FX75" s="49">
        <v>7371887.6699999999</v>
      </c>
      <c r="FY75" s="49">
        <v>0</v>
      </c>
      <c r="FZ75" s="49">
        <v>163601630.40000001</v>
      </c>
      <c r="GA75" s="49">
        <v>0</v>
      </c>
      <c r="GB75" s="49">
        <v>0</v>
      </c>
      <c r="GC75" s="49">
        <v>0</v>
      </c>
      <c r="GD75" s="49">
        <v>163601630.40000001</v>
      </c>
      <c r="GE75" s="49">
        <v>0</v>
      </c>
      <c r="GF75" s="49">
        <v>0</v>
      </c>
      <c r="GG75" s="49">
        <v>0</v>
      </c>
      <c r="GH75" s="49">
        <v>0</v>
      </c>
      <c r="GI75" s="49">
        <v>0</v>
      </c>
      <c r="GJ75" s="49">
        <v>0</v>
      </c>
      <c r="GK75" s="49">
        <v>0</v>
      </c>
      <c r="GL75" s="49">
        <v>0</v>
      </c>
      <c r="GM75" s="49">
        <v>0</v>
      </c>
      <c r="GN75" s="49">
        <v>487932990.7465356</v>
      </c>
      <c r="GO75" s="49">
        <v>0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661620944.84653544</v>
      </c>
      <c r="HU75" s="49">
        <v>0</v>
      </c>
      <c r="HV75" s="35"/>
      <c r="HW75" s="35"/>
      <c r="HX75" s="35"/>
      <c r="HY75" s="35"/>
      <c r="HZ75" s="35"/>
    </row>
    <row r="76" spans="1:241">
      <c r="A76" s="59" t="s">
        <v>289</v>
      </c>
      <c r="B76" s="48">
        <v>9003</v>
      </c>
      <c r="C76" s="58" t="s">
        <v>290</v>
      </c>
      <c r="D76" s="49">
        <v>224593816.70778632</v>
      </c>
      <c r="E76" s="49">
        <v>470029362.24357253</v>
      </c>
      <c r="F76" s="49">
        <v>1651469.4988090377</v>
      </c>
      <c r="G76" s="49">
        <v>53978735.298834912</v>
      </c>
      <c r="H76" s="49">
        <v>48269557.124569714</v>
      </c>
      <c r="I76" s="49">
        <v>131138167.54591595</v>
      </c>
      <c r="J76" s="49">
        <v>174672790.08440757</v>
      </c>
      <c r="K76" s="49">
        <v>284912459.39882165</v>
      </c>
      <c r="L76" s="49">
        <v>22596136.228222001</v>
      </c>
      <c r="M76" s="49">
        <v>49595954.129999995</v>
      </c>
      <c r="N76" s="49">
        <v>22974.9</v>
      </c>
      <c r="O76" s="49">
        <v>0</v>
      </c>
      <c r="P76" s="49">
        <v>0</v>
      </c>
      <c r="Q76" s="49">
        <v>0</v>
      </c>
      <c r="R76" s="49">
        <v>-11268.67</v>
      </c>
      <c r="S76" s="49">
        <v>220159.92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24967206.971838996</v>
      </c>
      <c r="AA76" s="49">
        <v>41700523.200000003</v>
      </c>
      <c r="AB76" s="49">
        <v>0</v>
      </c>
      <c r="AC76" s="49">
        <v>0</v>
      </c>
      <c r="AD76" s="49">
        <v>147363295.84891501</v>
      </c>
      <c r="AE76" s="49">
        <v>51937576.689999998</v>
      </c>
      <c r="AF76" s="49">
        <v>0</v>
      </c>
      <c r="AG76" s="49">
        <v>0</v>
      </c>
      <c r="AH76" s="49">
        <v>0</v>
      </c>
      <c r="AI76" s="49">
        <v>0</v>
      </c>
      <c r="AJ76" s="49">
        <v>3526973446.5650663</v>
      </c>
      <c r="AK76" s="49">
        <v>327887.64</v>
      </c>
      <c r="AL76" s="49">
        <v>253538615.10032901</v>
      </c>
      <c r="AM76" s="49">
        <v>0</v>
      </c>
      <c r="AN76" s="49">
        <v>0</v>
      </c>
      <c r="AO76" s="49">
        <v>119141740.22</v>
      </c>
      <c r="AP76" s="49">
        <v>0</v>
      </c>
      <c r="AQ76" s="49">
        <v>32906474.239999998</v>
      </c>
      <c r="AR76" s="49">
        <v>0</v>
      </c>
      <c r="AS76" s="49">
        <v>0</v>
      </c>
      <c r="AT76" s="49">
        <v>11041776.41</v>
      </c>
      <c r="AU76" s="49">
        <v>10211539.290000001</v>
      </c>
      <c r="AV76" s="49">
        <v>80746864.849999994</v>
      </c>
      <c r="AW76" s="49">
        <v>67094211.369999997</v>
      </c>
      <c r="AX76" s="49">
        <v>0</v>
      </c>
      <c r="AY76" s="49">
        <v>83829.97</v>
      </c>
      <c r="AZ76" s="49">
        <v>912848</v>
      </c>
      <c r="BA76" s="49">
        <v>231878</v>
      </c>
      <c r="BB76" s="49">
        <v>263540.23005900002</v>
      </c>
      <c r="BC76" s="49">
        <v>833774.83</v>
      </c>
      <c r="BD76" s="49">
        <v>7503687.5135209998</v>
      </c>
      <c r="BE76" s="49">
        <v>607955.56290000002</v>
      </c>
      <c r="BF76" s="49">
        <v>0</v>
      </c>
      <c r="BG76" s="49">
        <v>0</v>
      </c>
      <c r="BH76" s="49">
        <v>17860</v>
      </c>
      <c r="BI76" s="49">
        <v>0</v>
      </c>
      <c r="BJ76" s="49">
        <v>302474.11</v>
      </c>
      <c r="BK76" s="49">
        <v>31596858.66</v>
      </c>
      <c r="BL76" s="49">
        <v>2541522.08</v>
      </c>
      <c r="BM76" s="49">
        <v>7924424.25</v>
      </c>
      <c r="BN76" s="49">
        <v>0</v>
      </c>
      <c r="BO76" s="49">
        <v>0</v>
      </c>
      <c r="BP76" s="49">
        <v>13187073.088958725</v>
      </c>
      <c r="BQ76" s="49">
        <v>203369.42</v>
      </c>
      <c r="BR76" s="49">
        <v>0</v>
      </c>
      <c r="BS76" s="49">
        <v>0</v>
      </c>
      <c r="BT76" s="49">
        <v>0</v>
      </c>
      <c r="BU76" s="49">
        <v>0</v>
      </c>
      <c r="BV76" s="49">
        <v>28287403.030000001</v>
      </c>
      <c r="BW76" s="49">
        <v>49385606</v>
      </c>
      <c r="BX76" s="49">
        <v>14345.17</v>
      </c>
      <c r="BY76" s="49">
        <v>0</v>
      </c>
      <c r="BZ76" s="49">
        <v>1109161.1299999999</v>
      </c>
      <c r="CA76" s="49">
        <v>6099182.0999999996</v>
      </c>
      <c r="CB76" s="49">
        <v>1550390.35</v>
      </c>
      <c r="CC76" s="49">
        <v>2564863.21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162196212.68368602</v>
      </c>
      <c r="CK76" s="49">
        <v>8611252.9415000007</v>
      </c>
      <c r="CL76" s="49">
        <v>17128664.034341998</v>
      </c>
      <c r="CM76" s="49">
        <v>514403.98359999986</v>
      </c>
      <c r="CN76" s="49">
        <v>10313175.145360999</v>
      </c>
      <c r="CO76" s="49">
        <v>-452915.59</v>
      </c>
      <c r="CP76" s="49">
        <v>0</v>
      </c>
      <c r="CQ76" s="49">
        <v>0</v>
      </c>
      <c r="CR76" s="49">
        <v>9075966.2353780009</v>
      </c>
      <c r="CS76" s="49">
        <v>57232.159999999873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0</v>
      </c>
      <c r="DA76" s="49">
        <v>0</v>
      </c>
      <c r="DB76" s="49">
        <v>0</v>
      </c>
      <c r="DC76" s="49">
        <v>0</v>
      </c>
      <c r="DD76" s="49">
        <v>6137156.7699999996</v>
      </c>
      <c r="DE76" s="49">
        <v>18566287.689999998</v>
      </c>
      <c r="DF76" s="49">
        <v>0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4823.07</v>
      </c>
      <c r="DM76" s="49">
        <v>0</v>
      </c>
      <c r="DN76" s="49">
        <v>590924.8648744002</v>
      </c>
      <c r="DO76" s="49">
        <v>3609436.28</v>
      </c>
      <c r="DP76" s="49">
        <v>0</v>
      </c>
      <c r="DQ76" s="49">
        <v>2588306.4591265507</v>
      </c>
      <c r="DR76" s="49">
        <v>0</v>
      </c>
      <c r="DS76" s="49">
        <v>0</v>
      </c>
      <c r="DT76" s="49">
        <v>6.56</v>
      </c>
      <c r="DU76" s="49">
        <v>0</v>
      </c>
      <c r="DV76" s="49">
        <v>0</v>
      </c>
      <c r="DW76" s="49">
        <v>14680403.66</v>
      </c>
      <c r="DX76" s="49">
        <v>8201.9099930000011</v>
      </c>
      <c r="DY76" s="49">
        <v>0</v>
      </c>
      <c r="DZ76" s="49">
        <v>0</v>
      </c>
      <c r="EA76" s="49">
        <v>0</v>
      </c>
      <c r="EB76" s="49">
        <v>36008010.995404996</v>
      </c>
      <c r="EC76" s="49">
        <v>176448871.40000001</v>
      </c>
      <c r="ED76" s="49">
        <v>1444490.9101459999</v>
      </c>
      <c r="EE76" s="49">
        <v>3334661.52</v>
      </c>
      <c r="EF76" s="49">
        <v>42695695.181781001</v>
      </c>
      <c r="EG76" s="49">
        <v>129461392.29999998</v>
      </c>
      <c r="EH76" s="49">
        <v>5470167.6700569997</v>
      </c>
      <c r="EI76" s="49">
        <v>1112647.4600000018</v>
      </c>
      <c r="EJ76" s="49">
        <v>0</v>
      </c>
      <c r="EK76" s="49">
        <v>0</v>
      </c>
      <c r="EL76" s="49">
        <v>0</v>
      </c>
      <c r="EM76" s="49">
        <v>0</v>
      </c>
      <c r="EN76" s="49">
        <v>16700920.300000001</v>
      </c>
      <c r="EO76" s="49">
        <v>-0.380000000004657</v>
      </c>
      <c r="EP76" s="49">
        <v>2626247.0100000002</v>
      </c>
      <c r="EQ76" s="49">
        <v>0</v>
      </c>
      <c r="ER76" s="49">
        <v>0</v>
      </c>
      <c r="ES76" s="49">
        <v>0</v>
      </c>
      <c r="ET76" s="49">
        <v>88086322.140000001</v>
      </c>
      <c r="EU76" s="49">
        <v>18886572.41</v>
      </c>
      <c r="EV76" s="49">
        <v>35924111.349999994</v>
      </c>
      <c r="EW76" s="49">
        <v>0</v>
      </c>
      <c r="EX76" s="49">
        <v>1283197574.02</v>
      </c>
      <c r="EY76" s="49">
        <v>0</v>
      </c>
      <c r="EZ76" s="49">
        <v>6045471.6700000009</v>
      </c>
      <c r="FA76" s="49">
        <v>0</v>
      </c>
      <c r="FB76" s="49">
        <v>223256461.29000005</v>
      </c>
      <c r="FC76" s="49">
        <v>0</v>
      </c>
      <c r="FD76" s="49">
        <v>6571.45</v>
      </c>
      <c r="FE76" s="49">
        <v>1263125.18</v>
      </c>
      <c r="FF76" s="49">
        <v>336690.84</v>
      </c>
      <c r="FG76" s="49">
        <v>0</v>
      </c>
      <c r="FH76" s="49">
        <v>17965938.84</v>
      </c>
      <c r="FI76" s="49">
        <v>0</v>
      </c>
      <c r="FJ76" s="49">
        <v>37014321.049999997</v>
      </c>
      <c r="FK76" s="49">
        <v>0</v>
      </c>
      <c r="FL76" s="49">
        <v>0</v>
      </c>
      <c r="FM76" s="49">
        <v>0</v>
      </c>
      <c r="FN76" s="49">
        <v>1563091275.568943</v>
      </c>
      <c r="FO76" s="49">
        <v>17875817.559999991</v>
      </c>
      <c r="FP76" s="49">
        <v>0</v>
      </c>
      <c r="FQ76" s="49">
        <v>390.48</v>
      </c>
      <c r="FR76" s="49">
        <v>0</v>
      </c>
      <c r="FS76" s="49">
        <v>0</v>
      </c>
      <c r="FT76" s="49">
        <v>181958209.2049982</v>
      </c>
      <c r="FU76" s="49">
        <v>0</v>
      </c>
      <c r="FV76" s="49">
        <v>11217713.155998545</v>
      </c>
      <c r="FW76" s="49">
        <v>0</v>
      </c>
      <c r="FX76" s="49">
        <v>170740496.04899964</v>
      </c>
      <c r="FY76" s="49">
        <v>0</v>
      </c>
      <c r="FZ76" s="49">
        <v>1381133066.363945</v>
      </c>
      <c r="GA76" s="49">
        <v>17875427.079999991</v>
      </c>
      <c r="GB76" s="49">
        <v>173864143.20849967</v>
      </c>
      <c r="GC76" s="49">
        <v>5215370.8499999996</v>
      </c>
      <c r="GD76" s="49">
        <v>1207268923.1554453</v>
      </c>
      <c r="GE76" s="49">
        <v>12660056.229999989</v>
      </c>
      <c r="GF76" s="49">
        <v>0</v>
      </c>
      <c r="GG76" s="49">
        <v>563874.92999999993</v>
      </c>
      <c r="GH76" s="49">
        <v>0</v>
      </c>
      <c r="GI76" s="49">
        <v>0</v>
      </c>
      <c r="GJ76" s="49">
        <v>0</v>
      </c>
      <c r="GK76" s="49">
        <v>0</v>
      </c>
      <c r="GL76" s="49">
        <v>0</v>
      </c>
      <c r="GM76" s="49">
        <v>0</v>
      </c>
      <c r="GN76" s="49">
        <v>487932990.7465356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8400781561.9211979</v>
      </c>
      <c r="HU76" s="49">
        <v>1339818540.9106987</v>
      </c>
      <c r="HV76" s="35"/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</row>
    <row r="77" spans="1:241" s="35" customFormat="1">
      <c r="A77" s="53"/>
      <c r="B77" s="53"/>
      <c r="C77" s="53"/>
    </row>
    <row r="78" spans="1:241" s="35" customFormat="1">
      <c r="A78" s="53"/>
      <c r="B78" s="53"/>
      <c r="C78" s="53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 t="s">
        <v>219</v>
      </c>
      <c r="B115" s="53">
        <v>1048</v>
      </c>
      <c r="C115" s="53"/>
    </row>
    <row r="116" spans="1:3" s="35" customFormat="1">
      <c r="A116" s="53"/>
      <c r="B116" s="53"/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 t="s">
        <v>227</v>
      </c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 t="s">
        <v>248</v>
      </c>
      <c r="B129" s="53">
        <v>2007</v>
      </c>
      <c r="C129" s="53"/>
    </row>
    <row r="130" spans="1:229" s="35" customFormat="1">
      <c r="A130" s="53"/>
      <c r="B130" s="53"/>
      <c r="C130" s="53"/>
    </row>
    <row r="131" spans="1:229" s="35" customFormat="1">
      <c r="A131" s="53"/>
      <c r="B131" s="53"/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/>
    <row r="137" spans="1:229" s="35" customFormat="1"/>
    <row r="138" spans="1:229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</row>
    <row r="139" spans="1:229" s="35" customFormat="1"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</row>
    <row r="140" spans="1:229" s="35" customFormat="1"/>
    <row r="141" spans="1:229" s="35" customFormat="1"/>
    <row r="142" spans="1:229" s="35" customFormat="1"/>
    <row r="143" spans="1:229" s="35" customFormat="1">
      <c r="A143" s="53"/>
      <c r="B143" s="53"/>
      <c r="C143" s="53"/>
    </row>
    <row r="144" spans="1:229" s="35" customFormat="1">
      <c r="A144" s="53"/>
      <c r="B144" s="53"/>
      <c r="C144" s="53"/>
    </row>
    <row r="145" spans="1:241" s="35" customFormat="1">
      <c r="A145" s="53"/>
      <c r="B145" s="53"/>
      <c r="C145" s="53"/>
    </row>
    <row r="146" spans="1:241" s="35" customFormat="1">
      <c r="A146" s="53"/>
      <c r="B146" s="53"/>
      <c r="C146" s="53"/>
    </row>
    <row r="147" spans="1:241" s="35" customFormat="1">
      <c r="A147" s="53"/>
      <c r="B147" s="53"/>
      <c r="C147" s="53"/>
    </row>
    <row r="148" spans="1:241" s="35" customFormat="1">
      <c r="A148" s="53"/>
      <c r="B148" s="53"/>
      <c r="C148" s="53"/>
    </row>
    <row r="149" spans="1:241" s="35" customFormat="1">
      <c r="A149" s="53"/>
      <c r="B149" s="53"/>
      <c r="C149" s="53"/>
    </row>
    <row r="150" spans="1:241" s="35" customFormat="1">
      <c r="A150" s="53"/>
      <c r="B150" s="53"/>
      <c r="C150" s="53"/>
    </row>
    <row r="151" spans="1:241" s="35" customFormat="1">
      <c r="A151" s="53"/>
      <c r="B151" s="53"/>
      <c r="C151" s="53"/>
    </row>
    <row r="152" spans="1:241" s="35" customFormat="1">
      <c r="A152" s="53"/>
      <c r="B152" s="53"/>
      <c r="C152" s="53"/>
    </row>
    <row r="153" spans="1:241" s="35" customFormat="1">
      <c r="A153" s="53"/>
      <c r="B153" s="53"/>
      <c r="C153" s="53"/>
    </row>
    <row r="154" spans="1:241" s="35" customFormat="1">
      <c r="A154" s="53"/>
      <c r="B154" s="53"/>
      <c r="C154" s="53"/>
    </row>
    <row r="155" spans="1:241" s="35" customFormat="1">
      <c r="A155" s="53"/>
      <c r="B155" s="53"/>
      <c r="C155" s="53"/>
    </row>
    <row r="156" spans="1:241" s="35" customFormat="1">
      <c r="A156" s="53"/>
      <c r="B156" s="53"/>
      <c r="C156" s="53"/>
    </row>
    <row r="157" spans="1:241" s="35" customFormat="1">
      <c r="A157" s="53"/>
      <c r="B157" s="53"/>
      <c r="C157" s="53"/>
    </row>
    <row r="158" spans="1:241" s="35" customFormat="1">
      <c r="A158" s="53"/>
      <c r="B158" s="53"/>
      <c r="C158" s="53"/>
    </row>
    <row r="159" spans="1:241" s="35" customFormat="1">
      <c r="A159" s="53"/>
      <c r="B159" s="53"/>
      <c r="C159" s="53"/>
    </row>
    <row r="160" spans="1:241" s="35" customFormat="1">
      <c r="A160" s="53"/>
      <c r="B160" s="53"/>
      <c r="C160" s="5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3"/>
  <dimension ref="A1:IH160"/>
  <sheetViews>
    <sheetView showGridLines="0" zoomScale="80" zoomScaleNormal="80" workbookViewId="0">
      <pane xSplit="3" ySplit="6" topLeftCell="D7" activePane="bottomRight" state="frozen"/>
      <selection activeCell="HK54" sqref="HK54"/>
      <selection pane="topRight" activeCell="HK54" sqref="HK54"/>
      <selection pane="bottomLeft" activeCell="HK54" sqref="HK54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231" width="14.5703125" style="3" customWidth="1"/>
    <col min="232" max="16384" width="9.140625" style="3"/>
  </cols>
  <sheetData>
    <row r="1" spans="1:230" ht="15" customHeight="1">
      <c r="A1" s="1" t="s">
        <v>0</v>
      </c>
      <c r="B1" s="2"/>
      <c r="C1" s="2"/>
    </row>
    <row r="2" spans="1:230" ht="15" customHeight="1">
      <c r="A2" s="1" t="s">
        <v>6</v>
      </c>
      <c r="B2" s="2"/>
      <c r="C2" s="2"/>
    </row>
    <row r="3" spans="1:230" ht="15" customHeight="1">
      <c r="A3" s="5" t="s">
        <v>361</v>
      </c>
      <c r="B3" s="2"/>
      <c r="C3" s="2"/>
    </row>
    <row r="4" spans="1:230" ht="15" customHeight="1"/>
    <row r="5" spans="1:230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360</v>
      </c>
      <c r="HU5" s="101"/>
    </row>
    <row r="6" spans="1:230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  <c r="HV6" s="79" t="s">
        <v>6</v>
      </c>
    </row>
    <row r="7" spans="1:230" ht="12.75" customHeight="1">
      <c r="A7" s="57" t="s">
        <v>145</v>
      </c>
      <c r="B7" s="17">
        <v>1001</v>
      </c>
      <c r="C7" s="58" t="s">
        <v>146</v>
      </c>
      <c r="D7" s="19">
        <v>29805635</v>
      </c>
      <c r="E7" s="19">
        <v>102343364</v>
      </c>
      <c r="F7" s="18">
        <v>0</v>
      </c>
      <c r="G7" s="18">
        <v>0</v>
      </c>
      <c r="H7" s="18">
        <v>0</v>
      </c>
      <c r="I7" s="18">
        <v>0</v>
      </c>
      <c r="J7" s="18">
        <v>29805635</v>
      </c>
      <c r="K7" s="18">
        <v>102343364</v>
      </c>
      <c r="L7" s="18">
        <v>2267961</v>
      </c>
      <c r="M7" s="18">
        <v>49047028</v>
      </c>
      <c r="N7" s="18">
        <v>0</v>
      </c>
      <c r="O7" s="18">
        <v>0</v>
      </c>
      <c r="P7" s="18">
        <v>3356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38802589</v>
      </c>
      <c r="AA7" s="18">
        <v>23059805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4017167</v>
      </c>
      <c r="AU7" s="18">
        <v>135796</v>
      </c>
      <c r="AV7" s="18">
        <v>116797381</v>
      </c>
      <c r="AW7" s="18">
        <v>45889855</v>
      </c>
      <c r="AX7" s="18">
        <v>0</v>
      </c>
      <c r="AY7" s="18">
        <v>0</v>
      </c>
      <c r="AZ7" s="18">
        <v>3664361</v>
      </c>
      <c r="BA7" s="18">
        <v>231878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217027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54896287</v>
      </c>
      <c r="BW7" s="18">
        <v>48806550</v>
      </c>
      <c r="BX7" s="18">
        <v>0</v>
      </c>
      <c r="BY7" s="18">
        <v>0</v>
      </c>
      <c r="BZ7" s="18">
        <v>0</v>
      </c>
      <c r="CA7" s="18">
        <v>0</v>
      </c>
      <c r="CB7" s="18">
        <v>2299224</v>
      </c>
      <c r="CC7" s="18">
        <v>2562832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4186315</v>
      </c>
      <c r="CK7" s="18">
        <v>1612395</v>
      </c>
      <c r="CL7" s="18">
        <v>367952</v>
      </c>
      <c r="CM7" s="18">
        <v>428032</v>
      </c>
      <c r="CN7" s="18">
        <v>1436</v>
      </c>
      <c r="CO7" s="18">
        <v>-453127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20372803</v>
      </c>
      <c r="DE7" s="18">
        <v>6692834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6420552</v>
      </c>
      <c r="EC7" s="18">
        <v>172040726</v>
      </c>
      <c r="ED7" s="18">
        <v>1508485</v>
      </c>
      <c r="EE7" s="18">
        <v>47527</v>
      </c>
      <c r="EF7" s="18">
        <v>7859108</v>
      </c>
      <c r="EG7" s="18">
        <v>117980098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19313956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2130933</v>
      </c>
      <c r="GG7" s="18">
        <v>363208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314932528</v>
      </c>
      <c r="HU7" s="18">
        <v>570788801</v>
      </c>
      <c r="HV7" s="19">
        <v>885721329</v>
      </c>
    </row>
    <row r="8" spans="1:230" ht="12.75" customHeight="1">
      <c r="A8" s="57" t="s">
        <v>148</v>
      </c>
      <c r="B8" s="17">
        <v>1003</v>
      </c>
      <c r="C8" s="58" t="s">
        <v>146</v>
      </c>
      <c r="D8" s="19">
        <v>1075560127.8599999</v>
      </c>
      <c r="E8" s="19">
        <v>0</v>
      </c>
      <c r="F8" s="18">
        <v>157185733.25000599</v>
      </c>
      <c r="G8" s="18">
        <v>0</v>
      </c>
      <c r="H8" s="18">
        <v>465581976.51000702</v>
      </c>
      <c r="I8" s="18">
        <v>0</v>
      </c>
      <c r="J8" s="18">
        <v>452792418.09998691</v>
      </c>
      <c r="K8" s="18">
        <v>0</v>
      </c>
      <c r="L8" s="18">
        <v>151552795.53999999</v>
      </c>
      <c r="M8" s="18">
        <v>0</v>
      </c>
      <c r="N8" s="18">
        <v>181356575.75</v>
      </c>
      <c r="O8" s="18">
        <v>0</v>
      </c>
      <c r="P8" s="18">
        <v>2207425.12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329132.40000000002</v>
      </c>
      <c r="W8" s="18">
        <v>0</v>
      </c>
      <c r="X8" s="18">
        <v>0</v>
      </c>
      <c r="Y8" s="18">
        <v>0</v>
      </c>
      <c r="Z8" s="18">
        <v>99487413.480000004</v>
      </c>
      <c r="AA8" s="18">
        <v>0</v>
      </c>
      <c r="AB8" s="18">
        <v>0</v>
      </c>
      <c r="AC8" s="18">
        <v>0</v>
      </c>
      <c r="AD8" s="18">
        <v>51651991.089999996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1436716090.79</v>
      </c>
      <c r="AK8" s="18">
        <v>0</v>
      </c>
      <c r="AL8" s="18">
        <v>0</v>
      </c>
      <c r="AM8" s="18">
        <v>0</v>
      </c>
      <c r="AN8" s="18">
        <v>172780820.52000001</v>
      </c>
      <c r="AO8" s="18">
        <v>0</v>
      </c>
      <c r="AP8" s="18">
        <v>1544100840.6900001</v>
      </c>
      <c r="AQ8" s="18">
        <v>0</v>
      </c>
      <c r="AR8" s="18">
        <v>245953</v>
      </c>
      <c r="AS8" s="18">
        <v>0</v>
      </c>
      <c r="AT8" s="18">
        <v>52733043.200000003</v>
      </c>
      <c r="AU8" s="18">
        <v>0</v>
      </c>
      <c r="AV8" s="18">
        <v>92384014.219999999</v>
      </c>
      <c r="AW8" s="18">
        <v>0</v>
      </c>
      <c r="AX8" s="18">
        <v>29890.85</v>
      </c>
      <c r="AY8" s="18">
        <v>0</v>
      </c>
      <c r="AZ8" s="18">
        <v>0</v>
      </c>
      <c r="BA8" s="18">
        <v>0</v>
      </c>
      <c r="BB8" s="18">
        <v>10508063.76</v>
      </c>
      <c r="BC8" s="18">
        <v>0</v>
      </c>
      <c r="BD8" s="18">
        <v>73325572.11999999</v>
      </c>
      <c r="BE8" s="18">
        <v>0</v>
      </c>
      <c r="BF8" s="18">
        <v>0</v>
      </c>
      <c r="BG8" s="18">
        <v>0</v>
      </c>
      <c r="BH8" s="18">
        <v>4949572.1100000003</v>
      </c>
      <c r="BI8" s="18">
        <v>0</v>
      </c>
      <c r="BJ8" s="18">
        <v>22672435.140000001</v>
      </c>
      <c r="BK8" s="18">
        <v>0</v>
      </c>
      <c r="BL8" s="18">
        <v>31626294.140000001</v>
      </c>
      <c r="BM8" s="18">
        <v>0</v>
      </c>
      <c r="BN8" s="18">
        <v>0</v>
      </c>
      <c r="BO8" s="18">
        <v>0</v>
      </c>
      <c r="BP8" s="18">
        <v>1734759.96</v>
      </c>
      <c r="BQ8" s="18">
        <v>0</v>
      </c>
      <c r="BR8" s="18">
        <v>48629.51</v>
      </c>
      <c r="BS8" s="18">
        <v>0</v>
      </c>
      <c r="BT8" s="18">
        <v>0</v>
      </c>
      <c r="BU8" s="18">
        <v>0</v>
      </c>
      <c r="BV8" s="18">
        <v>86367966.799999997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2031903.23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23333409.050000001</v>
      </c>
      <c r="DA8" s="18">
        <v>0</v>
      </c>
      <c r="DB8" s="18">
        <v>0</v>
      </c>
      <c r="DC8" s="18">
        <v>0</v>
      </c>
      <c r="DD8" s="18">
        <v>87814336.439999998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1693058.9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53202211.159999996</v>
      </c>
      <c r="DW8" s="18">
        <v>0</v>
      </c>
      <c r="DX8" s="18">
        <v>1377923.78</v>
      </c>
      <c r="DY8" s="18">
        <v>0</v>
      </c>
      <c r="DZ8" s="18">
        <v>0</v>
      </c>
      <c r="EA8" s="18">
        <v>0</v>
      </c>
      <c r="EB8" s="18">
        <v>232046510.05000001</v>
      </c>
      <c r="EC8" s="18">
        <v>0</v>
      </c>
      <c r="ED8" s="18">
        <v>6880598.3799999999</v>
      </c>
      <c r="EE8" s="18">
        <v>0</v>
      </c>
      <c r="EF8" s="18">
        <v>19503240.109999999</v>
      </c>
      <c r="EG8" s="18">
        <v>0</v>
      </c>
      <c r="EH8" s="18">
        <v>81019659.730000004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71290059.920000002</v>
      </c>
      <c r="EO8" s="18">
        <v>0</v>
      </c>
      <c r="EP8" s="18">
        <v>145534.89000000001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2348449.2999999998</v>
      </c>
      <c r="EW8" s="18">
        <v>0</v>
      </c>
      <c r="EX8" s="18">
        <v>286415931.21999997</v>
      </c>
      <c r="EY8" s="18">
        <v>0</v>
      </c>
      <c r="EZ8" s="18">
        <v>315125.99</v>
      </c>
      <c r="FA8" s="18">
        <v>0</v>
      </c>
      <c r="FB8" s="18">
        <v>19003746.640000001</v>
      </c>
      <c r="FC8" s="18">
        <v>0</v>
      </c>
      <c r="FD8" s="18">
        <v>174647.35</v>
      </c>
      <c r="FE8" s="18">
        <v>0</v>
      </c>
      <c r="FF8" s="18">
        <v>0</v>
      </c>
      <c r="FG8" s="18">
        <v>0</v>
      </c>
      <c r="FH8" s="18">
        <v>570156.01000000047</v>
      </c>
      <c r="FI8" s="18">
        <v>0</v>
      </c>
      <c r="FJ8" s="18">
        <v>1839774.81</v>
      </c>
      <c r="FK8" s="18">
        <v>0</v>
      </c>
      <c r="FL8" s="18">
        <v>53052114.870000146</v>
      </c>
      <c r="FM8" s="18">
        <v>0</v>
      </c>
      <c r="FN8" s="19">
        <v>919900786.73000109</v>
      </c>
      <c r="FO8" s="19">
        <v>0</v>
      </c>
      <c r="FP8" s="18">
        <v>887319.29999999993</v>
      </c>
      <c r="FQ8" s="18">
        <v>0</v>
      </c>
      <c r="FR8" s="18">
        <v>835763.44000000425</v>
      </c>
      <c r="FS8" s="18">
        <v>0</v>
      </c>
      <c r="FT8" s="80">
        <v>93181187.900000051</v>
      </c>
      <c r="FU8" s="80">
        <v>0</v>
      </c>
      <c r="FV8" s="18">
        <v>8019136.9800000004</v>
      </c>
      <c r="FW8" s="18">
        <v>0</v>
      </c>
      <c r="FX8" s="18">
        <v>85162050.920000046</v>
      </c>
      <c r="FY8" s="18">
        <v>0</v>
      </c>
      <c r="FZ8" s="80">
        <v>824996516.09000099</v>
      </c>
      <c r="GA8" s="80">
        <v>0</v>
      </c>
      <c r="GB8" s="18">
        <v>123997629.74999997</v>
      </c>
      <c r="GC8" s="18">
        <v>0</v>
      </c>
      <c r="GD8" s="18">
        <v>700998886.34000099</v>
      </c>
      <c r="GE8" s="18">
        <v>0</v>
      </c>
      <c r="GF8" s="18">
        <v>14535696.370001195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6970864282.9800014</v>
      </c>
      <c r="HU8" s="18">
        <v>0</v>
      </c>
      <c r="HV8" s="19">
        <v>6970864282.9800014</v>
      </c>
    </row>
    <row r="9" spans="1:230" ht="12.75" customHeight="1">
      <c r="A9" s="57" t="s">
        <v>150</v>
      </c>
      <c r="B9" s="17">
        <v>1004</v>
      </c>
      <c r="C9" s="58" t="s">
        <v>146</v>
      </c>
      <c r="D9" s="19">
        <v>772164933.37999988</v>
      </c>
      <c r="E9" s="19">
        <v>55401.73000000001</v>
      </c>
      <c r="F9" s="18">
        <v>283116011.12</v>
      </c>
      <c r="G9" s="18">
        <v>0</v>
      </c>
      <c r="H9" s="18">
        <v>437692732.18999994</v>
      </c>
      <c r="I9" s="18">
        <v>55401.73000000001</v>
      </c>
      <c r="J9" s="18">
        <v>51356190.069999985</v>
      </c>
      <c r="K9" s="18">
        <v>0</v>
      </c>
      <c r="L9" s="18">
        <v>72899813.650000006</v>
      </c>
      <c r="M9" s="18">
        <v>0</v>
      </c>
      <c r="N9" s="18">
        <v>146510100.99000001</v>
      </c>
      <c r="O9" s="18">
        <v>0</v>
      </c>
      <c r="P9" s="18">
        <v>145699.59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110310003.73</v>
      </c>
      <c r="AA9" s="18">
        <v>0</v>
      </c>
      <c r="AB9" s="18">
        <v>0</v>
      </c>
      <c r="AC9" s="18">
        <v>0</v>
      </c>
      <c r="AD9" s="18">
        <v>38381186.389999993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1725073537.7800004</v>
      </c>
      <c r="AK9" s="18">
        <v>0</v>
      </c>
      <c r="AL9" s="18">
        <v>39654725.510000005</v>
      </c>
      <c r="AM9" s="18">
        <v>0</v>
      </c>
      <c r="AN9" s="18">
        <v>160018811.18999994</v>
      </c>
      <c r="AO9" s="18">
        <v>0</v>
      </c>
      <c r="AP9" s="18">
        <v>2386892343.2300005</v>
      </c>
      <c r="AQ9" s="18">
        <v>0</v>
      </c>
      <c r="AR9" s="18">
        <v>1106313.6199999999</v>
      </c>
      <c r="AS9" s="18">
        <v>0</v>
      </c>
      <c r="AT9" s="18">
        <v>33426586.730000004</v>
      </c>
      <c r="AU9" s="18">
        <v>0</v>
      </c>
      <c r="AV9" s="18">
        <v>33547163.77</v>
      </c>
      <c r="AW9" s="18">
        <v>0</v>
      </c>
      <c r="AX9" s="18">
        <v>47131.68</v>
      </c>
      <c r="AY9" s="18">
        <v>0</v>
      </c>
      <c r="AZ9" s="18">
        <v>0</v>
      </c>
      <c r="BA9" s="18">
        <v>0</v>
      </c>
      <c r="BB9" s="18">
        <v>630327.43999999994</v>
      </c>
      <c r="BC9" s="18">
        <v>0</v>
      </c>
      <c r="BD9" s="18">
        <v>12600969.73</v>
      </c>
      <c r="BE9" s="18">
        <v>0</v>
      </c>
      <c r="BF9" s="18">
        <v>0</v>
      </c>
      <c r="BG9" s="18">
        <v>0</v>
      </c>
      <c r="BH9" s="18">
        <v>14954444.59</v>
      </c>
      <c r="BI9" s="18">
        <v>0</v>
      </c>
      <c r="BJ9" s="18">
        <v>1989344.68</v>
      </c>
      <c r="BK9" s="18">
        <v>0</v>
      </c>
      <c r="BL9" s="18">
        <v>10330491.699999999</v>
      </c>
      <c r="BM9" s="18">
        <v>0</v>
      </c>
      <c r="BN9" s="18">
        <v>8527865.4500000011</v>
      </c>
      <c r="BO9" s="18">
        <v>0</v>
      </c>
      <c r="BP9" s="18">
        <v>1894711.53</v>
      </c>
      <c r="BQ9" s="18">
        <v>0</v>
      </c>
      <c r="BR9" s="18">
        <v>93283.36</v>
      </c>
      <c r="BS9" s="18">
        <v>0</v>
      </c>
      <c r="BT9" s="18">
        <v>0</v>
      </c>
      <c r="BU9" s="18">
        <v>0</v>
      </c>
      <c r="BV9" s="18">
        <v>5493743.6200000001</v>
      </c>
      <c r="BW9" s="18">
        <v>0</v>
      </c>
      <c r="BX9" s="18">
        <v>52632.67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62753741.539999999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7955408.3799999999</v>
      </c>
      <c r="DW9" s="18">
        <v>0</v>
      </c>
      <c r="DX9" s="18">
        <v>810834.06000000017</v>
      </c>
      <c r="DY9" s="18">
        <v>0</v>
      </c>
      <c r="DZ9" s="18">
        <v>0</v>
      </c>
      <c r="EA9" s="18">
        <v>0</v>
      </c>
      <c r="EB9" s="18">
        <v>78872187.519999981</v>
      </c>
      <c r="EC9" s="18">
        <v>0</v>
      </c>
      <c r="ED9" s="18">
        <v>20653709.629999999</v>
      </c>
      <c r="EE9" s="18">
        <v>0</v>
      </c>
      <c r="EF9" s="18">
        <v>8411428.7399999984</v>
      </c>
      <c r="EG9" s="18">
        <v>1026463.19</v>
      </c>
      <c r="EH9" s="18">
        <v>36912649.960000001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31493985.990000002</v>
      </c>
      <c r="EO9" s="18">
        <v>0</v>
      </c>
      <c r="EP9" s="18">
        <v>189644.3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4344931.45</v>
      </c>
      <c r="EW9" s="18">
        <v>0</v>
      </c>
      <c r="EX9" s="18">
        <v>105138271.93000001</v>
      </c>
      <c r="EY9" s="18">
        <v>0</v>
      </c>
      <c r="EZ9" s="18">
        <v>277614.23</v>
      </c>
      <c r="FA9" s="18">
        <v>0</v>
      </c>
      <c r="FB9" s="18">
        <v>15689643.24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363260.77</v>
      </c>
      <c r="FI9" s="18">
        <v>3</v>
      </c>
      <c r="FJ9" s="18">
        <v>3197958.1599999997</v>
      </c>
      <c r="FK9" s="18">
        <v>0</v>
      </c>
      <c r="FL9" s="18">
        <v>0</v>
      </c>
      <c r="FM9" s="18">
        <v>0</v>
      </c>
      <c r="FN9" s="19">
        <v>7928904758.79</v>
      </c>
      <c r="FO9" s="19">
        <v>0</v>
      </c>
      <c r="FP9" s="18">
        <v>0</v>
      </c>
      <c r="FQ9" s="18">
        <v>0</v>
      </c>
      <c r="FR9" s="18">
        <v>6408180.1100000013</v>
      </c>
      <c r="FS9" s="18">
        <v>0</v>
      </c>
      <c r="FT9" s="80">
        <v>1872459091.5103569</v>
      </c>
      <c r="FU9" s="80">
        <v>0</v>
      </c>
      <c r="FV9" s="18">
        <v>90836486.829999685</v>
      </c>
      <c r="FW9" s="18">
        <v>0</v>
      </c>
      <c r="FX9" s="18">
        <v>1781622604.6803572</v>
      </c>
      <c r="FY9" s="18">
        <v>0</v>
      </c>
      <c r="FZ9" s="80">
        <v>6050037487.1696434</v>
      </c>
      <c r="GA9" s="80">
        <v>0</v>
      </c>
      <c r="GB9" s="18">
        <v>1388530209.7800124</v>
      </c>
      <c r="GC9" s="18">
        <v>0</v>
      </c>
      <c r="GD9" s="18">
        <v>4661507277.3896313</v>
      </c>
      <c r="GE9" s="18">
        <v>0</v>
      </c>
      <c r="GF9" s="18">
        <v>25949823.559999999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13908696105.029997</v>
      </c>
      <c r="HU9" s="18">
        <v>1081867.92</v>
      </c>
      <c r="HV9" s="19">
        <v>13909777972.949997</v>
      </c>
    </row>
    <row r="10" spans="1:230" ht="12.75" customHeight="1">
      <c r="A10" s="57" t="s">
        <v>152</v>
      </c>
      <c r="B10" s="17">
        <v>1005</v>
      </c>
      <c r="C10" s="58" t="s">
        <v>146</v>
      </c>
      <c r="D10" s="19">
        <v>1542157895.573827</v>
      </c>
      <c r="E10" s="19">
        <v>272244538.89999998</v>
      </c>
      <c r="F10" s="18">
        <v>309878088.90764213</v>
      </c>
      <c r="G10" s="18">
        <v>53978247.392663777</v>
      </c>
      <c r="H10" s="18">
        <v>471869889.49180913</v>
      </c>
      <c r="I10" s="18">
        <v>83952455.750244215</v>
      </c>
      <c r="J10" s="18">
        <v>760409917.17437577</v>
      </c>
      <c r="K10" s="18">
        <v>134313835.75709197</v>
      </c>
      <c r="L10" s="18">
        <v>35594544.920000002</v>
      </c>
      <c r="M10" s="18">
        <v>0</v>
      </c>
      <c r="N10" s="18">
        <v>168464119.53001001</v>
      </c>
      <c r="O10" s="18">
        <v>0</v>
      </c>
      <c r="P10" s="18">
        <v>6963626.9099999899</v>
      </c>
      <c r="Q10" s="18">
        <v>0</v>
      </c>
      <c r="R10" s="18">
        <v>10270938.01</v>
      </c>
      <c r="S10" s="18">
        <v>220159.92</v>
      </c>
      <c r="T10" s="18">
        <v>0</v>
      </c>
      <c r="U10" s="18">
        <v>0</v>
      </c>
      <c r="V10" s="18">
        <v>296120</v>
      </c>
      <c r="W10" s="18">
        <v>0</v>
      </c>
      <c r="X10" s="18">
        <v>0</v>
      </c>
      <c r="Y10" s="18">
        <v>0</v>
      </c>
      <c r="Z10" s="18">
        <v>264176803.72000101</v>
      </c>
      <c r="AA10" s="18">
        <v>15998932.140000001</v>
      </c>
      <c r="AB10" s="18">
        <v>11169.52</v>
      </c>
      <c r="AC10" s="18">
        <v>0</v>
      </c>
      <c r="AD10" s="18">
        <v>225428978.66000003</v>
      </c>
      <c r="AE10" s="18">
        <v>43029874.530000001</v>
      </c>
      <c r="AF10" s="18">
        <v>0</v>
      </c>
      <c r="AG10" s="18">
        <v>0</v>
      </c>
      <c r="AH10" s="18">
        <v>0</v>
      </c>
      <c r="AI10" s="18">
        <v>0</v>
      </c>
      <c r="AJ10" s="18">
        <v>1797389228.7601798</v>
      </c>
      <c r="AK10" s="18">
        <v>327887.64</v>
      </c>
      <c r="AL10" s="18">
        <v>152220688.15000001</v>
      </c>
      <c r="AM10" s="18">
        <v>0</v>
      </c>
      <c r="AN10" s="18">
        <v>357154448.95993799</v>
      </c>
      <c r="AO10" s="18">
        <v>119141740.22</v>
      </c>
      <c r="AP10" s="18">
        <v>3153955469.4300499</v>
      </c>
      <c r="AQ10" s="18">
        <v>32906474.239999998</v>
      </c>
      <c r="AR10" s="18">
        <v>10153608.029999999</v>
      </c>
      <c r="AS10" s="18">
        <v>0</v>
      </c>
      <c r="AT10" s="18">
        <v>100844311.029999</v>
      </c>
      <c r="AU10" s="18">
        <v>10000556.92</v>
      </c>
      <c r="AV10" s="18">
        <v>85940861.190012693</v>
      </c>
      <c r="AW10" s="18">
        <v>21204355.57</v>
      </c>
      <c r="AX10" s="18">
        <v>103085.71</v>
      </c>
      <c r="AY10" s="18">
        <v>83829.97</v>
      </c>
      <c r="AZ10" s="18">
        <v>0</v>
      </c>
      <c r="BA10" s="18">
        <v>0</v>
      </c>
      <c r="BB10" s="18">
        <v>18896552.470002599</v>
      </c>
      <c r="BC10" s="18">
        <v>823377.61</v>
      </c>
      <c r="BD10" s="18">
        <v>27052899.270027</v>
      </c>
      <c r="BE10" s="18">
        <v>520956.11</v>
      </c>
      <c r="BF10" s="18">
        <v>7356895.3399999999</v>
      </c>
      <c r="BG10" s="18">
        <v>0</v>
      </c>
      <c r="BH10" s="18">
        <v>26098414.949999999</v>
      </c>
      <c r="BI10" s="18">
        <v>0</v>
      </c>
      <c r="BJ10" s="18">
        <v>87565758.439999998</v>
      </c>
      <c r="BK10" s="18">
        <v>31596858.66</v>
      </c>
      <c r="BL10" s="18">
        <v>83367188.939999998</v>
      </c>
      <c r="BM10" s="18">
        <v>7924424.25</v>
      </c>
      <c r="BN10" s="18">
        <v>5065716.5199999996</v>
      </c>
      <c r="BO10" s="18">
        <v>0</v>
      </c>
      <c r="BP10" s="18">
        <v>9122537.5899999999</v>
      </c>
      <c r="BQ10" s="18">
        <v>0</v>
      </c>
      <c r="BR10" s="18">
        <v>702404.93000000203</v>
      </c>
      <c r="BS10" s="18">
        <v>0</v>
      </c>
      <c r="BT10" s="18">
        <v>0</v>
      </c>
      <c r="BU10" s="18">
        <v>0</v>
      </c>
      <c r="BV10" s="18">
        <v>44297660.220000006</v>
      </c>
      <c r="BW10" s="18">
        <v>579056</v>
      </c>
      <c r="BX10" s="18">
        <v>1435924.81</v>
      </c>
      <c r="BY10" s="18">
        <v>0</v>
      </c>
      <c r="BZ10" s="18">
        <v>0</v>
      </c>
      <c r="CA10" s="18">
        <v>0</v>
      </c>
      <c r="CB10" s="18">
        <v>2616306.96999999</v>
      </c>
      <c r="CC10" s="18">
        <v>2031.21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155400933.19973499</v>
      </c>
      <c r="DE10" s="18">
        <v>11873453.689999999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3609436.28</v>
      </c>
      <c r="DP10" s="18">
        <v>1408842.68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26680843.1599993</v>
      </c>
      <c r="DW10" s="18">
        <v>14680403.66</v>
      </c>
      <c r="DX10" s="18">
        <v>42749752.079988703</v>
      </c>
      <c r="DY10" s="18">
        <v>0</v>
      </c>
      <c r="DZ10" s="18">
        <v>0</v>
      </c>
      <c r="EA10" s="18">
        <v>0</v>
      </c>
      <c r="EB10" s="18">
        <v>237877619.020004</v>
      </c>
      <c r="EC10" s="18">
        <v>3326189.93</v>
      </c>
      <c r="ED10" s="18">
        <v>15537856.09</v>
      </c>
      <c r="EE10" s="18">
        <v>11245.52</v>
      </c>
      <c r="EF10" s="18">
        <v>45110431.840000004</v>
      </c>
      <c r="EG10" s="18">
        <v>7655575.3200000003</v>
      </c>
      <c r="EH10" s="18">
        <v>78155742.159999698</v>
      </c>
      <c r="EI10" s="18">
        <v>1062395.97</v>
      </c>
      <c r="EJ10" s="18">
        <v>0</v>
      </c>
      <c r="EK10" s="18">
        <v>0</v>
      </c>
      <c r="EL10" s="18">
        <v>0</v>
      </c>
      <c r="EM10" s="18">
        <v>0</v>
      </c>
      <c r="EN10" s="18">
        <v>12645087.77</v>
      </c>
      <c r="EO10" s="18">
        <v>0</v>
      </c>
      <c r="EP10" s="18">
        <v>414402.33999999997</v>
      </c>
      <c r="EQ10" s="18">
        <v>0</v>
      </c>
      <c r="ER10" s="18">
        <v>0</v>
      </c>
      <c r="ES10" s="18">
        <v>0</v>
      </c>
      <c r="ET10" s="18">
        <v>0</v>
      </c>
      <c r="EU10" s="18">
        <v>18886572.41</v>
      </c>
      <c r="EV10" s="18">
        <v>11245023.85</v>
      </c>
      <c r="EW10" s="18">
        <v>0</v>
      </c>
      <c r="EX10" s="18">
        <v>509751119.41000104</v>
      </c>
      <c r="EY10" s="18">
        <v>0</v>
      </c>
      <c r="EZ10" s="18">
        <v>510403.73</v>
      </c>
      <c r="FA10" s="18">
        <v>0</v>
      </c>
      <c r="FB10" s="18">
        <v>38965501.390000001</v>
      </c>
      <c r="FC10" s="18">
        <v>0</v>
      </c>
      <c r="FD10" s="18">
        <v>0</v>
      </c>
      <c r="FE10" s="18">
        <v>1263125.18</v>
      </c>
      <c r="FF10" s="18">
        <v>0</v>
      </c>
      <c r="FG10" s="18">
        <v>0</v>
      </c>
      <c r="FH10" s="18">
        <v>1224722.02</v>
      </c>
      <c r="FI10" s="18">
        <v>0</v>
      </c>
      <c r="FJ10" s="18">
        <v>6336687.4100000001</v>
      </c>
      <c r="FK10" s="18">
        <v>0</v>
      </c>
      <c r="FL10" s="18">
        <v>1743287.76999999</v>
      </c>
      <c r="FM10" s="18">
        <v>0</v>
      </c>
      <c r="FN10" s="19">
        <v>1728318288.5694382</v>
      </c>
      <c r="FO10" s="19">
        <v>17875817.559999991</v>
      </c>
      <c r="FP10" s="18">
        <v>150932.5300001</v>
      </c>
      <c r="FQ10" s="18">
        <v>390.48</v>
      </c>
      <c r="FR10" s="18">
        <v>2240331.3900000998</v>
      </c>
      <c r="FS10" s="18">
        <v>0</v>
      </c>
      <c r="FT10" s="80">
        <v>505509013.83976257</v>
      </c>
      <c r="FU10" s="80">
        <v>0</v>
      </c>
      <c r="FV10" s="18">
        <v>191929127.93653384</v>
      </c>
      <c r="FW10" s="18">
        <v>0</v>
      </c>
      <c r="FX10" s="18">
        <v>313579885.9032287</v>
      </c>
      <c r="FY10" s="18">
        <v>0</v>
      </c>
      <c r="FZ10" s="80">
        <v>1220418010.8096755</v>
      </c>
      <c r="GA10" s="80">
        <v>17875427.079999991</v>
      </c>
      <c r="GB10" s="18">
        <v>463362191.61264795</v>
      </c>
      <c r="GC10" s="18">
        <v>5215370.8499999996</v>
      </c>
      <c r="GD10" s="18">
        <v>757055819.19702756</v>
      </c>
      <c r="GE10" s="18">
        <v>12660056.229999989</v>
      </c>
      <c r="GF10" s="18">
        <v>9556064.5500000007</v>
      </c>
      <c r="GG10" s="18">
        <v>200666.93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11148336767.593216</v>
      </c>
      <c r="HU10" s="18">
        <v>637049936.33999991</v>
      </c>
      <c r="HV10" s="19">
        <v>11785386703.933216</v>
      </c>
    </row>
    <row r="11" spans="1:230" ht="12.75" customHeight="1">
      <c r="A11" s="57" t="s">
        <v>154</v>
      </c>
      <c r="B11" s="17">
        <v>1006</v>
      </c>
      <c r="C11" s="58" t="s">
        <v>146</v>
      </c>
      <c r="D11" s="19">
        <v>14182575.320900001</v>
      </c>
      <c r="E11" s="19">
        <v>0</v>
      </c>
      <c r="F11" s="18">
        <v>7780896.6699000001</v>
      </c>
      <c r="G11" s="18">
        <v>0</v>
      </c>
      <c r="H11" s="18">
        <v>5499753.8841000004</v>
      </c>
      <c r="I11" s="18">
        <v>0</v>
      </c>
      <c r="J11" s="18">
        <v>901924.76690000005</v>
      </c>
      <c r="K11" s="18">
        <v>0</v>
      </c>
      <c r="L11" s="18">
        <v>0</v>
      </c>
      <c r="M11" s="18">
        <v>0</v>
      </c>
      <c r="N11" s="18">
        <v>46456989.140000001</v>
      </c>
      <c r="O11" s="18">
        <v>0</v>
      </c>
      <c r="P11" s="18">
        <v>1680700</v>
      </c>
      <c r="Q11" s="18">
        <v>0</v>
      </c>
      <c r="R11" s="18">
        <v>1110295.42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4891003.3170999996</v>
      </c>
      <c r="AA11" s="18">
        <v>0</v>
      </c>
      <c r="AB11" s="18">
        <v>0</v>
      </c>
      <c r="AC11" s="18">
        <v>0</v>
      </c>
      <c r="AD11" s="18">
        <v>263261.46999999997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1336450441.7109001</v>
      </c>
      <c r="AK11" s="18">
        <v>0</v>
      </c>
      <c r="AL11" s="18">
        <v>13099053.628800001</v>
      </c>
      <c r="AM11" s="18">
        <v>0</v>
      </c>
      <c r="AN11" s="18">
        <v>19040935.231699999</v>
      </c>
      <c r="AO11" s="18">
        <v>0</v>
      </c>
      <c r="AP11" s="18">
        <v>119946180.9244</v>
      </c>
      <c r="AQ11" s="18">
        <v>0</v>
      </c>
      <c r="AR11" s="18">
        <v>141841.34</v>
      </c>
      <c r="AS11" s="18">
        <v>0</v>
      </c>
      <c r="AT11" s="18">
        <v>518281.7746</v>
      </c>
      <c r="AU11" s="18">
        <v>0</v>
      </c>
      <c r="AV11" s="18">
        <v>1522017.7577</v>
      </c>
      <c r="AW11" s="18">
        <v>0</v>
      </c>
      <c r="AX11" s="18">
        <v>2701.93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31586.59</v>
      </c>
      <c r="BE11" s="18">
        <v>0</v>
      </c>
      <c r="BF11" s="18">
        <v>0</v>
      </c>
      <c r="BG11" s="18">
        <v>0</v>
      </c>
      <c r="BH11" s="18">
        <v>51309.37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342627.31</v>
      </c>
      <c r="BQ11" s="18">
        <v>0</v>
      </c>
      <c r="BR11" s="18">
        <v>44435.61</v>
      </c>
      <c r="BS11" s="18">
        <v>0</v>
      </c>
      <c r="BT11" s="18">
        <v>0</v>
      </c>
      <c r="BU11" s="18">
        <v>0</v>
      </c>
      <c r="BV11" s="18">
        <v>71512428.890000001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23641.472900000001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25712117.9965</v>
      </c>
      <c r="CK11" s="18">
        <v>0</v>
      </c>
      <c r="CL11" s="18">
        <v>415083.57130000001</v>
      </c>
      <c r="CM11" s="18">
        <v>0</v>
      </c>
      <c r="CN11" s="18">
        <v>706839.15449999995</v>
      </c>
      <c r="CO11" s="18">
        <v>0</v>
      </c>
      <c r="CP11" s="18">
        <v>0</v>
      </c>
      <c r="CQ11" s="18">
        <v>0</v>
      </c>
      <c r="CR11" s="18">
        <v>245894.01949999999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12155231.0288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31319.1355</v>
      </c>
      <c r="DU11" s="18">
        <v>0</v>
      </c>
      <c r="DV11" s="18">
        <v>0</v>
      </c>
      <c r="DW11" s="18">
        <v>0</v>
      </c>
      <c r="DX11" s="18">
        <v>2722773.7474000002</v>
      </c>
      <c r="DY11" s="18">
        <v>0</v>
      </c>
      <c r="DZ11" s="18">
        <v>0</v>
      </c>
      <c r="EA11" s="18">
        <v>0</v>
      </c>
      <c r="EB11" s="18">
        <v>1069421.8154</v>
      </c>
      <c r="EC11" s="18">
        <v>0</v>
      </c>
      <c r="ED11" s="18">
        <v>479242.04</v>
      </c>
      <c r="EE11" s="18">
        <v>0</v>
      </c>
      <c r="EF11" s="18">
        <v>490156.74</v>
      </c>
      <c r="EG11" s="18">
        <v>0</v>
      </c>
      <c r="EH11" s="18">
        <v>1723726.4794999999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133968.63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1883525.91</v>
      </c>
      <c r="EW11" s="18">
        <v>0</v>
      </c>
      <c r="EX11" s="18">
        <v>181154233.30000001</v>
      </c>
      <c r="EY11" s="18">
        <v>0</v>
      </c>
      <c r="EZ11" s="18">
        <v>2927469.13</v>
      </c>
      <c r="FA11" s="18">
        <v>0</v>
      </c>
      <c r="FB11" s="18">
        <v>11059422.449999999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4679880.25</v>
      </c>
      <c r="FI11" s="18">
        <v>0</v>
      </c>
      <c r="FJ11" s="18">
        <v>1772298.99</v>
      </c>
      <c r="FK11" s="18">
        <v>0</v>
      </c>
      <c r="FL11" s="18">
        <v>929.07</v>
      </c>
      <c r="FM11" s="18">
        <v>0</v>
      </c>
      <c r="FN11" s="19">
        <v>127178938.26000001</v>
      </c>
      <c r="FO11" s="19">
        <v>0</v>
      </c>
      <c r="FP11" s="18">
        <v>0</v>
      </c>
      <c r="FQ11" s="18">
        <v>0</v>
      </c>
      <c r="FR11" s="18">
        <v>121522385.92</v>
      </c>
      <c r="FS11" s="18">
        <v>0</v>
      </c>
      <c r="FT11" s="80">
        <v>3114304.25</v>
      </c>
      <c r="FU11" s="80">
        <v>0</v>
      </c>
      <c r="FV11" s="18">
        <v>0</v>
      </c>
      <c r="FW11" s="18">
        <v>0</v>
      </c>
      <c r="FX11" s="18">
        <v>3114304.25</v>
      </c>
      <c r="FY11" s="18">
        <v>0</v>
      </c>
      <c r="FZ11" s="80">
        <v>2542248.09</v>
      </c>
      <c r="GA11" s="80">
        <v>0</v>
      </c>
      <c r="GB11" s="18">
        <v>0</v>
      </c>
      <c r="GC11" s="18">
        <v>0</v>
      </c>
      <c r="GD11" s="18">
        <v>2542248.09</v>
      </c>
      <c r="GE11" s="18">
        <v>0</v>
      </c>
      <c r="GF11" s="18">
        <v>2652147.7113000001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2010506927.6386995</v>
      </c>
      <c r="HU11" s="18">
        <v>0</v>
      </c>
      <c r="HV11" s="19">
        <v>2010506927.6386995</v>
      </c>
    </row>
    <row r="12" spans="1:230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145327778.76148409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145327778.76148409</v>
      </c>
      <c r="HU12" s="18">
        <v>0</v>
      </c>
      <c r="HV12" s="19">
        <v>145327778.76148409</v>
      </c>
    </row>
    <row r="13" spans="1:230" ht="12.75" customHeight="1">
      <c r="A13" s="57" t="s">
        <v>158</v>
      </c>
      <c r="B13" s="17">
        <v>1008</v>
      </c>
      <c r="C13" s="58" t="s">
        <v>146</v>
      </c>
      <c r="D13" s="19">
        <v>134045137.07000001</v>
      </c>
      <c r="E13" s="19">
        <v>0</v>
      </c>
      <c r="F13" s="18">
        <v>15802061.51</v>
      </c>
      <c r="G13" s="18">
        <v>0</v>
      </c>
      <c r="H13" s="18">
        <v>79355546.000000015</v>
      </c>
      <c r="I13" s="18">
        <v>0</v>
      </c>
      <c r="J13" s="18">
        <v>38887529.559999995</v>
      </c>
      <c r="K13" s="18">
        <v>0</v>
      </c>
      <c r="L13" s="18">
        <v>13221831.700000001</v>
      </c>
      <c r="M13" s="18">
        <v>0</v>
      </c>
      <c r="N13" s="18">
        <v>13635591.870000003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23892693.969999999</v>
      </c>
      <c r="AA13" s="18">
        <v>0</v>
      </c>
      <c r="AB13" s="18">
        <v>0</v>
      </c>
      <c r="AC13" s="18">
        <v>0</v>
      </c>
      <c r="AD13" s="18">
        <v>1935638.21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952407812.40049219</v>
      </c>
      <c r="AK13" s="18">
        <v>0</v>
      </c>
      <c r="AL13" s="18">
        <v>1541653.164903</v>
      </c>
      <c r="AM13" s="18">
        <v>0</v>
      </c>
      <c r="AN13" s="18">
        <v>15127110.870000003</v>
      </c>
      <c r="AO13" s="18">
        <v>0</v>
      </c>
      <c r="AP13" s="18">
        <v>561519334.63</v>
      </c>
      <c r="AQ13" s="18">
        <v>0</v>
      </c>
      <c r="AR13" s="18">
        <v>0</v>
      </c>
      <c r="AS13" s="18">
        <v>0</v>
      </c>
      <c r="AT13" s="18">
        <v>5744510.5300000003</v>
      </c>
      <c r="AU13" s="18">
        <v>0</v>
      </c>
      <c r="AV13" s="18">
        <v>20186098.449999999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185999.94000000003</v>
      </c>
      <c r="BC13" s="18">
        <v>0</v>
      </c>
      <c r="BD13" s="18">
        <v>745652.66999999993</v>
      </c>
      <c r="BE13" s="18">
        <v>0</v>
      </c>
      <c r="BF13" s="18">
        <v>0</v>
      </c>
      <c r="BG13" s="18">
        <v>0</v>
      </c>
      <c r="BH13" s="18">
        <v>91159.22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189430.5289587242</v>
      </c>
      <c r="BQ13" s="18">
        <v>0</v>
      </c>
      <c r="BR13" s="18">
        <v>4314.08</v>
      </c>
      <c r="BS13" s="18">
        <v>0</v>
      </c>
      <c r="BT13" s="18">
        <v>0</v>
      </c>
      <c r="BU13" s="18">
        <v>0</v>
      </c>
      <c r="BV13" s="18">
        <v>3426148.03</v>
      </c>
      <c r="BW13" s="18">
        <v>0</v>
      </c>
      <c r="BX13" s="18">
        <v>76190.490000000005</v>
      </c>
      <c r="BY13" s="18">
        <v>0</v>
      </c>
      <c r="BZ13" s="18">
        <v>0</v>
      </c>
      <c r="CA13" s="18">
        <v>0</v>
      </c>
      <c r="CB13" s="18">
        <v>109855.6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1856706.12</v>
      </c>
      <c r="CM13" s="18">
        <v>0</v>
      </c>
      <c r="CN13" s="18">
        <v>495599.43</v>
      </c>
      <c r="CO13" s="18">
        <v>0</v>
      </c>
      <c r="CP13" s="18">
        <v>0</v>
      </c>
      <c r="CQ13" s="18">
        <v>0</v>
      </c>
      <c r="CR13" s="18">
        <v>587182.16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9293835.540000001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-259869.06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48905375.879999995</v>
      </c>
      <c r="DY13" s="18">
        <v>0</v>
      </c>
      <c r="DZ13" s="18">
        <v>0</v>
      </c>
      <c r="EA13" s="18">
        <v>0</v>
      </c>
      <c r="EB13" s="18">
        <v>35800783.509999998</v>
      </c>
      <c r="EC13" s="18">
        <v>0</v>
      </c>
      <c r="ED13" s="18">
        <v>85446.44</v>
      </c>
      <c r="EE13" s="18">
        <v>0</v>
      </c>
      <c r="EF13" s="18">
        <v>21042426.640000001</v>
      </c>
      <c r="EG13" s="18">
        <v>0</v>
      </c>
      <c r="EH13" s="18">
        <v>2404432.8200000003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507629.50999999989</v>
      </c>
      <c r="FO13" s="19">
        <v>0</v>
      </c>
      <c r="FP13" s="18">
        <v>0</v>
      </c>
      <c r="FQ13" s="18">
        <v>0</v>
      </c>
      <c r="FR13" s="18">
        <v>-378.7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508016.54999999987</v>
      </c>
      <c r="GA13" s="80">
        <v>0</v>
      </c>
      <c r="GB13" s="18">
        <v>0</v>
      </c>
      <c r="GC13" s="18">
        <v>0</v>
      </c>
      <c r="GD13" s="18">
        <v>508016.54999999987</v>
      </c>
      <c r="GE13" s="18">
        <v>0</v>
      </c>
      <c r="GF13" s="18">
        <v>4932525.6300000008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1873738238.0443544</v>
      </c>
      <c r="HU13" s="18">
        <v>0</v>
      </c>
      <c r="HV13" s="19">
        <v>1873738238.0443544</v>
      </c>
    </row>
    <row r="14" spans="1:230" ht="12.75" customHeight="1">
      <c r="A14" s="57" t="s">
        <v>161</v>
      </c>
      <c r="B14" s="17">
        <v>1009</v>
      </c>
      <c r="C14" s="58" t="s">
        <v>146</v>
      </c>
      <c r="D14" s="19">
        <v>1396009142.1799996</v>
      </c>
      <c r="E14" s="19">
        <v>99689715.059999987</v>
      </c>
      <c r="F14" s="18">
        <v>200403870.96607322</v>
      </c>
      <c r="G14" s="18">
        <v>842134.94392694696</v>
      </c>
      <c r="H14" s="18">
        <v>200212306.53921509</v>
      </c>
      <c r="I14" s="18">
        <v>46812082.108202919</v>
      </c>
      <c r="J14" s="18">
        <v>995392964.67471135</v>
      </c>
      <c r="K14" s="18">
        <v>52035498.00787013</v>
      </c>
      <c r="L14" s="18">
        <v>109186150.84</v>
      </c>
      <c r="M14" s="18">
        <v>165548.63</v>
      </c>
      <c r="N14" s="18">
        <v>109845069.14</v>
      </c>
      <c r="O14" s="18">
        <v>0</v>
      </c>
      <c r="P14" s="18">
        <v>8041.2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325506.42</v>
      </c>
      <c r="W14" s="18">
        <v>0</v>
      </c>
      <c r="X14" s="18">
        <v>0</v>
      </c>
      <c r="Y14" s="18">
        <v>0</v>
      </c>
      <c r="Z14" s="18">
        <v>98205864.890000001</v>
      </c>
      <c r="AA14" s="18">
        <v>1187181.0200000003</v>
      </c>
      <c r="AB14" s="18">
        <v>0</v>
      </c>
      <c r="AC14" s="18">
        <v>0</v>
      </c>
      <c r="AD14" s="18">
        <v>11726993.890000001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2050721204.5799999</v>
      </c>
      <c r="AK14" s="18">
        <v>0</v>
      </c>
      <c r="AL14" s="18">
        <v>16566309.719999999</v>
      </c>
      <c r="AM14" s="18">
        <v>0</v>
      </c>
      <c r="AN14" s="18">
        <v>183731966.95000002</v>
      </c>
      <c r="AO14" s="18">
        <v>215689.85</v>
      </c>
      <c r="AP14" s="18">
        <v>1778403225.7</v>
      </c>
      <c r="AQ14" s="18">
        <v>2776392.0300000003</v>
      </c>
      <c r="AR14" s="18">
        <v>2100</v>
      </c>
      <c r="AS14" s="18">
        <v>0</v>
      </c>
      <c r="AT14" s="18">
        <v>74358440.040000007</v>
      </c>
      <c r="AU14" s="18">
        <v>121145.97</v>
      </c>
      <c r="AV14" s="18">
        <v>86179679.030000001</v>
      </c>
      <c r="AW14" s="18">
        <v>2071672.53</v>
      </c>
      <c r="AX14" s="18">
        <v>15975.5</v>
      </c>
      <c r="AY14" s="18">
        <v>0</v>
      </c>
      <c r="AZ14" s="18">
        <v>0</v>
      </c>
      <c r="BA14" s="18">
        <v>0</v>
      </c>
      <c r="BB14" s="18">
        <v>9925493.4500000011</v>
      </c>
      <c r="BC14" s="18">
        <v>287460.28999999998</v>
      </c>
      <c r="BD14" s="18">
        <v>39764782.030000001</v>
      </c>
      <c r="BE14" s="18">
        <v>280203.10999999993</v>
      </c>
      <c r="BF14" s="18">
        <v>36500</v>
      </c>
      <c r="BG14" s="18">
        <v>0</v>
      </c>
      <c r="BH14" s="18">
        <v>2006283.85</v>
      </c>
      <c r="BI14" s="18">
        <v>0</v>
      </c>
      <c r="BJ14" s="18">
        <v>1663347.6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1198254.98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14143379.130000001</v>
      </c>
      <c r="BW14" s="18">
        <v>0</v>
      </c>
      <c r="BX14" s="18">
        <v>28190</v>
      </c>
      <c r="BY14" s="18">
        <v>0</v>
      </c>
      <c r="BZ14" s="18">
        <v>0</v>
      </c>
      <c r="CA14" s="18">
        <v>0</v>
      </c>
      <c r="CB14" s="18">
        <v>2886612.7</v>
      </c>
      <c r="CC14" s="18">
        <v>27537.899999999994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51297700.530000001</v>
      </c>
      <c r="DE14" s="18">
        <v>194937.60000000001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6671668.96</v>
      </c>
      <c r="DY14" s="18">
        <v>126.98</v>
      </c>
      <c r="DZ14" s="18">
        <v>0</v>
      </c>
      <c r="EA14" s="18">
        <v>0</v>
      </c>
      <c r="EB14" s="18">
        <v>90992910.75999999</v>
      </c>
      <c r="EC14" s="18">
        <v>653811.31000000006</v>
      </c>
      <c r="ED14" s="18">
        <v>15931624.810000001</v>
      </c>
      <c r="EE14" s="18">
        <v>0</v>
      </c>
      <c r="EF14" s="18">
        <v>50229412.649999999</v>
      </c>
      <c r="EG14" s="18">
        <v>120965.51</v>
      </c>
      <c r="EH14" s="18">
        <v>134831704.82000002</v>
      </c>
      <c r="EI14" s="18">
        <v>1436555.54</v>
      </c>
      <c r="EJ14" s="18">
        <v>0</v>
      </c>
      <c r="EK14" s="18">
        <v>0</v>
      </c>
      <c r="EL14" s="18">
        <v>0</v>
      </c>
      <c r="EM14" s="18">
        <v>0</v>
      </c>
      <c r="EN14" s="18">
        <v>210127508.06</v>
      </c>
      <c r="EO14" s="18">
        <v>0</v>
      </c>
      <c r="EP14" s="18">
        <v>16358.92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1789410.13</v>
      </c>
      <c r="EW14" s="18">
        <v>0</v>
      </c>
      <c r="EX14" s="18">
        <v>177144633.78999999</v>
      </c>
      <c r="EY14" s="18">
        <v>0</v>
      </c>
      <c r="EZ14" s="18">
        <v>191449.32</v>
      </c>
      <c r="FA14" s="18">
        <v>0</v>
      </c>
      <c r="FB14" s="18">
        <v>12244782.16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473775.35</v>
      </c>
      <c r="FK14" s="18">
        <v>0</v>
      </c>
      <c r="FL14" s="18">
        <v>56004.95</v>
      </c>
      <c r="FM14" s="18">
        <v>0</v>
      </c>
      <c r="FN14" s="19">
        <v>977999496.08000016</v>
      </c>
      <c r="FO14" s="19">
        <v>32484.15</v>
      </c>
      <c r="FP14" s="18">
        <v>58504.080000042901</v>
      </c>
      <c r="FQ14" s="18">
        <v>0</v>
      </c>
      <c r="FR14" s="18">
        <v>2237306.7000000002</v>
      </c>
      <c r="FS14" s="18">
        <v>0</v>
      </c>
      <c r="FT14" s="80">
        <v>739084246.5</v>
      </c>
      <c r="FU14" s="80">
        <v>0</v>
      </c>
      <c r="FV14" s="18">
        <v>17315163.600000001</v>
      </c>
      <c r="FW14" s="18">
        <v>0</v>
      </c>
      <c r="FX14" s="18">
        <v>721769082.89999998</v>
      </c>
      <c r="FY14" s="18">
        <v>0</v>
      </c>
      <c r="FZ14" s="80">
        <v>236619438.80000001</v>
      </c>
      <c r="GA14" s="80">
        <v>32484.15</v>
      </c>
      <c r="GB14" s="18">
        <v>131089149.09999999</v>
      </c>
      <c r="GC14" s="18">
        <v>32484.15</v>
      </c>
      <c r="GD14" s="18">
        <v>105530289.7</v>
      </c>
      <c r="GE14" s="18">
        <v>0</v>
      </c>
      <c r="GF14" s="18">
        <v>14296922.42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7731269223.6700001</v>
      </c>
      <c r="HU14" s="18">
        <v>109261427.47999999</v>
      </c>
      <c r="HV14" s="19">
        <v>7840530651.1499996</v>
      </c>
    </row>
    <row r="15" spans="1:230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711317.33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545609.82000000007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101262.49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2231547.1399999997</v>
      </c>
      <c r="DE15" s="18">
        <v>0</v>
      </c>
      <c r="DF15" s="18">
        <v>16156598.460000001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-1064005.5737999999</v>
      </c>
      <c r="DU15" s="18">
        <v>0</v>
      </c>
      <c r="DV15" s="18">
        <v>20557684.348889001</v>
      </c>
      <c r="DW15" s="18">
        <v>0</v>
      </c>
      <c r="DX15" s="18">
        <v>15994.86</v>
      </c>
      <c r="DY15" s="18">
        <v>0</v>
      </c>
      <c r="DZ15" s="18">
        <v>0</v>
      </c>
      <c r="EA15" s="18">
        <v>0</v>
      </c>
      <c r="EB15" s="18">
        <v>20133697.129999768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608706200.13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668096034.72556496</v>
      </c>
      <c r="HU15" s="18">
        <v>0</v>
      </c>
      <c r="HV15" s="19">
        <v>668096034.72556496</v>
      </c>
    </row>
    <row r="16" spans="1:230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95641845.975087404</v>
      </c>
      <c r="DO16" s="18">
        <v>0</v>
      </c>
      <c r="DP16" s="18">
        <v>0</v>
      </c>
      <c r="DQ16" s="18">
        <v>75490514.246157557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95641845.975087404</v>
      </c>
      <c r="HU16" s="18">
        <v>75490514.246157557</v>
      </c>
      <c r="HV16" s="19">
        <v>171132360.22124496</v>
      </c>
    </row>
    <row r="17" spans="1:230" ht="12.75" customHeight="1">
      <c r="A17" s="57" t="s">
        <v>167</v>
      </c>
      <c r="B17" s="17">
        <v>1012</v>
      </c>
      <c r="C17" s="58" t="s">
        <v>146</v>
      </c>
      <c r="D17" s="19">
        <v>35061551</v>
      </c>
      <c r="E17" s="19">
        <v>0</v>
      </c>
      <c r="F17" s="18">
        <v>469036</v>
      </c>
      <c r="G17" s="18">
        <v>0</v>
      </c>
      <c r="H17" s="18">
        <v>2808278</v>
      </c>
      <c r="I17" s="18">
        <v>0</v>
      </c>
      <c r="J17" s="18">
        <v>31784237</v>
      </c>
      <c r="K17" s="18">
        <v>0</v>
      </c>
      <c r="L17" s="18">
        <v>7471029</v>
      </c>
      <c r="M17" s="18">
        <v>0</v>
      </c>
      <c r="N17" s="18">
        <v>2045819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24283587</v>
      </c>
      <c r="AA17" s="18">
        <v>0</v>
      </c>
      <c r="AB17" s="18">
        <v>0</v>
      </c>
      <c r="AC17" s="18">
        <v>0</v>
      </c>
      <c r="AD17" s="18">
        <v>75345797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524344781.96999997</v>
      </c>
      <c r="AK17" s="18">
        <v>0</v>
      </c>
      <c r="AL17" s="18">
        <v>0</v>
      </c>
      <c r="AM17" s="18">
        <v>0</v>
      </c>
      <c r="AN17" s="18">
        <v>78198.009999999995</v>
      </c>
      <c r="AO17" s="18">
        <v>0</v>
      </c>
      <c r="AP17" s="18">
        <v>6262706.5800000001</v>
      </c>
      <c r="AQ17" s="18">
        <v>0</v>
      </c>
      <c r="AR17" s="18">
        <v>0</v>
      </c>
      <c r="AS17" s="18">
        <v>0</v>
      </c>
      <c r="AT17" s="18">
        <v>30653465</v>
      </c>
      <c r="AU17" s="18">
        <v>0</v>
      </c>
      <c r="AV17" s="18">
        <v>13898342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208552</v>
      </c>
      <c r="BC17" s="18">
        <v>0</v>
      </c>
      <c r="BD17" s="18">
        <v>4187296</v>
      </c>
      <c r="BE17" s="18">
        <v>0</v>
      </c>
      <c r="BF17" s="18">
        <v>0</v>
      </c>
      <c r="BG17" s="18">
        <v>0</v>
      </c>
      <c r="BH17" s="18">
        <v>641442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156492</v>
      </c>
      <c r="BQ17" s="18">
        <v>0</v>
      </c>
      <c r="BR17" s="18">
        <v>198</v>
      </c>
      <c r="BS17" s="18">
        <v>0</v>
      </c>
      <c r="BT17" s="18">
        <v>0</v>
      </c>
      <c r="BU17" s="18">
        <v>0</v>
      </c>
      <c r="BV17" s="18">
        <v>3594539</v>
      </c>
      <c r="BW17" s="18">
        <v>0</v>
      </c>
      <c r="BX17" s="18">
        <v>1293</v>
      </c>
      <c r="BY17" s="18">
        <v>0</v>
      </c>
      <c r="BZ17" s="18">
        <v>0</v>
      </c>
      <c r="CA17" s="18">
        <v>0</v>
      </c>
      <c r="CB17" s="18">
        <v>122827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100077866</v>
      </c>
      <c r="CK17" s="18">
        <v>0</v>
      </c>
      <c r="CL17" s="18">
        <v>6149208</v>
      </c>
      <c r="CM17" s="18">
        <v>0</v>
      </c>
      <c r="CN17" s="18">
        <v>9417058</v>
      </c>
      <c r="CO17" s="18">
        <v>0</v>
      </c>
      <c r="CP17" s="18">
        <v>0</v>
      </c>
      <c r="CQ17" s="18">
        <v>0</v>
      </c>
      <c r="CR17" s="18">
        <v>5615097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6755793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23789934</v>
      </c>
      <c r="EC17" s="18">
        <v>0</v>
      </c>
      <c r="ED17" s="18">
        <v>7456523</v>
      </c>
      <c r="EE17" s="18">
        <v>0</v>
      </c>
      <c r="EF17" s="18">
        <v>76420144</v>
      </c>
      <c r="EG17" s="18">
        <v>0</v>
      </c>
      <c r="EH17" s="18">
        <v>3747622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5616140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90943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973494243.55999994</v>
      </c>
      <c r="HU17" s="18">
        <v>0</v>
      </c>
      <c r="HV17" s="19">
        <v>973494243.55999994</v>
      </c>
    </row>
    <row r="18" spans="1:230" ht="12.75" customHeight="1">
      <c r="A18" s="57" t="s">
        <v>169</v>
      </c>
      <c r="B18" s="17">
        <v>1013</v>
      </c>
      <c r="C18" s="58" t="s">
        <v>146</v>
      </c>
      <c r="D18" s="19">
        <v>41622384.07802742</v>
      </c>
      <c r="E18" s="19">
        <v>149558.82017257361</v>
      </c>
      <c r="F18" s="18">
        <v>135784.82382886103</v>
      </c>
      <c r="G18" s="18">
        <v>487.90617113895155</v>
      </c>
      <c r="H18" s="18">
        <v>15120036.071646091</v>
      </c>
      <c r="I18" s="18">
        <v>54329.774853908697</v>
      </c>
      <c r="J18" s="18">
        <v>26366563.182552472</v>
      </c>
      <c r="K18" s="18">
        <v>94741.139147525973</v>
      </c>
      <c r="L18" s="18">
        <v>8076772.1900000004</v>
      </c>
      <c r="M18" s="18">
        <v>0</v>
      </c>
      <c r="N18" s="18">
        <v>28600.53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14092495.99</v>
      </c>
      <c r="AA18" s="18">
        <v>0</v>
      </c>
      <c r="AB18" s="18">
        <v>0</v>
      </c>
      <c r="AC18" s="18">
        <v>0</v>
      </c>
      <c r="AD18" s="18">
        <v>668356.37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15928280.380000001</v>
      </c>
      <c r="AU18" s="18">
        <v>0</v>
      </c>
      <c r="AV18" s="18">
        <v>3704983.15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160183.71</v>
      </c>
      <c r="BC18" s="18">
        <v>118.76</v>
      </c>
      <c r="BD18" s="18">
        <v>1684095.06</v>
      </c>
      <c r="BE18" s="18">
        <v>14930.79</v>
      </c>
      <c r="BF18" s="18">
        <v>0</v>
      </c>
      <c r="BG18" s="18">
        <v>0</v>
      </c>
      <c r="BH18" s="18">
        <v>891621.35</v>
      </c>
      <c r="BI18" s="18">
        <v>0</v>
      </c>
      <c r="BJ18" s="18">
        <v>302511.81</v>
      </c>
      <c r="BK18" s="18">
        <v>0</v>
      </c>
      <c r="BL18" s="18">
        <v>3753102.39</v>
      </c>
      <c r="BM18" s="18">
        <v>0</v>
      </c>
      <c r="BN18" s="18">
        <v>183279.63</v>
      </c>
      <c r="BO18" s="18">
        <v>0</v>
      </c>
      <c r="BP18" s="18">
        <v>158564.54999999999</v>
      </c>
      <c r="BQ18" s="18">
        <v>0</v>
      </c>
      <c r="BR18" s="18">
        <v>63382.080000000002</v>
      </c>
      <c r="BS18" s="18">
        <v>0</v>
      </c>
      <c r="BT18" s="18">
        <v>0</v>
      </c>
      <c r="BU18" s="18">
        <v>0</v>
      </c>
      <c r="BV18" s="18">
        <v>6285467.6299999999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227163.84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100337795.51000001</v>
      </c>
      <c r="CK18" s="18">
        <v>438974.22</v>
      </c>
      <c r="CL18" s="18">
        <v>3581889.89</v>
      </c>
      <c r="CM18" s="18">
        <v>26107.52</v>
      </c>
      <c r="CN18" s="18">
        <v>6736.7800000000007</v>
      </c>
      <c r="CO18" s="18">
        <v>0</v>
      </c>
      <c r="CP18" s="18">
        <v>0</v>
      </c>
      <c r="CQ18" s="18">
        <v>0</v>
      </c>
      <c r="CR18" s="18">
        <v>6610257.2400000002</v>
      </c>
      <c r="CS18" s="18">
        <v>11033.88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6294210.9900000002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-255534.16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4421.4800000000005</v>
      </c>
      <c r="DY18" s="18">
        <v>0</v>
      </c>
      <c r="DZ18" s="18">
        <v>0</v>
      </c>
      <c r="EA18" s="18">
        <v>0</v>
      </c>
      <c r="EB18" s="18">
        <v>35498639.869999997</v>
      </c>
      <c r="EC18" s="18">
        <v>0</v>
      </c>
      <c r="ED18" s="18">
        <v>12416903.220000001</v>
      </c>
      <c r="EE18" s="18">
        <v>0</v>
      </c>
      <c r="EF18" s="18">
        <v>30130678.34</v>
      </c>
      <c r="EG18" s="18">
        <v>-199933.38</v>
      </c>
      <c r="EH18" s="18">
        <v>5379615.25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22540350.09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4026899.68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324404108.91802746</v>
      </c>
      <c r="HU18" s="18">
        <v>440790.61017257359</v>
      </c>
      <c r="HV18" s="19">
        <v>324844899.52820003</v>
      </c>
    </row>
    <row r="19" spans="1:230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53460846.324492268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57551638.194530644</v>
      </c>
      <c r="DO19" s="18">
        <v>0</v>
      </c>
      <c r="DP19" s="18">
        <v>37438716.335713886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148451200.8547368</v>
      </c>
      <c r="HU19" s="18">
        <v>0</v>
      </c>
      <c r="HV19" s="19">
        <v>148451200.8547368</v>
      </c>
    </row>
    <row r="20" spans="1:230" ht="12.75" customHeight="1">
      <c r="A20" s="57" t="s">
        <v>173</v>
      </c>
      <c r="B20" s="17">
        <v>1017</v>
      </c>
      <c r="C20" s="58" t="s">
        <v>146</v>
      </c>
      <c r="D20" s="19">
        <v>1072129977.5900002</v>
      </c>
      <c r="E20" s="19">
        <v>0</v>
      </c>
      <c r="F20" s="18">
        <v>190208787.69000009</v>
      </c>
      <c r="G20" s="18">
        <v>0</v>
      </c>
      <c r="H20" s="18">
        <v>257451449.40000001</v>
      </c>
      <c r="I20" s="18">
        <v>0</v>
      </c>
      <c r="J20" s="18">
        <v>624469740.5</v>
      </c>
      <c r="K20" s="18">
        <v>0</v>
      </c>
      <c r="L20" s="18">
        <v>67832647.479999989</v>
      </c>
      <c r="M20" s="18">
        <v>0</v>
      </c>
      <c r="N20" s="18">
        <v>54661804.93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500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52884036.360000007</v>
      </c>
      <c r="AA20" s="18">
        <v>0</v>
      </c>
      <c r="AB20" s="18">
        <v>71122.38</v>
      </c>
      <c r="AC20" s="18">
        <v>0</v>
      </c>
      <c r="AD20" s="18">
        <v>38033994.240000002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412442953.60999995</v>
      </c>
      <c r="AK20" s="18">
        <v>0</v>
      </c>
      <c r="AL20" s="18">
        <v>1744918.33</v>
      </c>
      <c r="AM20" s="18">
        <v>0</v>
      </c>
      <c r="AN20" s="18">
        <v>35333302.269999988</v>
      </c>
      <c r="AO20" s="18">
        <v>0</v>
      </c>
      <c r="AP20" s="18">
        <v>566552352.33000004</v>
      </c>
      <c r="AQ20" s="18">
        <v>0</v>
      </c>
      <c r="AR20" s="18">
        <v>60143.03</v>
      </c>
      <c r="AS20" s="18">
        <v>0</v>
      </c>
      <c r="AT20" s="18">
        <v>29496716.689999998</v>
      </c>
      <c r="AU20" s="18">
        <v>0</v>
      </c>
      <c r="AV20" s="18">
        <v>25762101.509999998</v>
      </c>
      <c r="AW20" s="18">
        <v>0</v>
      </c>
      <c r="AX20" s="18">
        <v>0</v>
      </c>
      <c r="AY20" s="18">
        <v>0</v>
      </c>
      <c r="AZ20" s="18">
        <v>16304.99</v>
      </c>
      <c r="BA20" s="18">
        <v>0</v>
      </c>
      <c r="BB20" s="18">
        <v>7826623.209999999</v>
      </c>
      <c r="BC20" s="18">
        <v>0</v>
      </c>
      <c r="BD20" s="18">
        <v>72012634.38000001</v>
      </c>
      <c r="BE20" s="18">
        <v>0</v>
      </c>
      <c r="BF20" s="18">
        <v>0</v>
      </c>
      <c r="BG20" s="18">
        <v>0</v>
      </c>
      <c r="BH20" s="18">
        <v>347906.12999999995</v>
      </c>
      <c r="BI20" s="18">
        <v>0</v>
      </c>
      <c r="BJ20" s="18">
        <v>5122442.75</v>
      </c>
      <c r="BK20" s="18">
        <v>0</v>
      </c>
      <c r="BL20" s="18">
        <v>17135810.740000002</v>
      </c>
      <c r="BM20" s="18">
        <v>0</v>
      </c>
      <c r="BN20" s="18">
        <v>2091954.7399999998</v>
      </c>
      <c r="BO20" s="18">
        <v>0</v>
      </c>
      <c r="BP20" s="18">
        <v>203658.04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649505.79</v>
      </c>
      <c r="BW20" s="18">
        <v>0</v>
      </c>
      <c r="BX20" s="18">
        <v>130509.73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69239782.859999999</v>
      </c>
      <c r="DE20" s="18">
        <v>0</v>
      </c>
      <c r="DF20" s="18">
        <v>7601.7699999999995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625481.14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205113.72</v>
      </c>
      <c r="DW20" s="18">
        <v>0</v>
      </c>
      <c r="DX20" s="18">
        <v>2456888</v>
      </c>
      <c r="DY20" s="18">
        <v>0</v>
      </c>
      <c r="DZ20" s="18">
        <v>0</v>
      </c>
      <c r="EA20" s="18">
        <v>0</v>
      </c>
      <c r="EB20" s="18">
        <v>102116641.12</v>
      </c>
      <c r="EC20" s="18">
        <v>0</v>
      </c>
      <c r="ED20" s="18">
        <v>7656563.8799999999</v>
      </c>
      <c r="EE20" s="18">
        <v>0</v>
      </c>
      <c r="EF20" s="18">
        <v>85096529.469999999</v>
      </c>
      <c r="EG20" s="18">
        <v>0</v>
      </c>
      <c r="EH20" s="18">
        <v>35971399.619999997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88086322.140000001</v>
      </c>
      <c r="EU20" s="18">
        <v>0</v>
      </c>
      <c r="EV20" s="18">
        <v>2127857.5300000003</v>
      </c>
      <c r="EW20" s="18">
        <v>0</v>
      </c>
      <c r="EX20" s="18">
        <v>53269627.049999997</v>
      </c>
      <c r="EY20" s="18">
        <v>0</v>
      </c>
      <c r="EZ20" s="18">
        <v>0</v>
      </c>
      <c r="FA20" s="18">
        <v>0</v>
      </c>
      <c r="FB20" s="18">
        <v>11235993.99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1234199.3999999999</v>
      </c>
      <c r="FI20" s="18">
        <v>0</v>
      </c>
      <c r="FJ20" s="18">
        <v>-37608.370000000003</v>
      </c>
      <c r="FK20" s="18">
        <v>0</v>
      </c>
      <c r="FL20" s="18">
        <v>331998.46999999997</v>
      </c>
      <c r="FM20" s="18">
        <v>0</v>
      </c>
      <c r="FN20" s="19">
        <v>382360514.65999985</v>
      </c>
      <c r="FO20" s="19">
        <v>0</v>
      </c>
      <c r="FP20" s="18">
        <v>1414352.4700000002</v>
      </c>
      <c r="FQ20" s="18">
        <v>0</v>
      </c>
      <c r="FR20" s="18">
        <v>0</v>
      </c>
      <c r="FS20" s="18">
        <v>0</v>
      </c>
      <c r="FT20" s="80">
        <v>24396329.82</v>
      </c>
      <c r="FU20" s="80">
        <v>0</v>
      </c>
      <c r="FV20" s="18">
        <v>4091693.6199999996</v>
      </c>
      <c r="FW20" s="18">
        <v>0</v>
      </c>
      <c r="FX20" s="18">
        <v>20304636.199999999</v>
      </c>
      <c r="FY20" s="18">
        <v>0</v>
      </c>
      <c r="FZ20" s="80">
        <v>356549832.36999983</v>
      </c>
      <c r="GA20" s="80">
        <v>0</v>
      </c>
      <c r="GB20" s="18">
        <v>8219558.8900000015</v>
      </c>
      <c r="GC20" s="18">
        <v>0</v>
      </c>
      <c r="GD20" s="18">
        <v>348330273.47999984</v>
      </c>
      <c r="GE20" s="18">
        <v>0</v>
      </c>
      <c r="GF20" s="18">
        <v>4025340.4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3308554168.0999999</v>
      </c>
      <c r="HU20" s="18">
        <v>0</v>
      </c>
      <c r="HV20" s="19">
        <v>3308554168.0999999</v>
      </c>
    </row>
    <row r="21" spans="1:230" ht="12.75" customHeight="1">
      <c r="A21" s="57" t="s">
        <v>175</v>
      </c>
      <c r="B21" s="17">
        <v>1018</v>
      </c>
      <c r="C21" s="58" t="s">
        <v>146</v>
      </c>
      <c r="D21" s="19">
        <v>65482061</v>
      </c>
      <c r="E21" s="19">
        <v>0</v>
      </c>
      <c r="F21" s="18">
        <v>14987985.369999999</v>
      </c>
      <c r="G21" s="18">
        <v>0</v>
      </c>
      <c r="H21" s="18">
        <v>37241777.240000002</v>
      </c>
      <c r="I21" s="18">
        <v>0</v>
      </c>
      <c r="J21" s="18">
        <v>13252298.390000001</v>
      </c>
      <c r="K21" s="18">
        <v>0</v>
      </c>
      <c r="L21" s="18">
        <v>0</v>
      </c>
      <c r="M21" s="18">
        <v>0</v>
      </c>
      <c r="N21" s="18">
        <v>10893880.91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3665334.89</v>
      </c>
      <c r="AA21" s="18">
        <v>0</v>
      </c>
      <c r="AB21" s="18">
        <v>0</v>
      </c>
      <c r="AC21" s="18">
        <v>0</v>
      </c>
      <c r="AD21" s="18">
        <v>37032.160000000003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-7903938.2499999991</v>
      </c>
      <c r="AK21" s="18">
        <v>0</v>
      </c>
      <c r="AL21" s="18">
        <v>-369326.72</v>
      </c>
      <c r="AM21" s="18">
        <v>0</v>
      </c>
      <c r="AN21" s="18">
        <v>-168893.95</v>
      </c>
      <c r="AO21" s="18">
        <v>0</v>
      </c>
      <c r="AP21" s="18">
        <v>68114388.209999993</v>
      </c>
      <c r="AQ21" s="18">
        <v>0</v>
      </c>
      <c r="AR21" s="18">
        <v>0</v>
      </c>
      <c r="AS21" s="18">
        <v>0</v>
      </c>
      <c r="AT21" s="18">
        <v>1808220.84</v>
      </c>
      <c r="AU21" s="18">
        <v>0</v>
      </c>
      <c r="AV21" s="18">
        <v>4202448.17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247051.39</v>
      </c>
      <c r="BC21" s="18">
        <v>0</v>
      </c>
      <c r="BD21" s="18">
        <v>127772.94</v>
      </c>
      <c r="BE21" s="18">
        <v>0</v>
      </c>
      <c r="BF21" s="18">
        <v>0</v>
      </c>
      <c r="BG21" s="18">
        <v>0</v>
      </c>
      <c r="BH21" s="18">
        <v>201478.8</v>
      </c>
      <c r="BI21" s="18">
        <v>0</v>
      </c>
      <c r="BJ21" s="18">
        <v>329955.57</v>
      </c>
      <c r="BK21" s="18">
        <v>0</v>
      </c>
      <c r="BL21" s="18">
        <v>353510.01</v>
      </c>
      <c r="BM21" s="18">
        <v>0</v>
      </c>
      <c r="BN21" s="18">
        <v>0</v>
      </c>
      <c r="BO21" s="18">
        <v>0</v>
      </c>
      <c r="BP21" s="18">
        <v>172196.08</v>
      </c>
      <c r="BQ21" s="18">
        <v>0</v>
      </c>
      <c r="BR21" s="18">
        <v>1074.51</v>
      </c>
      <c r="BS21" s="18">
        <v>0</v>
      </c>
      <c r="BT21" s="18">
        <v>0</v>
      </c>
      <c r="BU21" s="18">
        <v>0</v>
      </c>
      <c r="BV21" s="18">
        <v>1026.6099999999999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152376.51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2391162.98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45</v>
      </c>
      <c r="DW21" s="18">
        <v>0</v>
      </c>
      <c r="DX21" s="18">
        <v>108259.73</v>
      </c>
      <c r="DY21" s="18">
        <v>0</v>
      </c>
      <c r="DZ21" s="18">
        <v>0</v>
      </c>
      <c r="EA21" s="18">
        <v>0</v>
      </c>
      <c r="EB21" s="18">
        <v>2761648.72</v>
      </c>
      <c r="EC21" s="18">
        <v>0</v>
      </c>
      <c r="ED21" s="18">
        <v>1614072.57</v>
      </c>
      <c r="EE21" s="18">
        <v>0</v>
      </c>
      <c r="EF21" s="18">
        <v>7551881.3799999999</v>
      </c>
      <c r="EG21" s="18">
        <v>0</v>
      </c>
      <c r="EH21" s="18">
        <v>2569068.2599999998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4966050.9000000004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45393.33</v>
      </c>
      <c r="EW21" s="18">
        <v>0</v>
      </c>
      <c r="EX21" s="18">
        <v>4783402.72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3526620.25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12723789.960000001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12696125.960000001</v>
      </c>
      <c r="FU21" s="80">
        <v>0</v>
      </c>
      <c r="FV21" s="18">
        <v>12696125.960000001</v>
      </c>
      <c r="FW21" s="18">
        <v>0</v>
      </c>
      <c r="FX21" s="18">
        <v>0</v>
      </c>
      <c r="FY21" s="18">
        <v>0</v>
      </c>
      <c r="FZ21" s="80">
        <v>27664</v>
      </c>
      <c r="GA21" s="80">
        <v>0</v>
      </c>
      <c r="GB21" s="18">
        <v>27664</v>
      </c>
      <c r="GC21" s="18">
        <v>0</v>
      </c>
      <c r="GD21" s="18">
        <v>0</v>
      </c>
      <c r="GE21" s="18">
        <v>0</v>
      </c>
      <c r="GF21" s="18">
        <v>7607704.0099999998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197996749.48999995</v>
      </c>
      <c r="HU21" s="18">
        <v>0</v>
      </c>
      <c r="HV21" s="19">
        <v>197996749.48999995</v>
      </c>
    </row>
    <row r="22" spans="1:230" ht="12.75" customHeight="1">
      <c r="A22" s="57" t="s">
        <v>177</v>
      </c>
      <c r="B22" s="17">
        <v>1019</v>
      </c>
      <c r="C22" s="58" t="s">
        <v>146</v>
      </c>
      <c r="D22" s="19">
        <v>261217179.45999998</v>
      </c>
      <c r="E22" s="19">
        <v>6727076.9500000002</v>
      </c>
      <c r="F22" s="18">
        <v>54243311.969999991</v>
      </c>
      <c r="G22" s="18">
        <v>3165443.29</v>
      </c>
      <c r="H22" s="18">
        <v>105275638.16</v>
      </c>
      <c r="I22" s="18">
        <v>3458364.3</v>
      </c>
      <c r="J22" s="18">
        <v>101698229.33</v>
      </c>
      <c r="K22" s="18">
        <v>103269.36</v>
      </c>
      <c r="L22" s="18">
        <v>7218355.1299999999</v>
      </c>
      <c r="M22" s="18">
        <v>1686.28</v>
      </c>
      <c r="N22" s="18">
        <v>37125862.450000003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36717119.469999999</v>
      </c>
      <c r="AA22" s="18">
        <v>318870.32</v>
      </c>
      <c r="AB22" s="18">
        <v>0</v>
      </c>
      <c r="AC22" s="18">
        <v>0</v>
      </c>
      <c r="AD22" s="18">
        <v>28744758.050000001</v>
      </c>
      <c r="AE22" s="18">
        <v>132304.29999999999</v>
      </c>
      <c r="AF22" s="18">
        <v>0</v>
      </c>
      <c r="AG22" s="18">
        <v>0</v>
      </c>
      <c r="AH22" s="18">
        <v>0</v>
      </c>
      <c r="AI22" s="18">
        <v>0</v>
      </c>
      <c r="AJ22" s="18">
        <v>557066966.36000001</v>
      </c>
      <c r="AK22" s="18">
        <v>0</v>
      </c>
      <c r="AL22" s="18">
        <v>18181139.73</v>
      </c>
      <c r="AM22" s="18">
        <v>0</v>
      </c>
      <c r="AN22" s="18">
        <v>59256222.32</v>
      </c>
      <c r="AO22" s="18">
        <v>4397814.01</v>
      </c>
      <c r="AP22" s="18">
        <v>881101483.5999999</v>
      </c>
      <c r="AQ22" s="18">
        <v>29044728.510000002</v>
      </c>
      <c r="AR22" s="18">
        <v>0</v>
      </c>
      <c r="AS22" s="18">
        <v>0</v>
      </c>
      <c r="AT22" s="18">
        <v>4811306.42</v>
      </c>
      <c r="AU22" s="18">
        <v>5692.33</v>
      </c>
      <c r="AV22" s="18">
        <v>4358377.04</v>
      </c>
      <c r="AW22" s="18">
        <v>32207.95</v>
      </c>
      <c r="AX22" s="18">
        <v>29713</v>
      </c>
      <c r="AY22" s="18">
        <v>385.9</v>
      </c>
      <c r="AZ22" s="18">
        <v>0</v>
      </c>
      <c r="BA22" s="18">
        <v>0</v>
      </c>
      <c r="BB22" s="18">
        <v>0</v>
      </c>
      <c r="BC22" s="18">
        <v>0</v>
      </c>
      <c r="BD22" s="18">
        <v>1051116.05</v>
      </c>
      <c r="BE22" s="18">
        <v>27136.47</v>
      </c>
      <c r="BF22" s="18">
        <v>37921.03</v>
      </c>
      <c r="BG22" s="18">
        <v>0</v>
      </c>
      <c r="BH22" s="18">
        <v>436887.03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312160</v>
      </c>
      <c r="BQ22" s="18">
        <v>0</v>
      </c>
      <c r="BR22" s="18">
        <v>33333.65</v>
      </c>
      <c r="BS22" s="18">
        <v>0</v>
      </c>
      <c r="BT22" s="18">
        <v>0</v>
      </c>
      <c r="BU22" s="18">
        <v>0</v>
      </c>
      <c r="BV22" s="18">
        <v>139231.29</v>
      </c>
      <c r="BW22" s="18">
        <v>0</v>
      </c>
      <c r="BX22" s="18">
        <v>45000</v>
      </c>
      <c r="BY22" s="18">
        <v>0</v>
      </c>
      <c r="BZ22" s="18">
        <v>0</v>
      </c>
      <c r="CA22" s="18">
        <v>0</v>
      </c>
      <c r="CB22" s="18">
        <v>281221.89</v>
      </c>
      <c r="CC22" s="18">
        <v>3319.6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14586108.400000002</v>
      </c>
      <c r="DE22" s="18">
        <v>554389.53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7402147.8499999996</v>
      </c>
      <c r="DU22" s="18">
        <v>0</v>
      </c>
      <c r="DV22" s="18">
        <v>0</v>
      </c>
      <c r="DW22" s="18">
        <v>0</v>
      </c>
      <c r="DX22" s="18">
        <v>1240526.8799999999</v>
      </c>
      <c r="DY22" s="18">
        <v>4988.1899999999996</v>
      </c>
      <c r="DZ22" s="18">
        <v>0</v>
      </c>
      <c r="EA22" s="18">
        <v>0</v>
      </c>
      <c r="EB22" s="18">
        <v>28643650.510000002</v>
      </c>
      <c r="EC22" s="18">
        <v>499364.13</v>
      </c>
      <c r="ED22" s="18">
        <v>2091986.2</v>
      </c>
      <c r="EE22" s="18">
        <v>6695.27</v>
      </c>
      <c r="EF22" s="18">
        <v>2008047.83</v>
      </c>
      <c r="EG22" s="18">
        <v>31181.99</v>
      </c>
      <c r="EH22" s="18">
        <v>12736846.26</v>
      </c>
      <c r="EI22" s="18">
        <v>456850.98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133299.03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2016768.39</v>
      </c>
      <c r="EW22" s="18">
        <v>0</v>
      </c>
      <c r="EX22" s="18">
        <v>284650052.42000002</v>
      </c>
      <c r="EY22" s="18">
        <v>0</v>
      </c>
      <c r="EZ22" s="18">
        <v>3237276.6</v>
      </c>
      <c r="FA22" s="18">
        <v>0</v>
      </c>
      <c r="FB22" s="18">
        <v>11961102.960000001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336690.84</v>
      </c>
      <c r="FI22" s="18">
        <v>0</v>
      </c>
      <c r="FJ22" s="18">
        <v>1743565.02</v>
      </c>
      <c r="FK22" s="18">
        <v>0</v>
      </c>
      <c r="FL22" s="18">
        <v>0</v>
      </c>
      <c r="FM22" s="18">
        <v>0</v>
      </c>
      <c r="FN22" s="19">
        <v>398038705.63</v>
      </c>
      <c r="FO22" s="19">
        <v>1728179.62</v>
      </c>
      <c r="FP22" s="18">
        <v>60930</v>
      </c>
      <c r="FQ22" s="18">
        <v>600</v>
      </c>
      <c r="FR22" s="18">
        <v>1474637.15</v>
      </c>
      <c r="FS22" s="18">
        <v>0</v>
      </c>
      <c r="FT22" s="80">
        <v>89848459.230000004</v>
      </c>
      <c r="FU22" s="80">
        <v>0</v>
      </c>
      <c r="FV22" s="18">
        <v>1923739.42</v>
      </c>
      <c r="FW22" s="18">
        <v>0</v>
      </c>
      <c r="FX22" s="18">
        <v>87924719.810000002</v>
      </c>
      <c r="FY22" s="18">
        <v>0</v>
      </c>
      <c r="FZ22" s="80">
        <v>306654679.25</v>
      </c>
      <c r="GA22" s="80">
        <v>1727579.62</v>
      </c>
      <c r="GB22" s="18">
        <v>111723299.98</v>
      </c>
      <c r="GC22" s="18">
        <v>646386.13</v>
      </c>
      <c r="GD22" s="18">
        <v>194931379.27000001</v>
      </c>
      <c r="GE22" s="18">
        <v>1081193.49</v>
      </c>
      <c r="GF22" s="18">
        <v>1530171.28</v>
      </c>
      <c r="GG22" s="18">
        <v>51774.77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2670522300.0800004</v>
      </c>
      <c r="HU22" s="18">
        <v>44024647.100000009</v>
      </c>
      <c r="HV22" s="19">
        <v>2714546947.1800003</v>
      </c>
    </row>
    <row r="23" spans="1:230" ht="12.75" customHeight="1">
      <c r="A23" s="57" t="s">
        <v>179</v>
      </c>
      <c r="B23" s="17">
        <v>1020</v>
      </c>
      <c r="C23" s="58" t="s">
        <v>146</v>
      </c>
      <c r="D23" s="19">
        <v>1552553928.3700001</v>
      </c>
      <c r="E23" s="19">
        <v>5578056.8799999999</v>
      </c>
      <c r="F23" s="18">
        <v>501166076.25999999</v>
      </c>
      <c r="G23" s="18">
        <v>431220.7</v>
      </c>
      <c r="H23" s="18">
        <v>571671979.99000013</v>
      </c>
      <c r="I23" s="18">
        <v>4533244.92</v>
      </c>
      <c r="J23" s="18">
        <v>479715872.12</v>
      </c>
      <c r="K23" s="18">
        <v>613591.26</v>
      </c>
      <c r="L23" s="18">
        <v>17049869.859999999</v>
      </c>
      <c r="M23" s="18">
        <v>3966.04</v>
      </c>
      <c r="N23" s="18">
        <v>401322373.35000002</v>
      </c>
      <c r="O23" s="18">
        <v>0</v>
      </c>
      <c r="P23" s="18">
        <v>90925.36</v>
      </c>
      <c r="Q23" s="18">
        <v>0</v>
      </c>
      <c r="R23" s="18">
        <v>3586950.08</v>
      </c>
      <c r="S23" s="18">
        <v>0</v>
      </c>
      <c r="T23" s="18">
        <v>0</v>
      </c>
      <c r="U23" s="18">
        <v>0</v>
      </c>
      <c r="V23" s="18">
        <v>14995501.359999999</v>
      </c>
      <c r="W23" s="18">
        <v>0</v>
      </c>
      <c r="X23" s="18">
        <v>0</v>
      </c>
      <c r="Y23" s="18">
        <v>0</v>
      </c>
      <c r="Z23" s="18">
        <v>51662885.410000004</v>
      </c>
      <c r="AA23" s="18">
        <v>837015.91</v>
      </c>
      <c r="AB23" s="18">
        <v>2198.81</v>
      </c>
      <c r="AC23" s="18">
        <v>0</v>
      </c>
      <c r="AD23" s="18">
        <v>196539406.72999999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4025801846.9400001</v>
      </c>
      <c r="AK23" s="18">
        <v>0</v>
      </c>
      <c r="AL23" s="18">
        <v>94223465.609999999</v>
      </c>
      <c r="AM23" s="18">
        <v>0</v>
      </c>
      <c r="AN23" s="18">
        <v>82103050.609999999</v>
      </c>
      <c r="AO23" s="18">
        <v>1233467.7</v>
      </c>
      <c r="AP23" s="18">
        <v>1513192432.5799999</v>
      </c>
      <c r="AQ23" s="18">
        <v>9897949.3399999999</v>
      </c>
      <c r="AR23" s="18">
        <v>79307.009999999995</v>
      </c>
      <c r="AS23" s="18">
        <v>0</v>
      </c>
      <c r="AT23" s="18">
        <v>70399851.699999988</v>
      </c>
      <c r="AU23" s="18">
        <v>711254.25</v>
      </c>
      <c r="AV23" s="18">
        <v>119685678.19</v>
      </c>
      <c r="AW23" s="18">
        <v>87882.13</v>
      </c>
      <c r="AX23" s="18">
        <v>0</v>
      </c>
      <c r="AY23" s="18">
        <v>0</v>
      </c>
      <c r="AZ23" s="18">
        <v>0</v>
      </c>
      <c r="BA23" s="18">
        <v>0</v>
      </c>
      <c r="BB23" s="18">
        <v>-341.07</v>
      </c>
      <c r="BC23" s="18">
        <v>0</v>
      </c>
      <c r="BD23" s="18">
        <v>58125643.039999999</v>
      </c>
      <c r="BE23" s="18">
        <v>670951.55000000005</v>
      </c>
      <c r="BF23" s="18">
        <v>142881.25</v>
      </c>
      <c r="BG23" s="18">
        <v>0</v>
      </c>
      <c r="BH23" s="18">
        <v>5036997.51</v>
      </c>
      <c r="BI23" s="18">
        <v>0</v>
      </c>
      <c r="BJ23" s="18">
        <v>142592042.38</v>
      </c>
      <c r="BK23" s="18">
        <v>0</v>
      </c>
      <c r="BL23" s="18">
        <v>17866935.809999999</v>
      </c>
      <c r="BM23" s="18">
        <v>0</v>
      </c>
      <c r="BN23" s="18">
        <v>19385227.109999999</v>
      </c>
      <c r="BO23" s="18">
        <v>0</v>
      </c>
      <c r="BP23" s="18">
        <v>6914126.7000000002</v>
      </c>
      <c r="BQ23" s="18">
        <v>0</v>
      </c>
      <c r="BR23" s="18">
        <v>199503.66999999998</v>
      </c>
      <c r="BS23" s="18">
        <v>0</v>
      </c>
      <c r="BT23" s="18">
        <v>0</v>
      </c>
      <c r="BU23" s="18">
        <v>0</v>
      </c>
      <c r="BV23" s="18">
        <v>84031409.870000005</v>
      </c>
      <c r="BW23" s="18">
        <v>0</v>
      </c>
      <c r="BX23" s="18">
        <v>467928.32999999996</v>
      </c>
      <c r="BY23" s="18">
        <v>25000</v>
      </c>
      <c r="BZ23" s="18">
        <v>0</v>
      </c>
      <c r="CA23" s="18">
        <v>0</v>
      </c>
      <c r="CB23" s="18">
        <v>5786040.9000000004</v>
      </c>
      <c r="CC23" s="18">
        <v>73543.16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1021390328.21</v>
      </c>
      <c r="CK23" s="18">
        <v>6027924.2599999998</v>
      </c>
      <c r="CL23" s="18">
        <v>211726341.65000001</v>
      </c>
      <c r="CM23" s="18">
        <v>861635.85000000009</v>
      </c>
      <c r="CN23" s="18">
        <v>-64.400000000000006</v>
      </c>
      <c r="CO23" s="18">
        <v>0</v>
      </c>
      <c r="CP23" s="18">
        <v>0</v>
      </c>
      <c r="CQ23" s="18">
        <v>0</v>
      </c>
      <c r="CR23" s="18">
        <v>6159.2</v>
      </c>
      <c r="CS23" s="18">
        <v>37.700000000000003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1165749.7000000002</v>
      </c>
      <c r="DC23" s="18">
        <v>2968.71</v>
      </c>
      <c r="DD23" s="18">
        <v>1009196460.58</v>
      </c>
      <c r="DE23" s="18">
        <v>1789439.27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375801.67</v>
      </c>
      <c r="DM23" s="18">
        <v>958.85</v>
      </c>
      <c r="DN23" s="18">
        <v>-156996.14000000001</v>
      </c>
      <c r="DO23" s="18">
        <v>5246694.01</v>
      </c>
      <c r="DP23" s="18">
        <v>-11271.410000000003</v>
      </c>
      <c r="DQ23" s="18">
        <v>0</v>
      </c>
      <c r="DR23" s="18">
        <v>0</v>
      </c>
      <c r="DS23" s="18">
        <v>0</v>
      </c>
      <c r="DT23" s="18">
        <v>3642481.71</v>
      </c>
      <c r="DU23" s="18">
        <v>24858.29</v>
      </c>
      <c r="DV23" s="18">
        <v>0</v>
      </c>
      <c r="DW23" s="18">
        <v>0</v>
      </c>
      <c r="DX23" s="18">
        <v>35791303.810000002</v>
      </c>
      <c r="DY23" s="18">
        <v>67832.17</v>
      </c>
      <c r="DZ23" s="18">
        <v>0</v>
      </c>
      <c r="EA23" s="18">
        <v>0</v>
      </c>
      <c r="EB23" s="18">
        <v>176896107.29999998</v>
      </c>
      <c r="EC23" s="18">
        <v>210749.12</v>
      </c>
      <c r="ED23" s="18">
        <v>11030330.020000001</v>
      </c>
      <c r="EE23" s="18">
        <v>0</v>
      </c>
      <c r="EF23" s="18">
        <v>112776667.19000001</v>
      </c>
      <c r="EG23" s="18">
        <v>1804767.31</v>
      </c>
      <c r="EH23" s="18">
        <v>83786847.109999999</v>
      </c>
      <c r="EI23" s="18">
        <v>354264.22000000172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13359928.559999999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133082888.73999999</v>
      </c>
      <c r="EW23" s="18">
        <v>0</v>
      </c>
      <c r="EX23" s="18">
        <v>2745640217.0599999</v>
      </c>
      <c r="EY23" s="18">
        <v>0</v>
      </c>
      <c r="EZ23" s="18">
        <v>20708340.240000002</v>
      </c>
      <c r="FA23" s="18">
        <v>0</v>
      </c>
      <c r="FB23" s="18">
        <v>1131975510.3700001</v>
      </c>
      <c r="FC23" s="18">
        <v>0</v>
      </c>
      <c r="FD23" s="18">
        <v>16424.98</v>
      </c>
      <c r="FE23" s="18">
        <v>0</v>
      </c>
      <c r="FF23" s="18">
        <v>0</v>
      </c>
      <c r="FG23" s="18">
        <v>0</v>
      </c>
      <c r="FH23" s="18">
        <v>19417955.600000001</v>
      </c>
      <c r="FI23" s="18">
        <v>0</v>
      </c>
      <c r="FJ23" s="18">
        <v>170397297.94999999</v>
      </c>
      <c r="FK23" s="18">
        <v>0</v>
      </c>
      <c r="FL23" s="18">
        <v>0</v>
      </c>
      <c r="FM23" s="18">
        <v>0</v>
      </c>
      <c r="FN23" s="19">
        <v>831870432.12999988</v>
      </c>
      <c r="FO23" s="19">
        <v>931529.76</v>
      </c>
      <c r="FP23" s="18">
        <v>38878709.75</v>
      </c>
      <c r="FQ23" s="18">
        <v>0</v>
      </c>
      <c r="FR23" s="18">
        <v>1698880.16</v>
      </c>
      <c r="FS23" s="18">
        <v>0</v>
      </c>
      <c r="FT23" s="80">
        <v>274736000.63999999</v>
      </c>
      <c r="FU23" s="80">
        <v>0</v>
      </c>
      <c r="FV23" s="18">
        <v>14885369.34</v>
      </c>
      <c r="FW23" s="18">
        <v>0</v>
      </c>
      <c r="FX23" s="18">
        <v>259850631.30000001</v>
      </c>
      <c r="FY23" s="18">
        <v>0</v>
      </c>
      <c r="FZ23" s="80">
        <v>516556841.57999992</v>
      </c>
      <c r="GA23" s="80">
        <v>931529.76</v>
      </c>
      <c r="GB23" s="18">
        <v>28973673.100000001</v>
      </c>
      <c r="GC23" s="18">
        <v>167097.81</v>
      </c>
      <c r="GD23" s="18">
        <v>487583168.4799999</v>
      </c>
      <c r="GE23" s="18">
        <v>764431.95</v>
      </c>
      <c r="GF23" s="18">
        <v>7998723.0499999998</v>
      </c>
      <c r="GG23" s="18">
        <v>7407.67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16225922032.350002</v>
      </c>
      <c r="HU23" s="18">
        <v>36450154.150000006</v>
      </c>
      <c r="HV23" s="19">
        <v>16262372186.500002</v>
      </c>
    </row>
    <row r="24" spans="1:230" ht="12.75" customHeight="1">
      <c r="A24" s="57" t="s">
        <v>181</v>
      </c>
      <c r="B24" s="17">
        <v>1022</v>
      </c>
      <c r="C24" s="58" t="s">
        <v>146</v>
      </c>
      <c r="D24" s="19">
        <v>887931719.79000008</v>
      </c>
      <c r="E24" s="19">
        <v>0</v>
      </c>
      <c r="F24" s="18">
        <v>147844597.91999999</v>
      </c>
      <c r="G24" s="18">
        <v>0</v>
      </c>
      <c r="H24" s="18">
        <v>339498263.5086028</v>
      </c>
      <c r="I24" s="18">
        <v>0</v>
      </c>
      <c r="J24" s="18">
        <v>400588858.36139733</v>
      </c>
      <c r="K24" s="18">
        <v>0</v>
      </c>
      <c r="L24" s="18">
        <v>0</v>
      </c>
      <c r="M24" s="18">
        <v>0</v>
      </c>
      <c r="N24" s="18">
        <v>106718079.03</v>
      </c>
      <c r="O24" s="18">
        <v>0</v>
      </c>
      <c r="P24" s="18">
        <v>0</v>
      </c>
      <c r="Q24" s="18">
        <v>0</v>
      </c>
      <c r="R24" s="18">
        <v>835034.26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415727751.71000004</v>
      </c>
      <c r="AA24" s="18">
        <v>0</v>
      </c>
      <c r="AB24" s="18">
        <v>0</v>
      </c>
      <c r="AC24" s="18">
        <v>0</v>
      </c>
      <c r="AD24" s="18">
        <v>26742176.93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960075633.80999994</v>
      </c>
      <c r="AK24" s="18">
        <v>0</v>
      </c>
      <c r="AL24" s="18">
        <v>121762374.36</v>
      </c>
      <c r="AM24" s="18">
        <v>0</v>
      </c>
      <c r="AN24" s="18">
        <v>199872912.55000001</v>
      </c>
      <c r="AO24" s="18">
        <v>0</v>
      </c>
      <c r="AP24" s="18">
        <v>3508656551.7399998</v>
      </c>
      <c r="AQ24" s="18">
        <v>0</v>
      </c>
      <c r="AR24" s="18">
        <v>2452543.83</v>
      </c>
      <c r="AS24" s="18">
        <v>0</v>
      </c>
      <c r="AT24" s="18">
        <v>164057631.48000002</v>
      </c>
      <c r="AU24" s="18">
        <v>0</v>
      </c>
      <c r="AV24" s="18">
        <v>132916893.81</v>
      </c>
      <c r="AW24" s="18">
        <v>0</v>
      </c>
      <c r="AX24" s="18">
        <v>28343.67</v>
      </c>
      <c r="AY24" s="18">
        <v>0</v>
      </c>
      <c r="AZ24" s="18">
        <v>0</v>
      </c>
      <c r="BA24" s="18">
        <v>0</v>
      </c>
      <c r="BB24" s="18">
        <v>926.78</v>
      </c>
      <c r="BC24" s="18">
        <v>0</v>
      </c>
      <c r="BD24" s="18">
        <v>21743416.609999999</v>
      </c>
      <c r="BE24" s="18">
        <v>0</v>
      </c>
      <c r="BF24" s="18">
        <v>0</v>
      </c>
      <c r="BG24" s="18">
        <v>0</v>
      </c>
      <c r="BH24" s="18">
        <v>2996674.33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295194.09999999998</v>
      </c>
      <c r="BQ24" s="18">
        <v>0</v>
      </c>
      <c r="BR24" s="18">
        <v>782811.05</v>
      </c>
      <c r="BS24" s="18">
        <v>0</v>
      </c>
      <c r="BT24" s="18">
        <v>0</v>
      </c>
      <c r="BU24" s="18">
        <v>0</v>
      </c>
      <c r="BV24" s="18">
        <v>6863590.5700000003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22602666.559999999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65127.94</v>
      </c>
      <c r="CK24" s="18">
        <v>0</v>
      </c>
      <c r="CL24" s="18">
        <v>3899.12</v>
      </c>
      <c r="CM24" s="18">
        <v>0</v>
      </c>
      <c r="CN24" s="18">
        <v>6517.51</v>
      </c>
      <c r="CO24" s="18">
        <v>0</v>
      </c>
      <c r="CP24" s="18">
        <v>0</v>
      </c>
      <c r="CQ24" s="18">
        <v>0</v>
      </c>
      <c r="CR24" s="18">
        <v>1313.91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118790077.06</v>
      </c>
      <c r="DE24" s="18">
        <v>0</v>
      </c>
      <c r="DF24" s="18">
        <v>244649.29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398848272.61000001</v>
      </c>
      <c r="DW24" s="18">
        <v>0</v>
      </c>
      <c r="DX24" s="18">
        <v>272837290.89999998</v>
      </c>
      <c r="DY24" s="18">
        <v>0</v>
      </c>
      <c r="DZ24" s="18">
        <v>0</v>
      </c>
      <c r="EA24" s="18">
        <v>0</v>
      </c>
      <c r="EB24" s="18">
        <v>148033752.28999999</v>
      </c>
      <c r="EC24" s="18">
        <v>0</v>
      </c>
      <c r="ED24" s="18">
        <v>8391683.6699999999</v>
      </c>
      <c r="EE24" s="18">
        <v>0</v>
      </c>
      <c r="EF24" s="18">
        <v>24798338.879999999</v>
      </c>
      <c r="EG24" s="18">
        <v>0</v>
      </c>
      <c r="EH24" s="18">
        <v>40713812.619999997</v>
      </c>
      <c r="EI24" s="18">
        <v>0</v>
      </c>
      <c r="EJ24" s="18">
        <v>0</v>
      </c>
      <c r="EK24" s="18">
        <v>0</v>
      </c>
      <c r="EL24" s="18">
        <v>19047.599999999999</v>
      </c>
      <c r="EM24" s="18">
        <v>0</v>
      </c>
      <c r="EN24" s="18">
        <v>21926650.899999999</v>
      </c>
      <c r="EO24" s="18">
        <v>0</v>
      </c>
      <c r="EP24" s="18">
        <v>13133.19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3359916.49</v>
      </c>
      <c r="EW24" s="18">
        <v>0</v>
      </c>
      <c r="EX24" s="18">
        <v>471800125.01999998</v>
      </c>
      <c r="EY24" s="18">
        <v>0</v>
      </c>
      <c r="EZ24" s="18">
        <v>0</v>
      </c>
      <c r="FA24" s="18">
        <v>0</v>
      </c>
      <c r="FB24" s="18">
        <v>8131328.2999999998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625377.63</v>
      </c>
      <c r="FI24" s="18">
        <v>0</v>
      </c>
      <c r="FJ24" s="18">
        <v>782919.39</v>
      </c>
      <c r="FK24" s="18">
        <v>0</v>
      </c>
      <c r="FL24" s="18">
        <v>0</v>
      </c>
      <c r="FM24" s="18">
        <v>0</v>
      </c>
      <c r="FN24" s="19">
        <v>141717594.745</v>
      </c>
      <c r="FO24" s="19">
        <v>0</v>
      </c>
      <c r="FP24" s="18">
        <v>1230455.8899999985</v>
      </c>
      <c r="FQ24" s="18">
        <v>0</v>
      </c>
      <c r="FR24" s="18">
        <v>82341.14</v>
      </c>
      <c r="FS24" s="18">
        <v>0</v>
      </c>
      <c r="FT24" s="80">
        <v>36038717.804999992</v>
      </c>
      <c r="FU24" s="80">
        <v>0</v>
      </c>
      <c r="FV24" s="18">
        <v>6706270.8099999987</v>
      </c>
      <c r="FW24" s="18">
        <v>0</v>
      </c>
      <c r="FX24" s="18">
        <v>29332446.994999994</v>
      </c>
      <c r="FY24" s="18">
        <v>0</v>
      </c>
      <c r="FZ24" s="80">
        <v>104366079.91000001</v>
      </c>
      <c r="GA24" s="80">
        <v>0</v>
      </c>
      <c r="GB24" s="18">
        <v>73623483.930000007</v>
      </c>
      <c r="GC24" s="18">
        <v>0</v>
      </c>
      <c r="GD24" s="18">
        <v>30742595.98</v>
      </c>
      <c r="GE24" s="18">
        <v>0</v>
      </c>
      <c r="GF24" s="18">
        <v>28266611.399999999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8272440367.4349995</v>
      </c>
      <c r="HU24" s="18">
        <v>0</v>
      </c>
      <c r="HV24" s="19">
        <v>8272440367.4349995</v>
      </c>
    </row>
    <row r="25" spans="1:230" ht="12.75" customHeight="1">
      <c r="A25" s="57" t="s">
        <v>183</v>
      </c>
      <c r="B25" s="17">
        <v>1025</v>
      </c>
      <c r="C25" s="58" t="s">
        <v>146</v>
      </c>
      <c r="D25" s="19">
        <v>198241891.31000301</v>
      </c>
      <c r="E25" s="19">
        <v>0</v>
      </c>
      <c r="F25" s="18">
        <v>18902835.829999998</v>
      </c>
      <c r="G25" s="18">
        <v>0</v>
      </c>
      <c r="H25" s="18">
        <v>128738474.250003</v>
      </c>
      <c r="I25" s="18">
        <v>0</v>
      </c>
      <c r="J25" s="18">
        <v>50600581.230000004</v>
      </c>
      <c r="K25" s="18">
        <v>0</v>
      </c>
      <c r="L25" s="18">
        <v>3287838.76</v>
      </c>
      <c r="M25" s="18">
        <v>0</v>
      </c>
      <c r="N25" s="18">
        <v>29879729.289999899</v>
      </c>
      <c r="O25" s="18">
        <v>0</v>
      </c>
      <c r="P25" s="18">
        <v>21827.18</v>
      </c>
      <c r="Q25" s="18">
        <v>0</v>
      </c>
      <c r="R25" s="18">
        <v>4447254.1700000605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15779608.009999899</v>
      </c>
      <c r="AA25" s="18">
        <v>0</v>
      </c>
      <c r="AB25" s="18">
        <v>0</v>
      </c>
      <c r="AC25" s="18">
        <v>0</v>
      </c>
      <c r="AD25" s="18">
        <v>2151943.23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934066599.72019005</v>
      </c>
      <c r="AK25" s="18">
        <v>0</v>
      </c>
      <c r="AL25" s="18">
        <v>321899.34999999998</v>
      </c>
      <c r="AM25" s="18">
        <v>0</v>
      </c>
      <c r="AN25" s="18">
        <v>51784054.389997497</v>
      </c>
      <c r="AO25" s="18">
        <v>0</v>
      </c>
      <c r="AP25" s="18">
        <v>266538098.990004</v>
      </c>
      <c r="AQ25" s="18">
        <v>0</v>
      </c>
      <c r="AR25" s="18">
        <v>0</v>
      </c>
      <c r="AS25" s="18">
        <v>0</v>
      </c>
      <c r="AT25" s="18">
        <v>4729575.04</v>
      </c>
      <c r="AU25" s="18">
        <v>0</v>
      </c>
      <c r="AV25" s="18">
        <v>10743420.789999699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1652788.2400001001</v>
      </c>
      <c r="BC25" s="18">
        <v>0</v>
      </c>
      <c r="BD25" s="18">
        <v>1187392.3600000099</v>
      </c>
      <c r="BE25" s="18">
        <v>0</v>
      </c>
      <c r="BF25" s="18">
        <v>0</v>
      </c>
      <c r="BG25" s="18">
        <v>0</v>
      </c>
      <c r="BH25" s="18">
        <v>12284741.589999899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411186.77</v>
      </c>
      <c r="BQ25" s="18">
        <v>0</v>
      </c>
      <c r="BR25" s="18">
        <v>14968.16</v>
      </c>
      <c r="BS25" s="18">
        <v>0</v>
      </c>
      <c r="BT25" s="18">
        <v>0</v>
      </c>
      <c r="BU25" s="18">
        <v>0</v>
      </c>
      <c r="BV25" s="18">
        <v>104975.83</v>
      </c>
      <c r="BW25" s="18">
        <v>0</v>
      </c>
      <c r="BX25" s="18">
        <v>23690</v>
      </c>
      <c r="BY25" s="18">
        <v>0</v>
      </c>
      <c r="BZ25" s="18">
        <v>0</v>
      </c>
      <c r="CA25" s="18">
        <v>0</v>
      </c>
      <c r="CB25" s="18">
        <v>256123.35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198774587.99999601</v>
      </c>
      <c r="CK25" s="18">
        <v>0</v>
      </c>
      <c r="CL25" s="18">
        <v>7870573.7199999606</v>
      </c>
      <c r="CM25" s="18">
        <v>0</v>
      </c>
      <c r="CN25" s="18">
        <v>7234829.29999997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10108008.310003199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50524589.779996902</v>
      </c>
      <c r="DY25" s="18">
        <v>0</v>
      </c>
      <c r="DZ25" s="18">
        <v>0</v>
      </c>
      <c r="EA25" s="18">
        <v>0</v>
      </c>
      <c r="EB25" s="18">
        <v>37781572.339999899</v>
      </c>
      <c r="EC25" s="18">
        <v>0</v>
      </c>
      <c r="ED25" s="18">
        <v>0</v>
      </c>
      <c r="EE25" s="18">
        <v>0</v>
      </c>
      <c r="EF25" s="18">
        <v>11382900.649999999</v>
      </c>
      <c r="EG25" s="18">
        <v>0</v>
      </c>
      <c r="EH25" s="18">
        <v>5419280.8899996504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887396.23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11981430.89000001</v>
      </c>
      <c r="EW25" s="18">
        <v>0</v>
      </c>
      <c r="EX25" s="18">
        <v>1676919040.97998</v>
      </c>
      <c r="EY25" s="18">
        <v>0</v>
      </c>
      <c r="EZ25" s="18">
        <v>1135566.28</v>
      </c>
      <c r="FA25" s="18">
        <v>0</v>
      </c>
      <c r="FB25" s="18">
        <v>105819808.2400001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1319067.1300000001</v>
      </c>
      <c r="FI25" s="18">
        <v>0</v>
      </c>
      <c r="FJ25" s="18">
        <v>18188279.5</v>
      </c>
      <c r="FK25" s="18">
        <v>0</v>
      </c>
      <c r="FL25" s="18">
        <v>1522492.61</v>
      </c>
      <c r="FM25" s="18">
        <v>0</v>
      </c>
      <c r="FN25" s="19">
        <v>25385220.600000001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25385220.600000001</v>
      </c>
      <c r="FU25" s="80">
        <v>0</v>
      </c>
      <c r="FV25" s="18">
        <v>0</v>
      </c>
      <c r="FW25" s="18">
        <v>0</v>
      </c>
      <c r="FX25" s="18">
        <v>25385220.600000001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264115.48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3710448367.4601693</v>
      </c>
      <c r="HU25" s="18">
        <v>0</v>
      </c>
      <c r="HV25" s="19">
        <v>3710448367.4601693</v>
      </c>
    </row>
    <row r="26" spans="1:230" ht="12.75" customHeight="1">
      <c r="A26" s="57" t="s">
        <v>185</v>
      </c>
      <c r="B26" s="17">
        <v>1027</v>
      </c>
      <c r="C26" s="58" t="s">
        <v>146</v>
      </c>
      <c r="D26" s="19">
        <v>6248805.4100000001</v>
      </c>
      <c r="E26" s="19">
        <v>0</v>
      </c>
      <c r="F26" s="18">
        <v>2793058.9199999995</v>
      </c>
      <c r="G26" s="18">
        <v>0</v>
      </c>
      <c r="H26" s="18">
        <v>1011188.25</v>
      </c>
      <c r="I26" s="18">
        <v>0</v>
      </c>
      <c r="J26" s="18">
        <v>2444558.2400000002</v>
      </c>
      <c r="K26" s="18">
        <v>0</v>
      </c>
      <c r="L26" s="18">
        <v>10242.969999999998</v>
      </c>
      <c r="M26" s="18">
        <v>0</v>
      </c>
      <c r="N26" s="18">
        <v>3959830.8699999996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9379056.4135269988</v>
      </c>
      <c r="AA26" s="18">
        <v>0</v>
      </c>
      <c r="AB26" s="18">
        <v>0</v>
      </c>
      <c r="AC26" s="18">
        <v>0</v>
      </c>
      <c r="AD26" s="18">
        <v>415594.99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165608826.77000004</v>
      </c>
      <c r="AK26" s="18">
        <v>0</v>
      </c>
      <c r="AL26" s="18">
        <v>2004140.71</v>
      </c>
      <c r="AM26" s="18">
        <v>0</v>
      </c>
      <c r="AN26" s="18">
        <v>4821455.3299999973</v>
      </c>
      <c r="AO26" s="18">
        <v>0</v>
      </c>
      <c r="AP26" s="18">
        <v>129820413.37</v>
      </c>
      <c r="AQ26" s="18">
        <v>0</v>
      </c>
      <c r="AR26" s="18">
        <v>0</v>
      </c>
      <c r="AS26" s="18">
        <v>0</v>
      </c>
      <c r="AT26" s="18">
        <v>890243.7899999998</v>
      </c>
      <c r="AU26" s="18">
        <v>0</v>
      </c>
      <c r="AV26" s="18">
        <v>6333146.8099999987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188103.71</v>
      </c>
      <c r="BC26" s="18">
        <v>0</v>
      </c>
      <c r="BD26" s="18">
        <v>243524.48000000001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387268.83</v>
      </c>
      <c r="BK26" s="18">
        <v>0</v>
      </c>
      <c r="BL26" s="18">
        <v>64375.48</v>
      </c>
      <c r="BM26" s="18">
        <v>0</v>
      </c>
      <c r="BN26" s="18">
        <v>0</v>
      </c>
      <c r="BO26" s="18">
        <v>0</v>
      </c>
      <c r="BP26" s="18">
        <v>567158.28</v>
      </c>
      <c r="BQ26" s="18">
        <v>0</v>
      </c>
      <c r="BR26" s="18">
        <v>20298.13</v>
      </c>
      <c r="BS26" s="18">
        <v>0</v>
      </c>
      <c r="BT26" s="18">
        <v>0</v>
      </c>
      <c r="BU26" s="18">
        <v>0</v>
      </c>
      <c r="BV26" s="18">
        <v>535870.04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18037377.139999997</v>
      </c>
      <c r="CK26" s="18">
        <v>0</v>
      </c>
      <c r="CL26" s="18">
        <v>2543357.84</v>
      </c>
      <c r="CM26" s="18">
        <v>0</v>
      </c>
      <c r="CN26" s="18">
        <v>2055110.5899999999</v>
      </c>
      <c r="CO26" s="18">
        <v>0</v>
      </c>
      <c r="CP26" s="18">
        <v>0</v>
      </c>
      <c r="CQ26" s="18">
        <v>0</v>
      </c>
      <c r="CR26" s="18">
        <v>529911.77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-847810.6799999997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1468236.71</v>
      </c>
      <c r="DW26" s="18">
        <v>0</v>
      </c>
      <c r="DX26" s="18">
        <v>507454.58</v>
      </c>
      <c r="DY26" s="18">
        <v>0</v>
      </c>
      <c r="DZ26" s="18">
        <v>0</v>
      </c>
      <c r="EA26" s="18">
        <v>0</v>
      </c>
      <c r="EB26" s="18">
        <v>1383723.4100000001</v>
      </c>
      <c r="EC26" s="18">
        <v>0</v>
      </c>
      <c r="ED26" s="18">
        <v>319799.13999999996</v>
      </c>
      <c r="EE26" s="18">
        <v>0</v>
      </c>
      <c r="EF26" s="18">
        <v>3246092.4699999997</v>
      </c>
      <c r="EG26" s="18">
        <v>0</v>
      </c>
      <c r="EH26" s="18">
        <v>2973178.7599999993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2166.64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8090.3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441500.95</v>
      </c>
      <c r="FM26" s="18">
        <v>0</v>
      </c>
      <c r="FN26" s="19">
        <v>71362944.75</v>
      </c>
      <c r="FO26" s="19">
        <v>0</v>
      </c>
      <c r="FP26" s="18">
        <v>0</v>
      </c>
      <c r="FQ26" s="18">
        <v>0</v>
      </c>
      <c r="FR26" s="18">
        <v>4862202.91</v>
      </c>
      <c r="FS26" s="18">
        <v>0</v>
      </c>
      <c r="FT26" s="80">
        <v>66278712.090000004</v>
      </c>
      <c r="FU26" s="80">
        <v>0</v>
      </c>
      <c r="FV26" s="18">
        <v>186390.59</v>
      </c>
      <c r="FW26" s="18">
        <v>0</v>
      </c>
      <c r="FX26" s="18">
        <v>66092321.5</v>
      </c>
      <c r="FY26" s="18">
        <v>0</v>
      </c>
      <c r="FZ26" s="80">
        <v>222029.75</v>
      </c>
      <c r="GA26" s="80">
        <v>0</v>
      </c>
      <c r="GB26" s="18">
        <v>108419.12</v>
      </c>
      <c r="GC26" s="18">
        <v>0</v>
      </c>
      <c r="GD26" s="18">
        <v>113610.63</v>
      </c>
      <c r="GE26" s="18">
        <v>0</v>
      </c>
      <c r="GF26" s="18">
        <v>145566.05446399999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435675056.80799091</v>
      </c>
      <c r="HU26" s="18">
        <v>0</v>
      </c>
      <c r="HV26" s="19">
        <v>435675056.80799091</v>
      </c>
    </row>
    <row r="27" spans="1:230" ht="12.75" customHeight="1">
      <c r="A27" s="57" t="s">
        <v>187</v>
      </c>
      <c r="B27" s="17">
        <v>1028</v>
      </c>
      <c r="C27" s="58" t="s">
        <v>146</v>
      </c>
      <c r="D27" s="19">
        <v>611630575.34100008</v>
      </c>
      <c r="E27" s="19">
        <v>4441906.5189999994</v>
      </c>
      <c r="F27" s="18">
        <v>60647215.169999704</v>
      </c>
      <c r="G27" s="18">
        <v>0</v>
      </c>
      <c r="H27" s="18">
        <v>463770939.44400024</v>
      </c>
      <c r="I27" s="18">
        <v>2246902.7609999999</v>
      </c>
      <c r="J27" s="18">
        <v>87212420.727000058</v>
      </c>
      <c r="K27" s="18">
        <v>2195003.7579999999</v>
      </c>
      <c r="L27" s="18">
        <v>5246289.375</v>
      </c>
      <c r="M27" s="18">
        <v>12037.325000000001</v>
      </c>
      <c r="N27" s="18">
        <v>30777785.699999999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70648633.900999993</v>
      </c>
      <c r="AA27" s="18">
        <v>8832981.3790000007</v>
      </c>
      <c r="AB27" s="18">
        <v>0</v>
      </c>
      <c r="AC27" s="18">
        <v>0</v>
      </c>
      <c r="AD27" s="18">
        <v>28498472.127999995</v>
      </c>
      <c r="AE27" s="18">
        <v>7897240.9519999996</v>
      </c>
      <c r="AF27" s="18">
        <v>0</v>
      </c>
      <c r="AG27" s="18">
        <v>0</v>
      </c>
      <c r="AH27" s="18">
        <v>0</v>
      </c>
      <c r="AI27" s="18">
        <v>0</v>
      </c>
      <c r="AJ27" s="18">
        <v>624887773.10848594</v>
      </c>
      <c r="AK27" s="18">
        <v>0</v>
      </c>
      <c r="AL27" s="18">
        <v>7600160.2415139992</v>
      </c>
      <c r="AM27" s="18">
        <v>0</v>
      </c>
      <c r="AN27" s="18">
        <v>12094760.060000001</v>
      </c>
      <c r="AO27" s="18">
        <v>0</v>
      </c>
      <c r="AP27" s="18">
        <v>240894334.06</v>
      </c>
      <c r="AQ27" s="18">
        <v>0</v>
      </c>
      <c r="AR27" s="18">
        <v>0</v>
      </c>
      <c r="AS27" s="18">
        <v>0</v>
      </c>
      <c r="AT27" s="18">
        <v>42435041.983999997</v>
      </c>
      <c r="AU27" s="18">
        <v>1251370.246</v>
      </c>
      <c r="AV27" s="18">
        <v>23966371.694000002</v>
      </c>
      <c r="AW27" s="18">
        <v>860028.10600000003</v>
      </c>
      <c r="AX27" s="18">
        <v>0</v>
      </c>
      <c r="AY27" s="18">
        <v>0</v>
      </c>
      <c r="AZ27" s="18">
        <v>0</v>
      </c>
      <c r="BA27" s="18">
        <v>0</v>
      </c>
      <c r="BB27" s="18">
        <v>2424005.3449999997</v>
      </c>
      <c r="BC27" s="18">
        <v>7089.2449999999999</v>
      </c>
      <c r="BD27" s="18">
        <v>10953231.286999999</v>
      </c>
      <c r="BE27" s="18">
        <v>52302.913</v>
      </c>
      <c r="BF27" s="18">
        <v>0</v>
      </c>
      <c r="BG27" s="18">
        <v>0</v>
      </c>
      <c r="BH27" s="18">
        <v>851327.2</v>
      </c>
      <c r="BI27" s="18">
        <v>0</v>
      </c>
      <c r="BJ27" s="18">
        <v>445017.77</v>
      </c>
      <c r="BK27" s="18">
        <v>0</v>
      </c>
      <c r="BL27" s="18">
        <v>276489.11</v>
      </c>
      <c r="BM27" s="18">
        <v>0</v>
      </c>
      <c r="BN27" s="18">
        <v>5666.61</v>
      </c>
      <c r="BO27" s="18">
        <v>0</v>
      </c>
      <c r="BP27" s="18">
        <v>205918.67</v>
      </c>
      <c r="BQ27" s="18">
        <v>0</v>
      </c>
      <c r="BR27" s="18">
        <v>54630.41</v>
      </c>
      <c r="BS27" s="18">
        <v>0</v>
      </c>
      <c r="BT27" s="18">
        <v>0</v>
      </c>
      <c r="BU27" s="18">
        <v>0</v>
      </c>
      <c r="BV27" s="18">
        <v>6457149.4000000004</v>
      </c>
      <c r="BW27" s="18">
        <v>0</v>
      </c>
      <c r="BX27" s="18">
        <v>7047.62</v>
      </c>
      <c r="BY27" s="18">
        <v>0</v>
      </c>
      <c r="BZ27" s="18">
        <v>0</v>
      </c>
      <c r="CA27" s="18">
        <v>0</v>
      </c>
      <c r="CB27" s="18">
        <v>2125743.9760000003</v>
      </c>
      <c r="CC27" s="18">
        <v>4622.1440000000002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7437574.1500000004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264313.46999999997</v>
      </c>
      <c r="DY27" s="18">
        <v>0</v>
      </c>
      <c r="DZ27" s="18">
        <v>0</v>
      </c>
      <c r="EA27" s="18">
        <v>0</v>
      </c>
      <c r="EB27" s="18">
        <v>104441426.76900001</v>
      </c>
      <c r="EC27" s="18">
        <v>151774.49099999998</v>
      </c>
      <c r="ED27" s="18">
        <v>22509092.886999998</v>
      </c>
      <c r="EE27" s="18">
        <v>5631482.0130000003</v>
      </c>
      <c r="EF27" s="18">
        <v>46786325.753000006</v>
      </c>
      <c r="EG27" s="18">
        <v>3431862.4470000002</v>
      </c>
      <c r="EH27" s="18">
        <v>74158179.972000003</v>
      </c>
      <c r="EI27" s="18">
        <v>305428.99800000002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12413652.449999999</v>
      </c>
      <c r="EY27" s="18">
        <v>0</v>
      </c>
      <c r="EZ27" s="18">
        <v>0</v>
      </c>
      <c r="FA27" s="18">
        <v>0</v>
      </c>
      <c r="FB27" s="18">
        <v>3069321.26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1218557291.45</v>
      </c>
      <c r="FO27" s="19">
        <v>0</v>
      </c>
      <c r="FP27" s="18">
        <v>11542.98</v>
      </c>
      <c r="FQ27" s="18">
        <v>0</v>
      </c>
      <c r="FR27" s="18">
        <v>208981.79</v>
      </c>
      <c r="FS27" s="18">
        <v>0</v>
      </c>
      <c r="FT27" s="80">
        <v>218260129.32005849</v>
      </c>
      <c r="FU27" s="80">
        <v>0</v>
      </c>
      <c r="FV27" s="18">
        <v>5854035.1999999397</v>
      </c>
      <c r="FW27" s="18">
        <v>0</v>
      </c>
      <c r="FX27" s="18">
        <v>212406094.12005857</v>
      </c>
      <c r="FY27" s="18">
        <v>0</v>
      </c>
      <c r="FZ27" s="80">
        <v>1000076637.3599415</v>
      </c>
      <c r="GA27" s="80">
        <v>0</v>
      </c>
      <c r="GB27" s="18">
        <v>182720877.27996895</v>
      </c>
      <c r="GC27" s="18">
        <v>0</v>
      </c>
      <c r="GD27" s="18">
        <v>817355760.07997251</v>
      </c>
      <c r="GE27" s="18">
        <v>0</v>
      </c>
      <c r="GF27" s="18">
        <v>1676046.6099999957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3213799649.7619991</v>
      </c>
      <c r="HU27" s="18">
        <v>32880126.778000001</v>
      </c>
      <c r="HV27" s="19">
        <v>3246679776.539999</v>
      </c>
    </row>
    <row r="28" spans="1:230" ht="12.75" customHeight="1">
      <c r="A28" s="57" t="s">
        <v>189</v>
      </c>
      <c r="B28" s="17">
        <v>1030</v>
      </c>
      <c r="C28" s="58" t="s">
        <v>146</v>
      </c>
      <c r="D28" s="19">
        <v>130655680.17794378</v>
      </c>
      <c r="E28" s="19">
        <v>58.690000000000047</v>
      </c>
      <c r="F28" s="18">
        <v>31945563.789946038</v>
      </c>
      <c r="G28" s="18">
        <v>0</v>
      </c>
      <c r="H28" s="18">
        <v>23917658.962999381</v>
      </c>
      <c r="I28" s="18">
        <v>0</v>
      </c>
      <c r="J28" s="18">
        <v>74792457.424998358</v>
      </c>
      <c r="K28" s="18">
        <v>58.690000000000047</v>
      </c>
      <c r="L28" s="18">
        <v>2109061.85</v>
      </c>
      <c r="M28" s="18">
        <v>0</v>
      </c>
      <c r="N28" s="18">
        <v>53648128.640000001</v>
      </c>
      <c r="O28" s="18">
        <v>0</v>
      </c>
      <c r="P28" s="18">
        <v>-327.96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2796558.61</v>
      </c>
      <c r="AA28" s="18">
        <v>0</v>
      </c>
      <c r="AB28" s="18">
        <v>3681991.41</v>
      </c>
      <c r="AC28" s="18">
        <v>0</v>
      </c>
      <c r="AD28" s="18">
        <v>168273.6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1248122800.22</v>
      </c>
      <c r="AK28" s="18">
        <v>0</v>
      </c>
      <c r="AL28" s="18">
        <v>1427521.09</v>
      </c>
      <c r="AM28" s="18">
        <v>0</v>
      </c>
      <c r="AN28" s="18">
        <v>131798116.23</v>
      </c>
      <c r="AO28" s="18">
        <v>0</v>
      </c>
      <c r="AP28" s="18">
        <v>733607326.11000001</v>
      </c>
      <c r="AQ28" s="18">
        <v>0</v>
      </c>
      <c r="AR28" s="18">
        <v>0</v>
      </c>
      <c r="AS28" s="18">
        <v>0</v>
      </c>
      <c r="AT28" s="18">
        <v>12001959.42</v>
      </c>
      <c r="AU28" s="18">
        <v>0</v>
      </c>
      <c r="AV28" s="18">
        <v>25129039.170000002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1585095.3900000001</v>
      </c>
      <c r="BC28" s="18">
        <v>0</v>
      </c>
      <c r="BD28" s="18">
        <v>7336313.5099999998</v>
      </c>
      <c r="BE28" s="18">
        <v>0</v>
      </c>
      <c r="BF28" s="18">
        <v>0</v>
      </c>
      <c r="BG28" s="18">
        <v>0</v>
      </c>
      <c r="BH28" s="18">
        <v>1687102.6</v>
      </c>
      <c r="BI28" s="18">
        <v>0</v>
      </c>
      <c r="BJ28" s="18">
        <v>4538911.71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258564.55</v>
      </c>
      <c r="BQ28" s="18">
        <v>0</v>
      </c>
      <c r="BR28" s="18">
        <v>11356.72</v>
      </c>
      <c r="BS28" s="18">
        <v>0</v>
      </c>
      <c r="BT28" s="18">
        <v>0</v>
      </c>
      <c r="BU28" s="18">
        <v>0</v>
      </c>
      <c r="BV28" s="18">
        <v>12105172.01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7270037.5199999996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210412255.35999998</v>
      </c>
      <c r="CK28" s="18">
        <v>354988.37</v>
      </c>
      <c r="CL28" s="18">
        <v>2081243.76</v>
      </c>
      <c r="CM28" s="18">
        <v>14.24</v>
      </c>
      <c r="CN28" s="18">
        <v>2001056.84</v>
      </c>
      <c r="CO28" s="18">
        <v>28.45</v>
      </c>
      <c r="CP28" s="18">
        <v>0</v>
      </c>
      <c r="CQ28" s="18">
        <v>0</v>
      </c>
      <c r="CR28" s="18">
        <v>1989533.5</v>
      </c>
      <c r="CS28" s="18">
        <v>14.24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131001759.79000001</v>
      </c>
      <c r="DE28" s="18">
        <v>0</v>
      </c>
      <c r="DF28" s="18">
        <v>2267.83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13897726.42</v>
      </c>
      <c r="DY28" s="18">
        <v>0</v>
      </c>
      <c r="DZ28" s="18">
        <v>0</v>
      </c>
      <c r="EA28" s="18">
        <v>0</v>
      </c>
      <c r="EB28" s="18">
        <v>77092217.520000011</v>
      </c>
      <c r="EC28" s="18">
        <v>2650946.79</v>
      </c>
      <c r="ED28" s="18">
        <v>855933.03</v>
      </c>
      <c r="EE28" s="18">
        <v>0</v>
      </c>
      <c r="EF28" s="18">
        <v>19506185.559999999</v>
      </c>
      <c r="EG28" s="18">
        <v>0</v>
      </c>
      <c r="EH28" s="18">
        <v>55128559.149999999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64040.130000000005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3035408.3</v>
      </c>
      <c r="EW28" s="18">
        <v>0</v>
      </c>
      <c r="EX28" s="18">
        <v>167243488.25</v>
      </c>
      <c r="EY28" s="18">
        <v>0</v>
      </c>
      <c r="EZ28" s="18">
        <v>123753.2</v>
      </c>
      <c r="FA28" s="18">
        <v>0</v>
      </c>
      <c r="FB28" s="18">
        <v>6538080.0899999999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146107.29</v>
      </c>
      <c r="FI28" s="18">
        <v>0</v>
      </c>
      <c r="FJ28" s="18">
        <v>1359940.32</v>
      </c>
      <c r="FK28" s="18">
        <v>0</v>
      </c>
      <c r="FL28" s="18">
        <v>0</v>
      </c>
      <c r="FM28" s="18">
        <v>0</v>
      </c>
      <c r="FN28" s="19">
        <v>166197313.06999996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166197313.06999996</v>
      </c>
      <c r="FU28" s="80">
        <v>0</v>
      </c>
      <c r="FV28" s="18">
        <v>0</v>
      </c>
      <c r="FW28" s="18">
        <v>0</v>
      </c>
      <c r="FX28" s="18">
        <v>166197313.06999996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375906.40000000061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3238991458.3879442</v>
      </c>
      <c r="HU28" s="18">
        <v>3006050.78</v>
      </c>
      <c r="HV28" s="19">
        <v>3241997509.1679444</v>
      </c>
    </row>
    <row r="29" spans="1:230" ht="12.75" customHeight="1">
      <c r="A29" s="57" t="s">
        <v>191</v>
      </c>
      <c r="B29" s="17">
        <v>1031</v>
      </c>
      <c r="C29" s="58" t="s">
        <v>146</v>
      </c>
      <c r="D29" s="19">
        <v>39493502.539999999</v>
      </c>
      <c r="E29" s="19">
        <v>4328420.38</v>
      </c>
      <c r="F29" s="18">
        <v>7347607.54</v>
      </c>
      <c r="G29" s="18">
        <v>0</v>
      </c>
      <c r="H29" s="18">
        <v>25922235.899999999</v>
      </c>
      <c r="I29" s="18">
        <v>390108.18</v>
      </c>
      <c r="J29" s="18">
        <v>6223659.0999999996</v>
      </c>
      <c r="K29" s="18">
        <v>3938312.2</v>
      </c>
      <c r="L29" s="18">
        <v>75588.800000000003</v>
      </c>
      <c r="M29" s="18">
        <v>0</v>
      </c>
      <c r="N29" s="18">
        <v>1917813.01</v>
      </c>
      <c r="O29" s="18">
        <v>0</v>
      </c>
      <c r="P29" s="18">
        <v>-1047.1199999999999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4329250.22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-87.46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126201521.55</v>
      </c>
      <c r="AQ29" s="18">
        <v>0</v>
      </c>
      <c r="AR29" s="18">
        <v>0</v>
      </c>
      <c r="AS29" s="18">
        <v>0</v>
      </c>
      <c r="AT29" s="18">
        <v>773188.33</v>
      </c>
      <c r="AU29" s="18">
        <v>0</v>
      </c>
      <c r="AV29" s="18">
        <v>7275495.29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10012.67</v>
      </c>
      <c r="BC29" s="18">
        <v>0</v>
      </c>
      <c r="BD29" s="18">
        <v>44380.160000000003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-9875.32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158564.54999999999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49395.01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9478.7099999999991</v>
      </c>
      <c r="DA29" s="18">
        <v>0</v>
      </c>
      <c r="DB29" s="18">
        <v>0</v>
      </c>
      <c r="DC29" s="18">
        <v>0</v>
      </c>
      <c r="DD29" s="18">
        <v>489812.22</v>
      </c>
      <c r="DE29" s="18">
        <v>0</v>
      </c>
      <c r="DF29" s="18">
        <v>-2665.32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4581732.1900000004</v>
      </c>
      <c r="DW29" s="18">
        <v>0</v>
      </c>
      <c r="DX29" s="18">
        <v>520079.52</v>
      </c>
      <c r="DY29" s="18">
        <v>0</v>
      </c>
      <c r="DZ29" s="18">
        <v>0</v>
      </c>
      <c r="EA29" s="18">
        <v>0</v>
      </c>
      <c r="EB29" s="18">
        <v>1952209.46</v>
      </c>
      <c r="EC29" s="18">
        <v>68295.03</v>
      </c>
      <c r="ED29" s="18">
        <v>24823.37</v>
      </c>
      <c r="EE29" s="18">
        <v>6683.66</v>
      </c>
      <c r="EF29" s="18">
        <v>2320886.59</v>
      </c>
      <c r="EG29" s="18">
        <v>514241.64</v>
      </c>
      <c r="EH29" s="18">
        <v>3275185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578891.49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194068135.46000004</v>
      </c>
      <c r="HU29" s="18">
        <v>4917640.71</v>
      </c>
      <c r="HV29" s="19">
        <v>198985776.17000005</v>
      </c>
    </row>
    <row r="30" spans="1:230" ht="12.75" customHeight="1">
      <c r="A30" s="57" t="s">
        <v>193</v>
      </c>
      <c r="B30" s="17">
        <v>1032</v>
      </c>
      <c r="C30" s="58" t="s">
        <v>146</v>
      </c>
      <c r="D30" s="19">
        <v>219720916.48559999</v>
      </c>
      <c r="E30" s="19">
        <v>0</v>
      </c>
      <c r="F30" s="18">
        <v>21507423.851910692</v>
      </c>
      <c r="G30" s="18">
        <v>0</v>
      </c>
      <c r="H30" s="18">
        <v>138316906.1867564</v>
      </c>
      <c r="I30" s="18">
        <v>0</v>
      </c>
      <c r="J30" s="18">
        <v>59896586.44693289</v>
      </c>
      <c r="K30" s="18">
        <v>0</v>
      </c>
      <c r="L30" s="18">
        <v>51969187.162699997</v>
      </c>
      <c r="M30" s="18">
        <v>0</v>
      </c>
      <c r="N30" s="18">
        <v>62852482.950000003</v>
      </c>
      <c r="O30" s="18">
        <v>0</v>
      </c>
      <c r="P30" s="18">
        <v>143914.74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3042357.62</v>
      </c>
      <c r="W30" s="18">
        <v>0</v>
      </c>
      <c r="X30" s="18">
        <v>0</v>
      </c>
      <c r="Y30" s="18">
        <v>0</v>
      </c>
      <c r="Z30" s="18">
        <v>135044491.9684</v>
      </c>
      <c r="AA30" s="18">
        <v>0</v>
      </c>
      <c r="AB30" s="18">
        <v>0</v>
      </c>
      <c r="AC30" s="18">
        <v>0</v>
      </c>
      <c r="AD30" s="18">
        <v>21815375.120000001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1131409808.0516</v>
      </c>
      <c r="AK30" s="18">
        <v>0</v>
      </c>
      <c r="AL30" s="18">
        <v>118893.14</v>
      </c>
      <c r="AM30" s="18">
        <v>0</v>
      </c>
      <c r="AN30" s="18">
        <v>53132418.5704</v>
      </c>
      <c r="AO30" s="18">
        <v>0</v>
      </c>
      <c r="AP30" s="18">
        <v>656207631.91330004</v>
      </c>
      <c r="AQ30" s="18">
        <v>0</v>
      </c>
      <c r="AR30" s="18">
        <v>41627.46</v>
      </c>
      <c r="AS30" s="18">
        <v>0</v>
      </c>
      <c r="AT30" s="18">
        <v>23221515.990200002</v>
      </c>
      <c r="AU30" s="18">
        <v>0</v>
      </c>
      <c r="AV30" s="18">
        <v>54184198.5277</v>
      </c>
      <c r="AW30" s="18">
        <v>0</v>
      </c>
      <c r="AX30" s="18">
        <v>1228.32</v>
      </c>
      <c r="AY30" s="18">
        <v>0</v>
      </c>
      <c r="AZ30" s="18">
        <v>0</v>
      </c>
      <c r="BA30" s="18">
        <v>0</v>
      </c>
      <c r="BB30" s="18">
        <v>2469085.5836999998</v>
      </c>
      <c r="BC30" s="18">
        <v>0</v>
      </c>
      <c r="BD30" s="18">
        <v>30993488.327300001</v>
      </c>
      <c r="BE30" s="18">
        <v>0</v>
      </c>
      <c r="BF30" s="18">
        <v>0</v>
      </c>
      <c r="BG30" s="18">
        <v>0</v>
      </c>
      <c r="BH30" s="18">
        <v>4093052.6373999999</v>
      </c>
      <c r="BI30" s="18">
        <v>0</v>
      </c>
      <c r="BJ30" s="18">
        <v>886518.7</v>
      </c>
      <c r="BK30" s="18">
        <v>0</v>
      </c>
      <c r="BL30" s="18">
        <v>769447.13</v>
      </c>
      <c r="BM30" s="18">
        <v>0</v>
      </c>
      <c r="BN30" s="18">
        <v>0</v>
      </c>
      <c r="BO30" s="18">
        <v>0</v>
      </c>
      <c r="BP30" s="18">
        <v>551290.15969999996</v>
      </c>
      <c r="BQ30" s="18">
        <v>0</v>
      </c>
      <c r="BR30" s="18">
        <v>167927.2</v>
      </c>
      <c r="BS30" s="18">
        <v>0</v>
      </c>
      <c r="BT30" s="18">
        <v>0</v>
      </c>
      <c r="BU30" s="18">
        <v>0</v>
      </c>
      <c r="BV30" s="18">
        <v>288152.09999999998</v>
      </c>
      <c r="BW30" s="18">
        <v>0</v>
      </c>
      <c r="BX30" s="18">
        <v>415494.86</v>
      </c>
      <c r="BY30" s="18">
        <v>0</v>
      </c>
      <c r="BZ30" s="18">
        <v>0</v>
      </c>
      <c r="CA30" s="18">
        <v>0</v>
      </c>
      <c r="CB30" s="18">
        <v>2429136.8749000002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284975618.11339998</v>
      </c>
      <c r="CK30" s="18">
        <v>0</v>
      </c>
      <c r="CL30" s="18">
        <v>26586589.918900002</v>
      </c>
      <c r="CM30" s="18">
        <v>0</v>
      </c>
      <c r="CN30" s="18">
        <v>53279753.503399998</v>
      </c>
      <c r="CO30" s="18">
        <v>0</v>
      </c>
      <c r="CP30" s="18">
        <v>0</v>
      </c>
      <c r="CQ30" s="18">
        <v>0</v>
      </c>
      <c r="CR30" s="18">
        <v>25892184.3387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17297561.687200002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5268972.9108999996</v>
      </c>
      <c r="DY30" s="18">
        <v>0</v>
      </c>
      <c r="DZ30" s="18">
        <v>0</v>
      </c>
      <c r="EA30" s="18">
        <v>0</v>
      </c>
      <c r="EB30" s="18">
        <v>71043677.485400006</v>
      </c>
      <c r="EC30" s="18">
        <v>0</v>
      </c>
      <c r="ED30" s="18">
        <v>4433219.0600000005</v>
      </c>
      <c r="EE30" s="18">
        <v>0</v>
      </c>
      <c r="EF30" s="18">
        <v>65794742.950000003</v>
      </c>
      <c r="EG30" s="18">
        <v>0</v>
      </c>
      <c r="EH30" s="18">
        <v>60010414.996299997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2516766</v>
      </c>
      <c r="EO30" s="18">
        <v>0</v>
      </c>
      <c r="EP30" s="18">
        <v>130439.57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4279037.2299999995</v>
      </c>
      <c r="EW30" s="18">
        <v>0</v>
      </c>
      <c r="EX30" s="18">
        <v>269335709.07999998</v>
      </c>
      <c r="EY30" s="18">
        <v>0</v>
      </c>
      <c r="EZ30" s="18">
        <v>7189761.6799999997</v>
      </c>
      <c r="FA30" s="18">
        <v>0</v>
      </c>
      <c r="FB30" s="18">
        <v>1458191.81</v>
      </c>
      <c r="FC30" s="18">
        <v>0</v>
      </c>
      <c r="FD30" s="18">
        <v>0</v>
      </c>
      <c r="FE30" s="18">
        <v>0</v>
      </c>
      <c r="FF30" s="18">
        <v>336690.84</v>
      </c>
      <c r="FG30" s="18">
        <v>0</v>
      </c>
      <c r="FH30" s="18">
        <v>17483785.57</v>
      </c>
      <c r="FI30" s="18">
        <v>0</v>
      </c>
      <c r="FJ30" s="18">
        <v>1744140.84</v>
      </c>
      <c r="FK30" s="18">
        <v>0</v>
      </c>
      <c r="FL30" s="18">
        <v>0</v>
      </c>
      <c r="FM30" s="18">
        <v>0</v>
      </c>
      <c r="FN30" s="19">
        <v>50721101.560000002</v>
      </c>
      <c r="FO30" s="19">
        <v>0</v>
      </c>
      <c r="FP30" s="18">
        <v>455019.49</v>
      </c>
      <c r="FQ30" s="18">
        <v>0</v>
      </c>
      <c r="FR30" s="18">
        <v>1796686.72</v>
      </c>
      <c r="FS30" s="18">
        <v>0</v>
      </c>
      <c r="FT30" s="80">
        <v>27933648.309999999</v>
      </c>
      <c r="FU30" s="80">
        <v>0</v>
      </c>
      <c r="FV30" s="18">
        <v>341344.95</v>
      </c>
      <c r="FW30" s="18">
        <v>0</v>
      </c>
      <c r="FX30" s="18">
        <v>27592303.359999999</v>
      </c>
      <c r="FY30" s="18">
        <v>0</v>
      </c>
      <c r="FZ30" s="80">
        <v>20535747.039999999</v>
      </c>
      <c r="GA30" s="80">
        <v>0</v>
      </c>
      <c r="GB30" s="18">
        <v>4428017.62</v>
      </c>
      <c r="GC30" s="18">
        <v>0</v>
      </c>
      <c r="GD30" s="18">
        <v>16107729.42</v>
      </c>
      <c r="GE30" s="18">
        <v>0</v>
      </c>
      <c r="GF30" s="18">
        <v>2003833.48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3427751834.2171001</v>
      </c>
      <c r="HU30" s="18">
        <v>0</v>
      </c>
      <c r="HV30" s="19">
        <v>3427751834.2171001</v>
      </c>
    </row>
    <row r="31" spans="1:230" ht="12.75" customHeight="1">
      <c r="A31" s="57" t="s">
        <v>195</v>
      </c>
      <c r="B31" s="17">
        <v>1034</v>
      </c>
      <c r="C31" s="58" t="s">
        <v>146</v>
      </c>
      <c r="D31" s="19">
        <v>9755264.6600000001</v>
      </c>
      <c r="E31" s="19">
        <v>0</v>
      </c>
      <c r="F31" s="18">
        <v>1026057.8700000001</v>
      </c>
      <c r="G31" s="18">
        <v>0</v>
      </c>
      <c r="H31" s="18">
        <v>3746780.09</v>
      </c>
      <c r="I31" s="18">
        <v>0</v>
      </c>
      <c r="J31" s="18">
        <v>4982426.6999999993</v>
      </c>
      <c r="K31" s="18">
        <v>0</v>
      </c>
      <c r="L31" s="18">
        <v>2073364.9000000022</v>
      </c>
      <c r="M31" s="18">
        <v>0</v>
      </c>
      <c r="N31" s="18">
        <v>6239854.4100000001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450840.28</v>
      </c>
      <c r="AA31" s="18">
        <v>0</v>
      </c>
      <c r="AB31" s="18">
        <v>0</v>
      </c>
      <c r="AC31" s="18">
        <v>0</v>
      </c>
      <c r="AD31" s="18">
        <v>138717.22999999998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159920555.93000001</v>
      </c>
      <c r="AK31" s="18">
        <v>0</v>
      </c>
      <c r="AL31" s="18">
        <v>1263287.9300000002</v>
      </c>
      <c r="AM31" s="18">
        <v>0</v>
      </c>
      <c r="AN31" s="18">
        <v>1161417.2400000002</v>
      </c>
      <c r="AO31" s="18">
        <v>0</v>
      </c>
      <c r="AP31" s="18">
        <v>13804514.029999999</v>
      </c>
      <c r="AQ31" s="18">
        <v>0</v>
      </c>
      <c r="AR31" s="18">
        <v>0</v>
      </c>
      <c r="AS31" s="18">
        <v>0</v>
      </c>
      <c r="AT31" s="18">
        <v>1374237.3399999999</v>
      </c>
      <c r="AU31" s="18">
        <v>0</v>
      </c>
      <c r="AV31" s="18">
        <v>4414822.3000000007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391897.53</v>
      </c>
      <c r="BC31" s="18">
        <v>0</v>
      </c>
      <c r="BD31" s="18">
        <v>9716985.0999999996</v>
      </c>
      <c r="BE31" s="18">
        <v>0</v>
      </c>
      <c r="BF31" s="18">
        <v>0</v>
      </c>
      <c r="BG31" s="18">
        <v>0</v>
      </c>
      <c r="BH31" s="18">
        <v>43313.770000000004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100227.64</v>
      </c>
      <c r="BQ31" s="18">
        <v>0</v>
      </c>
      <c r="BR31" s="18">
        <v>55874.879999999997</v>
      </c>
      <c r="BS31" s="18">
        <v>0</v>
      </c>
      <c r="BT31" s="18">
        <v>0</v>
      </c>
      <c r="BU31" s="18">
        <v>0</v>
      </c>
      <c r="BV31" s="18">
        <v>219723.35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29439712.379999999</v>
      </c>
      <c r="CK31" s="18">
        <v>0</v>
      </c>
      <c r="CL31" s="18">
        <v>1530791.68</v>
      </c>
      <c r="CM31" s="18">
        <v>0</v>
      </c>
      <c r="CN31" s="18">
        <v>2452173.56</v>
      </c>
      <c r="CO31" s="18">
        <v>0</v>
      </c>
      <c r="CP31" s="18">
        <v>0</v>
      </c>
      <c r="CQ31" s="18">
        <v>0</v>
      </c>
      <c r="CR31" s="18">
        <v>1119473.71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14255374.08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42830.53</v>
      </c>
      <c r="DU31" s="18">
        <v>0</v>
      </c>
      <c r="DV31" s="18">
        <v>0</v>
      </c>
      <c r="DW31" s="18">
        <v>0</v>
      </c>
      <c r="DX31" s="18">
        <v>12621.75</v>
      </c>
      <c r="DY31" s="18">
        <v>0</v>
      </c>
      <c r="DZ31" s="18">
        <v>0</v>
      </c>
      <c r="EA31" s="18">
        <v>0</v>
      </c>
      <c r="EB31" s="18">
        <v>6110045.8199999994</v>
      </c>
      <c r="EC31" s="18">
        <v>0</v>
      </c>
      <c r="ED31" s="18">
        <v>33561.089999999997</v>
      </c>
      <c r="EE31" s="18">
        <v>0</v>
      </c>
      <c r="EF31" s="18">
        <v>4954744.3899999987</v>
      </c>
      <c r="EG31" s="18">
        <v>0</v>
      </c>
      <c r="EH31" s="18">
        <v>1580981.1600000001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456130.62</v>
      </c>
      <c r="EW31" s="18">
        <v>0</v>
      </c>
      <c r="EX31" s="18">
        <v>23824810.98</v>
      </c>
      <c r="EY31" s="18">
        <v>0</v>
      </c>
      <c r="EZ31" s="18">
        <v>0</v>
      </c>
      <c r="FA31" s="18">
        <v>0</v>
      </c>
      <c r="FB31" s="18">
        <v>676672.67999999993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73325220.689999998</v>
      </c>
      <c r="FO31" s="19">
        <v>0</v>
      </c>
      <c r="FP31" s="18">
        <v>73325220.689999998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370940043.64000005</v>
      </c>
      <c r="HU31" s="18">
        <v>0</v>
      </c>
      <c r="HV31" s="19">
        <v>370940043.64000005</v>
      </c>
    </row>
    <row r="32" spans="1:230" ht="12.75" customHeight="1">
      <c r="A32" s="57" t="s">
        <v>197</v>
      </c>
      <c r="B32" s="17">
        <v>1035</v>
      </c>
      <c r="C32" s="58" t="s">
        <v>146</v>
      </c>
      <c r="D32" s="19">
        <v>258394661.32357809</v>
      </c>
      <c r="E32" s="19">
        <v>0</v>
      </c>
      <c r="F32" s="18">
        <v>27152010.090032004</v>
      </c>
      <c r="G32" s="18">
        <v>0</v>
      </c>
      <c r="H32" s="18">
        <v>53143918.793908</v>
      </c>
      <c r="I32" s="18">
        <v>0</v>
      </c>
      <c r="J32" s="18">
        <v>178098732.43963808</v>
      </c>
      <c r="K32" s="18">
        <v>0</v>
      </c>
      <c r="L32" s="18">
        <v>20866862.548222002</v>
      </c>
      <c r="M32" s="18">
        <v>0</v>
      </c>
      <c r="N32" s="18">
        <v>44505045.600000001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84443958.881839007</v>
      </c>
      <c r="AA32" s="18">
        <v>0</v>
      </c>
      <c r="AB32" s="18">
        <v>0</v>
      </c>
      <c r="AC32" s="18">
        <v>0</v>
      </c>
      <c r="AD32" s="18">
        <v>19671943.978914998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1436041921.98</v>
      </c>
      <c r="AK32" s="18">
        <v>0</v>
      </c>
      <c r="AL32" s="18">
        <v>0</v>
      </c>
      <c r="AM32" s="18">
        <v>0</v>
      </c>
      <c r="AN32" s="18">
        <v>128140365.67</v>
      </c>
      <c r="AO32" s="18">
        <v>0</v>
      </c>
      <c r="AP32" s="18">
        <v>1219772727.1900001</v>
      </c>
      <c r="AQ32" s="18">
        <v>0</v>
      </c>
      <c r="AR32" s="18">
        <v>763261.26</v>
      </c>
      <c r="AS32" s="18">
        <v>0</v>
      </c>
      <c r="AT32" s="18">
        <v>42152449.159999996</v>
      </c>
      <c r="AU32" s="18">
        <v>0</v>
      </c>
      <c r="AV32" s="18">
        <v>14587211.32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5745142.050059</v>
      </c>
      <c r="BC32" s="18">
        <v>0</v>
      </c>
      <c r="BD32" s="18">
        <v>30867315.456420999</v>
      </c>
      <c r="BE32" s="18">
        <v>0</v>
      </c>
      <c r="BF32" s="18">
        <v>0</v>
      </c>
      <c r="BG32" s="18">
        <v>0</v>
      </c>
      <c r="BH32" s="18">
        <v>4075285.26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991387.90999999992</v>
      </c>
      <c r="BQ32" s="18">
        <v>0</v>
      </c>
      <c r="BR32" s="18">
        <v>1086120.24</v>
      </c>
      <c r="BS32" s="18">
        <v>0</v>
      </c>
      <c r="BT32" s="18">
        <v>0</v>
      </c>
      <c r="BU32" s="18">
        <v>0</v>
      </c>
      <c r="BV32" s="18">
        <v>13536085.82</v>
      </c>
      <c r="BW32" s="18">
        <v>0</v>
      </c>
      <c r="BX32" s="18">
        <v>459046.64</v>
      </c>
      <c r="BY32" s="18">
        <v>0</v>
      </c>
      <c r="BZ32" s="18">
        <v>70755.58</v>
      </c>
      <c r="CA32" s="18">
        <v>0</v>
      </c>
      <c r="CB32" s="18">
        <v>1173062.94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313004036.63518602</v>
      </c>
      <c r="CK32" s="18">
        <v>0</v>
      </c>
      <c r="CL32" s="18">
        <v>31091558.297942001</v>
      </c>
      <c r="CM32" s="18">
        <v>0</v>
      </c>
      <c r="CN32" s="18">
        <v>24198054.345360998</v>
      </c>
      <c r="CO32" s="18">
        <v>0</v>
      </c>
      <c r="CP32" s="18">
        <v>0</v>
      </c>
      <c r="CQ32" s="18">
        <v>0</v>
      </c>
      <c r="CR32" s="18">
        <v>24456878.465378001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12920801.48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997289.49</v>
      </c>
      <c r="DU32" s="18">
        <v>0</v>
      </c>
      <c r="DV32" s="18">
        <v>0</v>
      </c>
      <c r="DW32" s="18">
        <v>0</v>
      </c>
      <c r="DX32" s="18">
        <v>18878724.499993</v>
      </c>
      <c r="DY32" s="18">
        <v>0</v>
      </c>
      <c r="DZ32" s="18">
        <v>0</v>
      </c>
      <c r="EA32" s="18">
        <v>0</v>
      </c>
      <c r="EB32" s="18">
        <v>84250541.688996002</v>
      </c>
      <c r="EC32" s="18">
        <v>0</v>
      </c>
      <c r="ED32" s="18">
        <v>18805254.460145999</v>
      </c>
      <c r="EE32" s="18">
        <v>0</v>
      </c>
      <c r="EF32" s="18">
        <v>55613693.901781</v>
      </c>
      <c r="EG32" s="18">
        <v>0</v>
      </c>
      <c r="EH32" s="18">
        <v>51018387.370056994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14082424.629999999</v>
      </c>
      <c r="EO32" s="18">
        <v>0</v>
      </c>
      <c r="EP32" s="18">
        <v>133365.6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3486762.3600000003</v>
      </c>
      <c r="EW32" s="18">
        <v>0</v>
      </c>
      <c r="EX32" s="18">
        <v>133456398.37</v>
      </c>
      <c r="EY32" s="18">
        <v>0</v>
      </c>
      <c r="EZ32" s="18">
        <v>254595.04</v>
      </c>
      <c r="FA32" s="18">
        <v>0</v>
      </c>
      <c r="FB32" s="18">
        <v>11508213.82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403466.39</v>
      </c>
      <c r="FI32" s="18">
        <v>0</v>
      </c>
      <c r="FJ32" s="18">
        <v>2193768.41</v>
      </c>
      <c r="FK32" s="18">
        <v>0</v>
      </c>
      <c r="FL32" s="18">
        <v>134372.32999999999</v>
      </c>
      <c r="FM32" s="18">
        <v>0</v>
      </c>
      <c r="FN32" s="19">
        <v>124080297.85999998</v>
      </c>
      <c r="FO32" s="19">
        <v>0</v>
      </c>
      <c r="FP32" s="18">
        <v>2337605.7200000002</v>
      </c>
      <c r="FQ32" s="18">
        <v>0</v>
      </c>
      <c r="FR32" s="18">
        <v>25696203.190006007</v>
      </c>
      <c r="FS32" s="18">
        <v>0</v>
      </c>
      <c r="FT32" s="80">
        <v>95851527.669999987</v>
      </c>
      <c r="FU32" s="80">
        <v>0</v>
      </c>
      <c r="FV32" s="18">
        <v>3965834.9299999997</v>
      </c>
      <c r="FW32" s="18">
        <v>0</v>
      </c>
      <c r="FX32" s="18">
        <v>91885692.739999995</v>
      </c>
      <c r="FY32" s="18">
        <v>0</v>
      </c>
      <c r="FZ32" s="80">
        <v>194961.27999399998</v>
      </c>
      <c r="GA32" s="80">
        <v>0</v>
      </c>
      <c r="GB32" s="18">
        <v>119602.529994</v>
      </c>
      <c r="GC32" s="18">
        <v>0</v>
      </c>
      <c r="GD32" s="18">
        <v>75358.75</v>
      </c>
      <c r="GE32" s="18">
        <v>0</v>
      </c>
      <c r="GF32" s="18">
        <v>17772176.43</v>
      </c>
      <c r="GG32" s="18">
        <v>0</v>
      </c>
      <c r="GH32" s="18">
        <v>0</v>
      </c>
      <c r="GI32" s="18">
        <v>0</v>
      </c>
      <c r="GJ32" s="18">
        <v>33437.24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4270119109.9238734</v>
      </c>
      <c r="HU32" s="18">
        <v>0</v>
      </c>
      <c r="HV32" s="19">
        <v>4270119109.9238734</v>
      </c>
    </row>
    <row r="33" spans="1:230" ht="12.75" customHeight="1">
      <c r="A33" s="57" t="s">
        <v>199</v>
      </c>
      <c r="B33" s="17">
        <v>1036</v>
      </c>
      <c r="C33" s="58" t="s">
        <v>146</v>
      </c>
      <c r="D33" s="19">
        <v>182757503.65995759</v>
      </c>
      <c r="E33" s="19">
        <v>0</v>
      </c>
      <c r="F33" s="18">
        <v>72775680.519959599</v>
      </c>
      <c r="G33" s="18">
        <v>0</v>
      </c>
      <c r="H33" s="18">
        <v>35772102.100000136</v>
      </c>
      <c r="I33" s="18">
        <v>0</v>
      </c>
      <c r="J33" s="18">
        <v>74209721.039997846</v>
      </c>
      <c r="K33" s="18">
        <v>0</v>
      </c>
      <c r="L33" s="18">
        <v>6858640.2199999988</v>
      </c>
      <c r="M33" s="18">
        <v>0</v>
      </c>
      <c r="N33" s="18">
        <v>69996763.360009775</v>
      </c>
      <c r="O33" s="18">
        <v>0</v>
      </c>
      <c r="P33" s="18">
        <v>1231261.3199999987</v>
      </c>
      <c r="Q33" s="18">
        <v>0</v>
      </c>
      <c r="R33" s="18">
        <v>450279.33999999997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102499507.11000037</v>
      </c>
      <c r="AA33" s="18">
        <v>0</v>
      </c>
      <c r="AB33" s="18">
        <v>0</v>
      </c>
      <c r="AC33" s="18">
        <v>0</v>
      </c>
      <c r="AD33" s="18">
        <v>550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1033825287.3095349</v>
      </c>
      <c r="AK33" s="18">
        <v>0</v>
      </c>
      <c r="AL33" s="18">
        <v>57997804.470000148</v>
      </c>
      <c r="AM33" s="18">
        <v>0</v>
      </c>
      <c r="AN33" s="18">
        <v>23867612.209999759</v>
      </c>
      <c r="AO33" s="18">
        <v>0</v>
      </c>
      <c r="AP33" s="18">
        <v>348929748.85999161</v>
      </c>
      <c r="AQ33" s="18">
        <v>0</v>
      </c>
      <c r="AR33" s="18">
        <v>4490168.2699999092</v>
      </c>
      <c r="AS33" s="18">
        <v>0</v>
      </c>
      <c r="AT33" s="18">
        <v>13212419.529999994</v>
      </c>
      <c r="AU33" s="18">
        <v>0</v>
      </c>
      <c r="AV33" s="18">
        <v>45828496.339999959</v>
      </c>
      <c r="AW33" s="18">
        <v>0</v>
      </c>
      <c r="AX33" s="18">
        <v>70722.399999999994</v>
      </c>
      <c r="AY33" s="18">
        <v>0</v>
      </c>
      <c r="AZ33" s="18">
        <v>0</v>
      </c>
      <c r="BA33" s="18">
        <v>0</v>
      </c>
      <c r="BB33" s="18">
        <v>1746493.1999999925</v>
      </c>
      <c r="BC33" s="18">
        <v>0</v>
      </c>
      <c r="BD33" s="18">
        <v>3155214.6799982539</v>
      </c>
      <c r="BE33" s="18">
        <v>0</v>
      </c>
      <c r="BF33" s="18">
        <v>10800</v>
      </c>
      <c r="BG33" s="18">
        <v>0</v>
      </c>
      <c r="BH33" s="18">
        <v>607236.23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248456.79</v>
      </c>
      <c r="BQ33" s="18">
        <v>0</v>
      </c>
      <c r="BR33" s="18">
        <v>115424.04000000002</v>
      </c>
      <c r="BS33" s="18">
        <v>0</v>
      </c>
      <c r="BT33" s="18">
        <v>0</v>
      </c>
      <c r="BU33" s="18">
        <v>0</v>
      </c>
      <c r="BV33" s="18">
        <v>8500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715741.04999999958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206563676.42999807</v>
      </c>
      <c r="CK33" s="18">
        <v>0</v>
      </c>
      <c r="CL33" s="18">
        <v>19620712.200005129</v>
      </c>
      <c r="CM33" s="18">
        <v>0</v>
      </c>
      <c r="CN33" s="18">
        <v>4556228.1299984083</v>
      </c>
      <c r="CO33" s="18">
        <v>0</v>
      </c>
      <c r="CP33" s="18">
        <v>0</v>
      </c>
      <c r="CQ33" s="18">
        <v>0</v>
      </c>
      <c r="CR33" s="18">
        <v>2919664.9199987645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27653516.059998516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1088986.480000006</v>
      </c>
      <c r="DY33" s="18">
        <v>0</v>
      </c>
      <c r="DZ33" s="18">
        <v>0</v>
      </c>
      <c r="EA33" s="18">
        <v>0</v>
      </c>
      <c r="EB33" s="18">
        <v>18066989.649999987</v>
      </c>
      <c r="EC33" s="18">
        <v>0</v>
      </c>
      <c r="ED33" s="18">
        <v>633361.48999999987</v>
      </c>
      <c r="EE33" s="18">
        <v>0</v>
      </c>
      <c r="EF33" s="18">
        <v>2836886.790000001</v>
      </c>
      <c r="EG33" s="18">
        <v>0</v>
      </c>
      <c r="EH33" s="18">
        <v>9044222.6000000592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10020.61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3548145.6700000009</v>
      </c>
      <c r="EW33" s="18">
        <v>0</v>
      </c>
      <c r="EX33" s="18">
        <v>167042123.03999987</v>
      </c>
      <c r="EY33" s="18">
        <v>0</v>
      </c>
      <c r="EZ33" s="18">
        <v>0</v>
      </c>
      <c r="FA33" s="18">
        <v>0</v>
      </c>
      <c r="FB33" s="18">
        <v>940586.94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41610</v>
      </c>
      <c r="FI33" s="18">
        <v>0</v>
      </c>
      <c r="FJ33" s="18">
        <v>399310.74999999977</v>
      </c>
      <c r="FK33" s="18">
        <v>0</v>
      </c>
      <c r="FL33" s="18">
        <v>7633225.1799999997</v>
      </c>
      <c r="FM33" s="18">
        <v>0</v>
      </c>
      <c r="FN33" s="19">
        <v>111587881.02</v>
      </c>
      <c r="FO33" s="19">
        <v>0</v>
      </c>
      <c r="FP33" s="18">
        <v>12931248.390000023</v>
      </c>
      <c r="FQ33" s="18">
        <v>0</v>
      </c>
      <c r="FR33" s="18">
        <v>1625201.8299999996</v>
      </c>
      <c r="FS33" s="18">
        <v>0</v>
      </c>
      <c r="FT33" s="80">
        <v>97031430.799999967</v>
      </c>
      <c r="FU33" s="80">
        <v>0</v>
      </c>
      <c r="FV33" s="18">
        <v>3288229.51</v>
      </c>
      <c r="FW33" s="18">
        <v>0</v>
      </c>
      <c r="FX33" s="18">
        <v>93743201.289999962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2063453.5599999717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2484875231.9094911</v>
      </c>
      <c r="HU33" s="18">
        <v>0</v>
      </c>
      <c r="HV33" s="19">
        <v>2484875231.9094911</v>
      </c>
    </row>
    <row r="34" spans="1:230" ht="12.75" customHeight="1">
      <c r="A34" s="57" t="s">
        <v>201</v>
      </c>
      <c r="B34" s="17">
        <v>1037</v>
      </c>
      <c r="C34" s="58" t="s">
        <v>146</v>
      </c>
      <c r="D34" s="19">
        <v>4294595.3999999715</v>
      </c>
      <c r="E34" s="19">
        <v>0</v>
      </c>
      <c r="F34" s="18">
        <v>2314151.4299999727</v>
      </c>
      <c r="G34" s="18">
        <v>0</v>
      </c>
      <c r="H34" s="18">
        <v>752463.92999999959</v>
      </c>
      <c r="I34" s="18">
        <v>0</v>
      </c>
      <c r="J34" s="18">
        <v>1227980.0399999989</v>
      </c>
      <c r="K34" s="18">
        <v>0</v>
      </c>
      <c r="L34" s="18">
        <v>1318.67</v>
      </c>
      <c r="M34" s="18">
        <v>0</v>
      </c>
      <c r="N34" s="18">
        <v>18186103.070000354</v>
      </c>
      <c r="O34" s="18">
        <v>0</v>
      </c>
      <c r="P34" s="18">
        <v>0</v>
      </c>
      <c r="Q34" s="18">
        <v>0</v>
      </c>
      <c r="R34" s="18">
        <v>473387.18000000087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4517512.4500000039</v>
      </c>
      <c r="AA34" s="18">
        <v>0</v>
      </c>
      <c r="AB34" s="18">
        <v>0</v>
      </c>
      <c r="AC34" s="18">
        <v>0</v>
      </c>
      <c r="AD34" s="18">
        <v>3500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382988128.33004242</v>
      </c>
      <c r="AK34" s="18">
        <v>0</v>
      </c>
      <c r="AL34" s="18">
        <v>1419359.17</v>
      </c>
      <c r="AM34" s="18">
        <v>0</v>
      </c>
      <c r="AN34" s="18">
        <v>7250061.0199996168</v>
      </c>
      <c r="AO34" s="18">
        <v>0</v>
      </c>
      <c r="AP34" s="18">
        <v>144369831.15997198</v>
      </c>
      <c r="AQ34" s="18">
        <v>0</v>
      </c>
      <c r="AR34" s="18">
        <v>0</v>
      </c>
      <c r="AS34" s="18">
        <v>0</v>
      </c>
      <c r="AT34" s="18">
        <v>1723355.1899999997</v>
      </c>
      <c r="AU34" s="18">
        <v>0</v>
      </c>
      <c r="AV34" s="18">
        <v>4026634.0999999982</v>
      </c>
      <c r="AW34" s="18">
        <v>0</v>
      </c>
      <c r="AX34" s="18">
        <v>2371</v>
      </c>
      <c r="AY34" s="18">
        <v>0</v>
      </c>
      <c r="AZ34" s="18">
        <v>0</v>
      </c>
      <c r="BA34" s="18">
        <v>0</v>
      </c>
      <c r="BB34" s="18">
        <v>272652.60000000068</v>
      </c>
      <c r="BC34" s="18">
        <v>0</v>
      </c>
      <c r="BD34" s="18">
        <v>2277560.4300000006</v>
      </c>
      <c r="BE34" s="18">
        <v>0</v>
      </c>
      <c r="BF34" s="18">
        <v>0</v>
      </c>
      <c r="BG34" s="18">
        <v>0</v>
      </c>
      <c r="BH34" s="18">
        <v>42056.100000000006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180873.07</v>
      </c>
      <c r="BQ34" s="18">
        <v>0</v>
      </c>
      <c r="BR34" s="18">
        <v>53888.140000000021</v>
      </c>
      <c r="BS34" s="18">
        <v>0</v>
      </c>
      <c r="BT34" s="18">
        <v>0</v>
      </c>
      <c r="BU34" s="18">
        <v>0</v>
      </c>
      <c r="BV34" s="18">
        <v>42032.180000000008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3942.7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11079551.240000051</v>
      </c>
      <c r="CK34" s="18">
        <v>0</v>
      </c>
      <c r="CL34" s="18">
        <v>199094.05000000072</v>
      </c>
      <c r="CM34" s="18">
        <v>0</v>
      </c>
      <c r="CN34" s="18">
        <v>321573.01999999711</v>
      </c>
      <c r="CO34" s="18">
        <v>0</v>
      </c>
      <c r="CP34" s="18">
        <v>0</v>
      </c>
      <c r="CQ34" s="18">
        <v>0</v>
      </c>
      <c r="CR34" s="18">
        <v>355747.56000000134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2005177.1000000667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577039.09999999404</v>
      </c>
      <c r="DY34" s="18">
        <v>0</v>
      </c>
      <c r="DZ34" s="18">
        <v>0</v>
      </c>
      <c r="EA34" s="18">
        <v>0</v>
      </c>
      <c r="EB34" s="18">
        <v>419370.65000000008</v>
      </c>
      <c r="EC34" s="18">
        <v>0</v>
      </c>
      <c r="ED34" s="18">
        <v>0</v>
      </c>
      <c r="EE34" s="18">
        <v>0</v>
      </c>
      <c r="EF34" s="18">
        <v>40091.920000000006</v>
      </c>
      <c r="EG34" s="18">
        <v>0</v>
      </c>
      <c r="EH34" s="18">
        <v>812028.67000000214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2073018.4199999995</v>
      </c>
      <c r="EW34" s="18">
        <v>0</v>
      </c>
      <c r="EX34" s="18">
        <v>49965511.63000001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4613004.9799998756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644590370.30001438</v>
      </c>
      <c r="HU34" s="18">
        <v>0</v>
      </c>
      <c r="HV34" s="19">
        <v>644590370.30001438</v>
      </c>
    </row>
    <row r="35" spans="1:230" ht="12.75" customHeight="1">
      <c r="A35" s="57" t="s">
        <v>203</v>
      </c>
      <c r="B35" s="17">
        <v>1038</v>
      </c>
      <c r="C35" s="58" t="s">
        <v>146</v>
      </c>
      <c r="D35" s="19">
        <v>30264911.716600001</v>
      </c>
      <c r="E35" s="19">
        <v>1297597.5534000001</v>
      </c>
      <c r="F35" s="18">
        <v>6630272.8700000001</v>
      </c>
      <c r="G35" s="18">
        <v>0</v>
      </c>
      <c r="H35" s="18">
        <v>23634638.8466</v>
      </c>
      <c r="I35" s="18">
        <v>1297597.5534000001</v>
      </c>
      <c r="J35" s="18">
        <v>0</v>
      </c>
      <c r="K35" s="18">
        <v>0</v>
      </c>
      <c r="L35" s="18">
        <v>77332318.149999991</v>
      </c>
      <c r="M35" s="18">
        <v>507371.46</v>
      </c>
      <c r="N35" s="18">
        <v>4578909.53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77790693.390000001</v>
      </c>
      <c r="AA35" s="18">
        <v>2641786.06</v>
      </c>
      <c r="AB35" s="18">
        <v>0</v>
      </c>
      <c r="AC35" s="18">
        <v>0</v>
      </c>
      <c r="AD35" s="18">
        <v>4784441.13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22182.63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25215463.039999999</v>
      </c>
      <c r="AQ35" s="18">
        <v>0</v>
      </c>
      <c r="AR35" s="18">
        <v>0</v>
      </c>
      <c r="AS35" s="18">
        <v>0</v>
      </c>
      <c r="AT35" s="18">
        <v>37376888.280000001</v>
      </c>
      <c r="AU35" s="18">
        <v>27832.48</v>
      </c>
      <c r="AV35" s="18">
        <v>13327841.66</v>
      </c>
      <c r="AW35" s="18">
        <v>0.79999999998835802</v>
      </c>
      <c r="AX35" s="18">
        <v>0</v>
      </c>
      <c r="AY35" s="18">
        <v>0</v>
      </c>
      <c r="AZ35" s="18">
        <v>0</v>
      </c>
      <c r="BA35" s="18">
        <v>0</v>
      </c>
      <c r="BB35" s="18">
        <v>1068246.04</v>
      </c>
      <c r="BC35" s="18">
        <v>0</v>
      </c>
      <c r="BD35" s="18">
        <v>8443077.0570999999</v>
      </c>
      <c r="BE35" s="18">
        <v>2.8999999958614401E-3</v>
      </c>
      <c r="BF35" s="18">
        <v>0</v>
      </c>
      <c r="BG35" s="18">
        <v>0</v>
      </c>
      <c r="BH35" s="18">
        <v>1296858.94</v>
      </c>
      <c r="BI35" s="18">
        <v>0</v>
      </c>
      <c r="BJ35" s="18">
        <v>0</v>
      </c>
      <c r="BK35" s="18">
        <v>0</v>
      </c>
      <c r="BL35" s="18">
        <v>657513.28</v>
      </c>
      <c r="BM35" s="18">
        <v>0</v>
      </c>
      <c r="BN35" s="18">
        <v>0</v>
      </c>
      <c r="BO35" s="18">
        <v>0</v>
      </c>
      <c r="BP35" s="18">
        <v>840</v>
      </c>
      <c r="BQ35" s="18">
        <v>203369.42</v>
      </c>
      <c r="BR35" s="18">
        <v>11534.29</v>
      </c>
      <c r="BS35" s="18">
        <v>0</v>
      </c>
      <c r="BT35" s="18">
        <v>0</v>
      </c>
      <c r="BU35" s="18">
        <v>0</v>
      </c>
      <c r="BV35" s="18">
        <v>56726108.609999999</v>
      </c>
      <c r="BW35" s="18">
        <v>0</v>
      </c>
      <c r="BX35" s="18">
        <v>2902995.23</v>
      </c>
      <c r="BY35" s="18">
        <v>0</v>
      </c>
      <c r="BZ35" s="18">
        <v>1328864.1100000001</v>
      </c>
      <c r="CA35" s="18">
        <v>0</v>
      </c>
      <c r="CB35" s="18">
        <v>7630965.5199999996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186341510.1085</v>
      </c>
      <c r="CK35" s="18">
        <v>3729353.6915000002</v>
      </c>
      <c r="CL35" s="18">
        <v>4774270.7164000003</v>
      </c>
      <c r="CM35" s="18">
        <v>182.96359999987101</v>
      </c>
      <c r="CN35" s="18">
        <v>2446698.2000000002</v>
      </c>
      <c r="CO35" s="18">
        <v>182.95999999996201</v>
      </c>
      <c r="CP35" s="18">
        <v>0</v>
      </c>
      <c r="CQ35" s="18">
        <v>0</v>
      </c>
      <c r="CR35" s="18">
        <v>1897702.43</v>
      </c>
      <c r="CS35" s="18">
        <v>182.95999999987399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17019690.789999999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283050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5624584.0600000005</v>
      </c>
      <c r="EC35" s="18">
        <v>0</v>
      </c>
      <c r="ED35" s="18">
        <v>583483.62</v>
      </c>
      <c r="EE35" s="18">
        <v>0</v>
      </c>
      <c r="EF35" s="18">
        <v>1383660.23</v>
      </c>
      <c r="EG35" s="18">
        <v>0</v>
      </c>
      <c r="EH35" s="18">
        <v>652511885.71999991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26550442.66</v>
      </c>
      <c r="EO35" s="18">
        <v>-0.380000000004657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600547.92000000004</v>
      </c>
      <c r="FM35" s="18">
        <v>0</v>
      </c>
      <c r="FN35" s="19">
        <v>6838373.0599999996</v>
      </c>
      <c r="FO35" s="19">
        <v>0</v>
      </c>
      <c r="FP35" s="18">
        <v>105614.29</v>
      </c>
      <c r="FQ35" s="18">
        <v>0</v>
      </c>
      <c r="FR35" s="18">
        <v>6732758.7699999996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8439805.1300000008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1266056358.1486001</v>
      </c>
      <c r="HU35" s="18">
        <v>8407859.9713999983</v>
      </c>
      <c r="HV35" s="19">
        <v>1274464218.1200001</v>
      </c>
    </row>
    <row r="36" spans="1:230" ht="12.75" customHeight="1">
      <c r="A36" s="57" t="s">
        <v>205</v>
      </c>
      <c r="B36" s="17">
        <v>1039</v>
      </c>
      <c r="C36" s="58" t="s">
        <v>146</v>
      </c>
      <c r="D36" s="19">
        <v>17725863.950000003</v>
      </c>
      <c r="E36" s="19">
        <v>0</v>
      </c>
      <c r="F36" s="18">
        <v>4138211.9833333343</v>
      </c>
      <c r="G36" s="18">
        <v>0</v>
      </c>
      <c r="H36" s="18">
        <v>8569370.9833333343</v>
      </c>
      <c r="I36" s="18">
        <v>0</v>
      </c>
      <c r="J36" s="18">
        <v>5018280.9833333343</v>
      </c>
      <c r="K36" s="18">
        <v>0</v>
      </c>
      <c r="L36" s="18">
        <v>0</v>
      </c>
      <c r="M36" s="18">
        <v>0</v>
      </c>
      <c r="N36" s="18">
        <v>9707335</v>
      </c>
      <c r="O36" s="18">
        <v>0</v>
      </c>
      <c r="P36" s="18">
        <v>619726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12650012</v>
      </c>
      <c r="AA36" s="18">
        <v>0</v>
      </c>
      <c r="AB36" s="18">
        <v>0</v>
      </c>
      <c r="AC36" s="18">
        <v>0</v>
      </c>
      <c r="AD36" s="18">
        <v>3000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191303303</v>
      </c>
      <c r="AK36" s="18">
        <v>0</v>
      </c>
      <c r="AL36" s="18">
        <v>2022799</v>
      </c>
      <c r="AM36" s="18">
        <v>0</v>
      </c>
      <c r="AN36" s="18">
        <v>9065261</v>
      </c>
      <c r="AO36" s="18">
        <v>0</v>
      </c>
      <c r="AP36" s="18">
        <v>163898766.27000007</v>
      </c>
      <c r="AQ36" s="18">
        <v>0</v>
      </c>
      <c r="AR36" s="18">
        <v>4121856</v>
      </c>
      <c r="AS36" s="18">
        <v>0</v>
      </c>
      <c r="AT36" s="18">
        <v>7388115</v>
      </c>
      <c r="AU36" s="18">
        <v>0</v>
      </c>
      <c r="AV36" s="18">
        <v>7598022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1128584</v>
      </c>
      <c r="BC36" s="18">
        <v>0</v>
      </c>
      <c r="BD36" s="18">
        <v>2851815</v>
      </c>
      <c r="BE36" s="18">
        <v>0</v>
      </c>
      <c r="BF36" s="18">
        <v>0</v>
      </c>
      <c r="BG36" s="18">
        <v>0</v>
      </c>
      <c r="BH36" s="18">
        <v>55678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552492</v>
      </c>
      <c r="BQ36" s="18">
        <v>0</v>
      </c>
      <c r="BR36" s="18">
        <v>268771</v>
      </c>
      <c r="BS36" s="18">
        <v>0</v>
      </c>
      <c r="BT36" s="18">
        <v>0</v>
      </c>
      <c r="BU36" s="18">
        <v>0</v>
      </c>
      <c r="BV36" s="18">
        <v>3078989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494235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23008621</v>
      </c>
      <c r="CK36" s="18">
        <v>0</v>
      </c>
      <c r="CL36" s="18">
        <v>1984837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13188140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1947111</v>
      </c>
      <c r="EC36" s="18">
        <v>0</v>
      </c>
      <c r="ED36" s="18">
        <v>225517</v>
      </c>
      <c r="EE36" s="18">
        <v>0</v>
      </c>
      <c r="EF36" s="18">
        <v>3047410</v>
      </c>
      <c r="EG36" s="18">
        <v>0</v>
      </c>
      <c r="EH36" s="18">
        <v>3257436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160660200</v>
      </c>
      <c r="FO36" s="19">
        <v>0</v>
      </c>
      <c r="FP36" s="18">
        <v>0</v>
      </c>
      <c r="FQ36" s="18">
        <v>0</v>
      </c>
      <c r="FR36" s="18">
        <v>95329569</v>
      </c>
      <c r="FS36" s="18">
        <v>0</v>
      </c>
      <c r="FT36" s="80">
        <v>65330631</v>
      </c>
      <c r="FU36" s="80">
        <v>0</v>
      </c>
      <c r="FV36" s="18">
        <v>0</v>
      </c>
      <c r="FW36" s="18">
        <v>0</v>
      </c>
      <c r="FX36" s="18">
        <v>65330631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3759948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645613843.22000003</v>
      </c>
      <c r="HU36" s="18">
        <v>0</v>
      </c>
      <c r="HV36" s="19">
        <v>645613843.22000003</v>
      </c>
    </row>
    <row r="37" spans="1:230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300564810.89000005</v>
      </c>
      <c r="AE37" s="18">
        <v>8907702.1600000001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166601131.29000002</v>
      </c>
      <c r="CA37" s="18">
        <v>6099182.0999999996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467165942.18000007</v>
      </c>
      <c r="HU37" s="18">
        <v>15006884.26</v>
      </c>
      <c r="HV37" s="19">
        <v>482172826.44000006</v>
      </c>
    </row>
    <row r="38" spans="1:230" ht="12.75" customHeight="1">
      <c r="A38" s="57" t="s">
        <v>209</v>
      </c>
      <c r="B38" s="17">
        <v>1043</v>
      </c>
      <c r="C38" s="58" t="s">
        <v>146</v>
      </c>
      <c r="D38" s="19">
        <v>322013070.79999304</v>
      </c>
      <c r="E38" s="19">
        <v>2945404.0600000015</v>
      </c>
      <c r="F38" s="18">
        <v>49573677.849990003</v>
      </c>
      <c r="G38" s="18">
        <v>1968350.2</v>
      </c>
      <c r="H38" s="18">
        <v>189022766.20000303</v>
      </c>
      <c r="I38" s="18">
        <v>870155.12000000104</v>
      </c>
      <c r="J38" s="18">
        <v>83416626.75</v>
      </c>
      <c r="K38" s="18">
        <v>106898.74</v>
      </c>
      <c r="L38" s="18">
        <v>23545865.16</v>
      </c>
      <c r="M38" s="18">
        <v>3.78</v>
      </c>
      <c r="N38" s="18">
        <v>14090272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47778638</v>
      </c>
      <c r="AA38" s="18">
        <v>665532.86</v>
      </c>
      <c r="AB38" s="18">
        <v>186201.02</v>
      </c>
      <c r="AC38" s="18">
        <v>0</v>
      </c>
      <c r="AD38" s="18">
        <v>3185026.21</v>
      </c>
      <c r="AE38" s="18">
        <v>1073.1600000000001</v>
      </c>
      <c r="AF38" s="18">
        <v>0</v>
      </c>
      <c r="AG38" s="18">
        <v>0</v>
      </c>
      <c r="AH38" s="18">
        <v>0</v>
      </c>
      <c r="AI38" s="18">
        <v>0</v>
      </c>
      <c r="AJ38" s="18">
        <v>281614939.44999999</v>
      </c>
      <c r="AK38" s="18">
        <v>310504.5</v>
      </c>
      <c r="AL38" s="18">
        <v>0</v>
      </c>
      <c r="AM38" s="18">
        <v>0</v>
      </c>
      <c r="AN38" s="18">
        <v>27432564.649999999</v>
      </c>
      <c r="AO38" s="18">
        <v>0</v>
      </c>
      <c r="AP38" s="18">
        <v>385728267.32999998</v>
      </c>
      <c r="AQ38" s="18">
        <v>3577120.03</v>
      </c>
      <c r="AR38" s="18">
        <v>1500</v>
      </c>
      <c r="AS38" s="18">
        <v>0</v>
      </c>
      <c r="AT38" s="18">
        <v>16133145.25</v>
      </c>
      <c r="AU38" s="18">
        <v>92404.4</v>
      </c>
      <c r="AV38" s="18">
        <v>25275915.879999999</v>
      </c>
      <c r="AW38" s="18">
        <v>80621.539999999994</v>
      </c>
      <c r="AX38" s="18">
        <v>0</v>
      </c>
      <c r="AY38" s="18">
        <v>0</v>
      </c>
      <c r="AZ38" s="18">
        <v>0</v>
      </c>
      <c r="BA38" s="18">
        <v>0</v>
      </c>
      <c r="BB38" s="18">
        <v>3034033.9</v>
      </c>
      <c r="BC38" s="18">
        <v>120224.78</v>
      </c>
      <c r="BD38" s="18">
        <v>14767606.91</v>
      </c>
      <c r="BE38" s="18">
        <v>151302.99</v>
      </c>
      <c r="BF38" s="18">
        <v>2955386</v>
      </c>
      <c r="BG38" s="18">
        <v>0</v>
      </c>
      <c r="BH38" s="18">
        <v>3693773.01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334186.74</v>
      </c>
      <c r="BQ38" s="18">
        <v>0</v>
      </c>
      <c r="BR38" s="18">
        <v>665920.4</v>
      </c>
      <c r="BS38" s="18">
        <v>0</v>
      </c>
      <c r="BT38" s="18">
        <v>0</v>
      </c>
      <c r="BU38" s="18">
        <v>0</v>
      </c>
      <c r="BV38" s="18">
        <v>23035608.91</v>
      </c>
      <c r="BW38" s="18">
        <v>41526.699999999997</v>
      </c>
      <c r="BX38" s="18">
        <v>0</v>
      </c>
      <c r="BY38" s="18">
        <v>0</v>
      </c>
      <c r="BZ38" s="18">
        <v>0</v>
      </c>
      <c r="CA38" s="18">
        <v>0</v>
      </c>
      <c r="CB38" s="18">
        <v>4165786.18</v>
      </c>
      <c r="CC38" s="18">
        <v>78.28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18585333.140000001</v>
      </c>
      <c r="DE38" s="18">
        <v>837101.19</v>
      </c>
      <c r="DF38" s="18">
        <v>-583473.94999999995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108903.99</v>
      </c>
      <c r="DU38" s="18">
        <v>0</v>
      </c>
      <c r="DV38" s="18">
        <v>1214.83</v>
      </c>
      <c r="DW38" s="18">
        <v>0</v>
      </c>
      <c r="DX38" s="18">
        <v>1433290.37</v>
      </c>
      <c r="DY38" s="18">
        <v>21479.83</v>
      </c>
      <c r="DZ38" s="18">
        <v>0</v>
      </c>
      <c r="EA38" s="18">
        <v>0</v>
      </c>
      <c r="EB38" s="18">
        <v>36722907.840000004</v>
      </c>
      <c r="EC38" s="18">
        <v>89644.54</v>
      </c>
      <c r="ED38" s="18">
        <v>1393969.19</v>
      </c>
      <c r="EE38" s="18">
        <v>0</v>
      </c>
      <c r="EF38" s="18">
        <v>8341721.7700000005</v>
      </c>
      <c r="EG38" s="18">
        <v>724971.18</v>
      </c>
      <c r="EH38" s="18">
        <v>9704698.5300000012</v>
      </c>
      <c r="EI38" s="18">
        <v>337769.05</v>
      </c>
      <c r="EJ38" s="18">
        <v>0</v>
      </c>
      <c r="EK38" s="18">
        <v>0</v>
      </c>
      <c r="EL38" s="18">
        <v>0</v>
      </c>
      <c r="EM38" s="18">
        <v>0</v>
      </c>
      <c r="EN38" s="18">
        <v>6645559.6699999999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19403.11</v>
      </c>
      <c r="EW38" s="18">
        <v>0</v>
      </c>
      <c r="EX38" s="18">
        <v>21590110.98</v>
      </c>
      <c r="EY38" s="18">
        <v>0</v>
      </c>
      <c r="EZ38" s="18">
        <v>0</v>
      </c>
      <c r="FA38" s="18">
        <v>0</v>
      </c>
      <c r="FB38" s="18">
        <v>60998.39</v>
      </c>
      <c r="FC38" s="18">
        <v>0</v>
      </c>
      <c r="FD38" s="18">
        <v>314973.56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45587416.0200008</v>
      </c>
      <c r="FO38" s="19">
        <v>1347106.45</v>
      </c>
      <c r="FP38" s="18">
        <v>1806.04</v>
      </c>
      <c r="FQ38" s="18">
        <v>0</v>
      </c>
      <c r="FR38" s="18">
        <v>0</v>
      </c>
      <c r="FS38" s="18">
        <v>0</v>
      </c>
      <c r="FT38" s="80">
        <v>34624009.209999904</v>
      </c>
      <c r="FU38" s="80">
        <v>0</v>
      </c>
      <c r="FV38" s="18">
        <v>10538197.140000001</v>
      </c>
      <c r="FW38" s="18">
        <v>0</v>
      </c>
      <c r="FX38" s="18">
        <v>24085812.0699999</v>
      </c>
      <c r="FY38" s="18">
        <v>0</v>
      </c>
      <c r="FZ38" s="80">
        <v>10961600.770000899</v>
      </c>
      <c r="GA38" s="80">
        <v>1347106.45</v>
      </c>
      <c r="GB38" s="18">
        <v>0</v>
      </c>
      <c r="GC38" s="18">
        <v>0</v>
      </c>
      <c r="GD38" s="18">
        <v>10961600.770000899</v>
      </c>
      <c r="GE38" s="18">
        <v>1347106.45</v>
      </c>
      <c r="GF38" s="18">
        <v>456149.8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1350020885.0399933</v>
      </c>
      <c r="HU38" s="18">
        <v>11343869.32</v>
      </c>
      <c r="HV38" s="19">
        <v>1361364754.3599932</v>
      </c>
    </row>
    <row r="39" spans="1:230" ht="12.75" customHeight="1">
      <c r="A39" s="57" t="s">
        <v>211</v>
      </c>
      <c r="B39" s="17">
        <v>1044</v>
      </c>
      <c r="C39" s="58" t="s">
        <v>146</v>
      </c>
      <c r="D39" s="19">
        <v>50828964.469999999</v>
      </c>
      <c r="E39" s="19">
        <v>0</v>
      </c>
      <c r="F39" s="18">
        <v>44467009.719999999</v>
      </c>
      <c r="G39" s="18">
        <v>0</v>
      </c>
      <c r="H39" s="18">
        <v>6361954.75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36218949.689999998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1277453730.0799999</v>
      </c>
      <c r="AK39" s="18">
        <v>0</v>
      </c>
      <c r="AL39" s="18">
        <v>1408948.8</v>
      </c>
      <c r="AM39" s="18">
        <v>0</v>
      </c>
      <c r="AN39" s="18">
        <v>38477563.420000002</v>
      </c>
      <c r="AO39" s="18">
        <v>0</v>
      </c>
      <c r="AP39" s="18">
        <v>80615772.310000002</v>
      </c>
      <c r="AQ39" s="18">
        <v>0</v>
      </c>
      <c r="AR39" s="18">
        <v>0</v>
      </c>
      <c r="AS39" s="18">
        <v>0</v>
      </c>
      <c r="AT39" s="18">
        <v>21764.83</v>
      </c>
      <c r="AU39" s="18">
        <v>0</v>
      </c>
      <c r="AV39" s="18">
        <v>693424.83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3119897.75</v>
      </c>
      <c r="BC39" s="18">
        <v>0</v>
      </c>
      <c r="BD39" s="18">
        <v>5527308.5599999996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218586.93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109016.6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7382350.5199999996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25297026.649999999</v>
      </c>
      <c r="DY39" s="18">
        <v>0</v>
      </c>
      <c r="DZ39" s="18">
        <v>0</v>
      </c>
      <c r="EA39" s="18">
        <v>0</v>
      </c>
      <c r="EB39" s="18">
        <v>38388.559999999998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769114.13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47460357.93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47460357.93</v>
      </c>
      <c r="FU39" s="80">
        <v>0</v>
      </c>
      <c r="FV39" s="18">
        <v>596845.87</v>
      </c>
      <c r="FW39" s="18">
        <v>0</v>
      </c>
      <c r="FX39" s="18">
        <v>46863512.060000002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432240.04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1576073406.0999999</v>
      </c>
      <c r="HU39" s="18">
        <v>0</v>
      </c>
      <c r="HV39" s="19">
        <v>1576073406.0999999</v>
      </c>
    </row>
    <row r="40" spans="1:230" ht="12.75" customHeight="1">
      <c r="A40" s="57" t="s">
        <v>213</v>
      </c>
      <c r="B40" s="17">
        <v>1045</v>
      </c>
      <c r="C40" s="58" t="s">
        <v>146</v>
      </c>
      <c r="D40" s="19">
        <v>11676411.219999999</v>
      </c>
      <c r="E40" s="19">
        <v>0</v>
      </c>
      <c r="F40" s="18">
        <v>2464397.29</v>
      </c>
      <c r="G40" s="18">
        <v>0</v>
      </c>
      <c r="H40" s="18">
        <v>5926401.46</v>
      </c>
      <c r="I40" s="18">
        <v>0</v>
      </c>
      <c r="J40" s="18">
        <v>3285612.47</v>
      </c>
      <c r="K40" s="18">
        <v>0</v>
      </c>
      <c r="L40" s="18">
        <v>784689.58</v>
      </c>
      <c r="M40" s="18">
        <v>41010.370000000003</v>
      </c>
      <c r="N40" s="18">
        <v>13874238.689999999</v>
      </c>
      <c r="O40" s="18">
        <v>0</v>
      </c>
      <c r="P40" s="18">
        <v>0</v>
      </c>
      <c r="Q40" s="18">
        <v>0</v>
      </c>
      <c r="R40" s="18">
        <v>4942735.5200000005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184843.54</v>
      </c>
      <c r="Y40" s="18">
        <v>0</v>
      </c>
      <c r="Z40" s="18">
        <v>47056598.686760001</v>
      </c>
      <c r="AA40" s="18">
        <v>0</v>
      </c>
      <c r="AB40" s="18">
        <v>0</v>
      </c>
      <c r="AC40" s="18">
        <v>0</v>
      </c>
      <c r="AD40" s="18">
        <v>1557507.5413609999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2249656369.5146303</v>
      </c>
      <c r="AK40" s="18">
        <v>0</v>
      </c>
      <c r="AL40" s="18">
        <v>0</v>
      </c>
      <c r="AM40" s="18">
        <v>1416643.03</v>
      </c>
      <c r="AN40" s="18">
        <v>275308465.93945003</v>
      </c>
      <c r="AO40" s="18">
        <v>0</v>
      </c>
      <c r="AP40" s="18">
        <v>6074646.4800000004</v>
      </c>
      <c r="AQ40" s="18">
        <v>0</v>
      </c>
      <c r="AR40" s="18">
        <v>0</v>
      </c>
      <c r="AS40" s="18">
        <v>0</v>
      </c>
      <c r="AT40" s="18">
        <v>5858540.1931569995</v>
      </c>
      <c r="AU40" s="18">
        <v>47353.89</v>
      </c>
      <c r="AV40" s="18">
        <v>2770359.7152160001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473506.54482500005</v>
      </c>
      <c r="BC40" s="18">
        <v>10278.459999999999</v>
      </c>
      <c r="BD40" s="18">
        <v>1481626.769724</v>
      </c>
      <c r="BE40" s="18">
        <v>91908.56</v>
      </c>
      <c r="BF40" s="18">
        <v>0</v>
      </c>
      <c r="BG40" s="18">
        <v>0</v>
      </c>
      <c r="BH40" s="18">
        <v>340947.48</v>
      </c>
      <c r="BI40" s="18">
        <v>0</v>
      </c>
      <c r="BJ40" s="18">
        <v>905541.54</v>
      </c>
      <c r="BK40" s="18">
        <v>0</v>
      </c>
      <c r="BL40" s="18">
        <v>2891637.7671759999</v>
      </c>
      <c r="BM40" s="18">
        <v>0</v>
      </c>
      <c r="BN40" s="18">
        <v>0</v>
      </c>
      <c r="BO40" s="18">
        <v>0</v>
      </c>
      <c r="BP40" s="18">
        <v>1587412.59</v>
      </c>
      <c r="BQ40" s="18">
        <v>0</v>
      </c>
      <c r="BR40" s="18">
        <v>10620.79</v>
      </c>
      <c r="BS40" s="18">
        <v>0</v>
      </c>
      <c r="BT40" s="18">
        <v>0</v>
      </c>
      <c r="BU40" s="18">
        <v>0</v>
      </c>
      <c r="BV40" s="18">
        <v>543333.76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25256.5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45435526.050310001</v>
      </c>
      <c r="CK40" s="18">
        <v>1005901.35</v>
      </c>
      <c r="CL40" s="18">
        <v>1622897.1946729999</v>
      </c>
      <c r="CM40" s="18">
        <v>46925.7</v>
      </c>
      <c r="CN40" s="18">
        <v>0</v>
      </c>
      <c r="CO40" s="18">
        <v>0</v>
      </c>
      <c r="CP40" s="18">
        <v>0</v>
      </c>
      <c r="CQ40" s="18">
        <v>0</v>
      </c>
      <c r="CR40" s="18">
        <v>1216471.660961</v>
      </c>
      <c r="CS40" s="18">
        <v>46001.08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1150847.640845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2486124.450739</v>
      </c>
      <c r="DY40" s="18">
        <v>51532.23</v>
      </c>
      <c r="DZ40" s="18">
        <v>0</v>
      </c>
      <c r="EA40" s="18">
        <v>0</v>
      </c>
      <c r="EB40" s="18">
        <v>23830121.839722</v>
      </c>
      <c r="EC40" s="18">
        <v>3081576.09</v>
      </c>
      <c r="ED40" s="18">
        <v>3899661.4699999997</v>
      </c>
      <c r="EE40" s="18">
        <v>3275889</v>
      </c>
      <c r="EF40" s="18">
        <v>22144820.989999998</v>
      </c>
      <c r="EG40" s="18">
        <v>2939188.57</v>
      </c>
      <c r="EH40" s="18">
        <v>4756610.7515770001</v>
      </c>
      <c r="EI40" s="18">
        <v>13744.32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5248.37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6986.85</v>
      </c>
      <c r="EW40" s="18">
        <v>0</v>
      </c>
      <c r="EX40" s="18">
        <v>24090573.289999999</v>
      </c>
      <c r="EY40" s="18">
        <v>0</v>
      </c>
      <c r="EZ40" s="18">
        <v>0</v>
      </c>
      <c r="FA40" s="18">
        <v>0</v>
      </c>
      <c r="FB40" s="18">
        <v>336539.89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53665.58</v>
      </c>
      <c r="FK40" s="18">
        <v>0</v>
      </c>
      <c r="FL40" s="18">
        <v>850.18</v>
      </c>
      <c r="FM40" s="18">
        <v>0</v>
      </c>
      <c r="FN40" s="19">
        <v>23814614.07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23814614.07</v>
      </c>
      <c r="FU40" s="80">
        <v>0</v>
      </c>
      <c r="FV40" s="18">
        <v>0</v>
      </c>
      <c r="FW40" s="18">
        <v>0</v>
      </c>
      <c r="FX40" s="18">
        <v>23814614.07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7438842.1200329997</v>
      </c>
      <c r="GG40" s="18">
        <v>0</v>
      </c>
      <c r="GH40" s="18">
        <v>125501616.82880899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2915797309.5899687</v>
      </c>
      <c r="HU40" s="18">
        <v>12067952.649999999</v>
      </c>
      <c r="HV40" s="19">
        <v>2927865262.2399688</v>
      </c>
    </row>
    <row r="41" spans="1:230" ht="12.75" customHeight="1">
      <c r="A41" s="57" t="s">
        <v>215</v>
      </c>
      <c r="B41" s="17">
        <v>1046</v>
      </c>
      <c r="C41" s="58" t="s">
        <v>146</v>
      </c>
      <c r="D41" s="19">
        <v>2629750.1500000004</v>
      </c>
      <c r="E41" s="19">
        <v>0</v>
      </c>
      <c r="F41" s="18">
        <v>694922.08</v>
      </c>
      <c r="G41" s="18">
        <v>0</v>
      </c>
      <c r="H41" s="18">
        <v>924153.92999999993</v>
      </c>
      <c r="I41" s="18">
        <v>0</v>
      </c>
      <c r="J41" s="18">
        <v>1010674.14</v>
      </c>
      <c r="K41" s="18">
        <v>0</v>
      </c>
      <c r="L41" s="18">
        <v>23939.72</v>
      </c>
      <c r="M41" s="18">
        <v>0</v>
      </c>
      <c r="N41" s="18">
        <v>875666.04</v>
      </c>
      <c r="O41" s="18">
        <v>0</v>
      </c>
      <c r="P41" s="18">
        <v>0</v>
      </c>
      <c r="Q41" s="18">
        <v>0</v>
      </c>
      <c r="R41" s="18">
        <v>35267.440000000002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10684143.609999999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185588378.88</v>
      </c>
      <c r="AQ41" s="18">
        <v>0</v>
      </c>
      <c r="AR41" s="18">
        <v>3382311.9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175504.8</v>
      </c>
      <c r="BC41" s="18">
        <v>0</v>
      </c>
      <c r="BD41" s="18">
        <v>136858.5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13512897.24</v>
      </c>
      <c r="CK41" s="18">
        <v>0</v>
      </c>
      <c r="CL41" s="18">
        <v>148062.15000000002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1482614.73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3978946.57</v>
      </c>
      <c r="DY41" s="18">
        <v>0</v>
      </c>
      <c r="DZ41" s="18">
        <v>0</v>
      </c>
      <c r="EA41" s="18">
        <v>0</v>
      </c>
      <c r="EB41" s="18">
        <v>887157.85</v>
      </c>
      <c r="EC41" s="18">
        <v>0</v>
      </c>
      <c r="ED41" s="18">
        <v>0</v>
      </c>
      <c r="EE41" s="18">
        <v>0</v>
      </c>
      <c r="EF41" s="18">
        <v>920829.84</v>
      </c>
      <c r="EG41" s="18">
        <v>0</v>
      </c>
      <c r="EH41" s="18">
        <v>427130.99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224889460.41</v>
      </c>
      <c r="HU41" s="18">
        <v>0</v>
      </c>
      <c r="HV41" s="19">
        <v>224889460.41</v>
      </c>
    </row>
    <row r="42" spans="1:230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9038.56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18561593.409999933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154203.48999999621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91692.910000000018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18816528.369999927</v>
      </c>
      <c r="HU42" s="18">
        <v>0</v>
      </c>
      <c r="HV42" s="19">
        <v>18816528.369999927</v>
      </c>
    </row>
    <row r="43" spans="1:230" ht="12.75" customHeight="1">
      <c r="A43" s="57" t="s">
        <v>219</v>
      </c>
      <c r="B43" s="17">
        <v>1048</v>
      </c>
      <c r="C43" s="58" t="s">
        <v>146</v>
      </c>
      <c r="D43" s="19">
        <v>5404906.6999999806</v>
      </c>
      <c r="E43" s="19">
        <v>0</v>
      </c>
      <c r="F43" s="18">
        <v>2823589.05999998</v>
      </c>
      <c r="G43" s="18">
        <v>0</v>
      </c>
      <c r="H43" s="18">
        <v>30761.450000000004</v>
      </c>
      <c r="I43" s="18">
        <v>0</v>
      </c>
      <c r="J43" s="18">
        <v>2550556.19</v>
      </c>
      <c r="K43" s="18">
        <v>0</v>
      </c>
      <c r="L43" s="18">
        <v>0</v>
      </c>
      <c r="M43" s="18">
        <v>0</v>
      </c>
      <c r="N43" s="18">
        <v>1345976.9799999956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28535.679999999997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16005901.950000025</v>
      </c>
      <c r="AQ43" s="18">
        <v>0</v>
      </c>
      <c r="AR43" s="18">
        <v>0</v>
      </c>
      <c r="AS43" s="18">
        <v>0</v>
      </c>
      <c r="AT43" s="18">
        <v>24350.799999999999</v>
      </c>
      <c r="AU43" s="18">
        <v>0</v>
      </c>
      <c r="AV43" s="18">
        <v>85065.88999999997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85710.130000000107</v>
      </c>
      <c r="BC43" s="18">
        <v>0</v>
      </c>
      <c r="BD43" s="18">
        <v>69531.13000000162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700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17121481.750000156</v>
      </c>
      <c r="CK43" s="18">
        <v>0</v>
      </c>
      <c r="CL43" s="18">
        <v>1086194.1099999964</v>
      </c>
      <c r="CM43" s="18">
        <v>0</v>
      </c>
      <c r="CN43" s="18">
        <v>260979.24000000089</v>
      </c>
      <c r="CO43" s="18">
        <v>0</v>
      </c>
      <c r="CP43" s="18">
        <v>0</v>
      </c>
      <c r="CQ43" s="18">
        <v>0</v>
      </c>
      <c r="CR43" s="18">
        <v>240083.49000000101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3619462.7799999057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33195.079999999682</v>
      </c>
      <c r="DU43" s="18">
        <v>0</v>
      </c>
      <c r="DV43" s="18">
        <v>0</v>
      </c>
      <c r="DW43" s="18">
        <v>0</v>
      </c>
      <c r="DX43" s="18">
        <v>41448.060000001002</v>
      </c>
      <c r="DY43" s="18">
        <v>0</v>
      </c>
      <c r="DZ43" s="18">
        <v>0</v>
      </c>
      <c r="EA43" s="18">
        <v>0</v>
      </c>
      <c r="EB43" s="18">
        <v>3897658.0799999991</v>
      </c>
      <c r="EC43" s="18">
        <v>0</v>
      </c>
      <c r="ED43" s="18">
        <v>0</v>
      </c>
      <c r="EE43" s="18">
        <v>0</v>
      </c>
      <c r="EF43" s="18">
        <v>12800.3</v>
      </c>
      <c r="EG43" s="18">
        <v>0</v>
      </c>
      <c r="EH43" s="18">
        <v>2472431.6499999985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51836413.800000064</v>
      </c>
      <c r="HU43" s="18">
        <v>0</v>
      </c>
      <c r="HV43" s="19">
        <v>51836413.800000064</v>
      </c>
    </row>
    <row r="44" spans="1:230" ht="12.75" customHeight="1">
      <c r="A44" s="57" t="s">
        <v>221</v>
      </c>
      <c r="B44" s="17">
        <v>1049</v>
      </c>
      <c r="C44" s="58" t="s">
        <v>146</v>
      </c>
      <c r="D44" s="19">
        <v>3864647.6599999969</v>
      </c>
      <c r="E44" s="19">
        <v>0</v>
      </c>
      <c r="F44" s="18">
        <v>3160997.2099999972</v>
      </c>
      <c r="G44" s="18">
        <v>0</v>
      </c>
      <c r="H44" s="18">
        <v>0</v>
      </c>
      <c r="I44" s="18">
        <v>0</v>
      </c>
      <c r="J44" s="18">
        <v>703650.44999999984</v>
      </c>
      <c r="K44" s="18">
        <v>0</v>
      </c>
      <c r="L44" s="18">
        <v>0</v>
      </c>
      <c r="M44" s="18">
        <v>0</v>
      </c>
      <c r="N44" s="18">
        <v>9349430.7999997661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440824.97999999911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173942717.61000741</v>
      </c>
      <c r="AK44" s="18">
        <v>0</v>
      </c>
      <c r="AL44" s="18">
        <v>1559871.9100000001</v>
      </c>
      <c r="AM44" s="18">
        <v>0</v>
      </c>
      <c r="AN44" s="18">
        <v>14111546.959999967</v>
      </c>
      <c r="AO44" s="18">
        <v>0</v>
      </c>
      <c r="AP44" s="18">
        <v>136081446.59999952</v>
      </c>
      <c r="AQ44" s="18">
        <v>0</v>
      </c>
      <c r="AR44" s="18">
        <v>0</v>
      </c>
      <c r="AS44" s="18">
        <v>0</v>
      </c>
      <c r="AT44" s="18">
        <v>18653.16</v>
      </c>
      <c r="AU44" s="18">
        <v>0</v>
      </c>
      <c r="AV44" s="18">
        <v>60306.489999999962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366180.11000000063</v>
      </c>
      <c r="BC44" s="18">
        <v>0</v>
      </c>
      <c r="BD44" s="18">
        <v>194227.99000000212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208894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8159.21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7335226.5699999603</v>
      </c>
      <c r="CK44" s="18">
        <v>0</v>
      </c>
      <c r="CL44" s="18">
        <v>422776.80000000203</v>
      </c>
      <c r="CM44" s="18">
        <v>0</v>
      </c>
      <c r="CN44" s="18">
        <v>394573.72000000172</v>
      </c>
      <c r="CO44" s="18">
        <v>0</v>
      </c>
      <c r="CP44" s="18">
        <v>0</v>
      </c>
      <c r="CQ44" s="18">
        <v>0</v>
      </c>
      <c r="CR44" s="18">
        <v>390701.23000000167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4497347.0800008401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959691.46999999415</v>
      </c>
      <c r="DY44" s="18">
        <v>0</v>
      </c>
      <c r="DZ44" s="18">
        <v>0</v>
      </c>
      <c r="EA44" s="18">
        <v>0</v>
      </c>
      <c r="EB44" s="18">
        <v>117441.77000000024</v>
      </c>
      <c r="EC44" s="18">
        <v>0</v>
      </c>
      <c r="ED44" s="18">
        <v>0</v>
      </c>
      <c r="EE44" s="18">
        <v>0</v>
      </c>
      <c r="EF44" s="18">
        <v>71.87</v>
      </c>
      <c r="EG44" s="18">
        <v>0</v>
      </c>
      <c r="EH44" s="18">
        <v>309065.97000000026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1485576.2300000004</v>
      </c>
      <c r="EW44" s="18">
        <v>0</v>
      </c>
      <c r="EX44" s="18">
        <v>44580003.099999867</v>
      </c>
      <c r="EY44" s="18">
        <v>0</v>
      </c>
      <c r="EZ44" s="18">
        <v>0</v>
      </c>
      <c r="FA44" s="18">
        <v>0</v>
      </c>
      <c r="FB44" s="18">
        <v>21771.520000000004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7680</v>
      </c>
      <c r="FI44" s="18">
        <v>0</v>
      </c>
      <c r="FJ44" s="18">
        <v>3303.72</v>
      </c>
      <c r="FK44" s="18">
        <v>0</v>
      </c>
      <c r="FL44" s="18">
        <v>0</v>
      </c>
      <c r="FM44" s="18">
        <v>0</v>
      </c>
      <c r="FN44" s="19">
        <v>20104326.68</v>
      </c>
      <c r="FO44" s="19">
        <v>0</v>
      </c>
      <c r="FP44" s="18">
        <v>0</v>
      </c>
      <c r="FQ44" s="18">
        <v>0</v>
      </c>
      <c r="FR44" s="18">
        <v>516683.04</v>
      </c>
      <c r="FS44" s="18">
        <v>0</v>
      </c>
      <c r="FT44" s="80">
        <v>19587643.640000001</v>
      </c>
      <c r="FU44" s="80">
        <v>0</v>
      </c>
      <c r="FV44" s="18">
        <v>189512.44000000006</v>
      </c>
      <c r="FW44" s="18">
        <v>0</v>
      </c>
      <c r="FX44" s="18">
        <v>19398131.199999999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437491.54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421273956.75000739</v>
      </c>
      <c r="HU44" s="18">
        <v>0</v>
      </c>
      <c r="HV44" s="19">
        <v>421273956.75000739</v>
      </c>
    </row>
    <row r="45" spans="1:230" ht="12.75" customHeight="1">
      <c r="A45" s="57" t="s">
        <v>223</v>
      </c>
      <c r="B45" s="17">
        <v>1050</v>
      </c>
      <c r="C45" s="58" t="s">
        <v>146</v>
      </c>
      <c r="D45" s="19">
        <v>5069015.3099999903</v>
      </c>
      <c r="E45" s="19">
        <v>0</v>
      </c>
      <c r="F45" s="18">
        <v>2023399.3999999883</v>
      </c>
      <c r="G45" s="18">
        <v>0</v>
      </c>
      <c r="H45" s="18">
        <v>1875067.0300000005</v>
      </c>
      <c r="I45" s="18">
        <v>0</v>
      </c>
      <c r="J45" s="18">
        <v>1170548.8800000015</v>
      </c>
      <c r="K45" s="18">
        <v>0</v>
      </c>
      <c r="L45" s="18">
        <v>0</v>
      </c>
      <c r="M45" s="18">
        <v>0</v>
      </c>
      <c r="N45" s="18">
        <v>6342136.429999928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217915609.9900001</v>
      </c>
      <c r="AQ45" s="18">
        <v>0</v>
      </c>
      <c r="AR45" s="18">
        <v>4164349.6900000786</v>
      </c>
      <c r="AS45" s="18">
        <v>0</v>
      </c>
      <c r="AT45" s="18">
        <v>130865.35</v>
      </c>
      <c r="AU45" s="18">
        <v>0</v>
      </c>
      <c r="AV45" s="18">
        <v>1364582.5100000594</v>
      </c>
      <c r="AW45" s="18">
        <v>0</v>
      </c>
      <c r="AX45" s="18">
        <v>565.89</v>
      </c>
      <c r="AY45" s="18">
        <v>0</v>
      </c>
      <c r="AZ45" s="18">
        <v>0</v>
      </c>
      <c r="BA45" s="18">
        <v>0</v>
      </c>
      <c r="BB45" s="18">
        <v>301713.04000000196</v>
      </c>
      <c r="BC45" s="18">
        <v>0</v>
      </c>
      <c r="BD45" s="18">
        <v>351976.57000000763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159027.64000000001</v>
      </c>
      <c r="BQ45" s="18">
        <v>0</v>
      </c>
      <c r="BR45" s="18">
        <v>350280.93999999954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14428950.61999966</v>
      </c>
      <c r="CK45" s="18">
        <v>0</v>
      </c>
      <c r="CL45" s="18">
        <v>8647548.4800000284</v>
      </c>
      <c r="CM45" s="18">
        <v>0</v>
      </c>
      <c r="CN45" s="18">
        <v>85909.66000000028</v>
      </c>
      <c r="CO45" s="18">
        <v>0</v>
      </c>
      <c r="CP45" s="18">
        <v>0</v>
      </c>
      <c r="CQ45" s="18">
        <v>0</v>
      </c>
      <c r="CR45" s="18">
        <v>84179.080000000075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959592.65000001166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807243.62000000023</v>
      </c>
      <c r="EC45" s="18">
        <v>0</v>
      </c>
      <c r="ED45" s="18">
        <v>0</v>
      </c>
      <c r="EE45" s="18">
        <v>0</v>
      </c>
      <c r="EF45" s="18">
        <v>860</v>
      </c>
      <c r="EG45" s="18">
        <v>0</v>
      </c>
      <c r="EH45" s="18">
        <v>229174.3700000002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1084171.75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3526.1599999999989</v>
      </c>
      <c r="EW45" s="18">
        <v>0</v>
      </c>
      <c r="EX45" s="18">
        <v>2103332.5699999984</v>
      </c>
      <c r="EY45" s="18">
        <v>0</v>
      </c>
      <c r="EZ45" s="18">
        <v>0</v>
      </c>
      <c r="FA45" s="18">
        <v>0</v>
      </c>
      <c r="FB45" s="18">
        <v>-70362.749999999971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83447.759999999995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264597697.32999977</v>
      </c>
      <c r="HU45" s="18">
        <v>0</v>
      </c>
      <c r="HV45" s="19">
        <v>264597697.32999977</v>
      </c>
    </row>
    <row r="46" spans="1:230" ht="12.75" customHeight="1">
      <c r="A46" s="57" t="s">
        <v>225</v>
      </c>
      <c r="B46" s="17">
        <v>1051</v>
      </c>
      <c r="C46" s="58" t="s">
        <v>146</v>
      </c>
      <c r="D46" s="19">
        <v>11599572.120000001</v>
      </c>
      <c r="E46" s="19">
        <v>0</v>
      </c>
      <c r="F46" s="18">
        <v>32976.74</v>
      </c>
      <c r="G46" s="18">
        <v>0</v>
      </c>
      <c r="H46" s="18">
        <v>5653961.4500000002</v>
      </c>
      <c r="I46" s="18">
        <v>0</v>
      </c>
      <c r="J46" s="18">
        <v>5912633.9299999997</v>
      </c>
      <c r="K46" s="18">
        <v>0</v>
      </c>
      <c r="L46" s="18">
        <v>23930.67</v>
      </c>
      <c r="M46" s="18">
        <v>0</v>
      </c>
      <c r="N46" s="18">
        <v>237628.69</v>
      </c>
      <c r="O46" s="18">
        <v>0</v>
      </c>
      <c r="P46" s="18">
        <v>0</v>
      </c>
      <c r="Q46" s="18">
        <v>0</v>
      </c>
      <c r="R46" s="18">
        <v>58796201.109999999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7553287.3700000001</v>
      </c>
      <c r="AA46" s="18">
        <v>0</v>
      </c>
      <c r="AB46" s="18">
        <v>0</v>
      </c>
      <c r="AC46" s="18">
        <v>0</v>
      </c>
      <c r="AD46" s="18">
        <v>1432782.83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27588988.800000001</v>
      </c>
      <c r="AQ46" s="18">
        <v>0</v>
      </c>
      <c r="AR46" s="18">
        <v>42668.82</v>
      </c>
      <c r="AS46" s="18">
        <v>0</v>
      </c>
      <c r="AT46" s="18">
        <v>12641966.83</v>
      </c>
      <c r="AU46" s="18">
        <v>0</v>
      </c>
      <c r="AV46" s="18">
        <v>16105817.859999999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20510.560000000001</v>
      </c>
      <c r="BC46" s="18">
        <v>0</v>
      </c>
      <c r="BD46" s="18">
        <v>1888804.64</v>
      </c>
      <c r="BE46" s="18">
        <v>0</v>
      </c>
      <c r="BF46" s="18">
        <v>0</v>
      </c>
      <c r="BG46" s="18">
        <v>0</v>
      </c>
      <c r="BH46" s="18">
        <v>497721.86</v>
      </c>
      <c r="BI46" s="18">
        <v>0</v>
      </c>
      <c r="BJ46" s="18">
        <v>1783301.25</v>
      </c>
      <c r="BK46" s="18">
        <v>0</v>
      </c>
      <c r="BL46" s="18">
        <v>0</v>
      </c>
      <c r="BM46" s="18">
        <v>0</v>
      </c>
      <c r="BN46" s="18">
        <v>521335.17</v>
      </c>
      <c r="BO46" s="18">
        <v>0</v>
      </c>
      <c r="BP46" s="18">
        <v>0</v>
      </c>
      <c r="BQ46" s="18">
        <v>0</v>
      </c>
      <c r="BR46" s="18">
        <v>2654.68</v>
      </c>
      <c r="BS46" s="18">
        <v>0</v>
      </c>
      <c r="BT46" s="18">
        <v>0</v>
      </c>
      <c r="BU46" s="18">
        <v>0</v>
      </c>
      <c r="BV46" s="18">
        <v>1425444.93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275889.96000000002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29173939.870000001</v>
      </c>
      <c r="CK46" s="18">
        <v>0</v>
      </c>
      <c r="CL46" s="18">
        <v>2522249.88</v>
      </c>
      <c r="CM46" s="18">
        <v>0</v>
      </c>
      <c r="CN46" s="18">
        <v>362421.61</v>
      </c>
      <c r="CO46" s="18">
        <v>0</v>
      </c>
      <c r="CP46" s="18">
        <v>0</v>
      </c>
      <c r="CQ46" s="18">
        <v>0</v>
      </c>
      <c r="CR46" s="18">
        <v>363447.88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5010606.45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1277.1300000000001</v>
      </c>
      <c r="DU46" s="18">
        <v>0</v>
      </c>
      <c r="DV46" s="18">
        <v>0</v>
      </c>
      <c r="DW46" s="18">
        <v>0</v>
      </c>
      <c r="DX46" s="18">
        <v>26404121.550000001</v>
      </c>
      <c r="DY46" s="18">
        <v>0</v>
      </c>
      <c r="DZ46" s="18">
        <v>0</v>
      </c>
      <c r="EA46" s="18">
        <v>0</v>
      </c>
      <c r="EB46" s="18">
        <v>11041053.550000001</v>
      </c>
      <c r="EC46" s="18">
        <v>0</v>
      </c>
      <c r="ED46" s="18">
        <v>116625.23</v>
      </c>
      <c r="EE46" s="18">
        <v>0</v>
      </c>
      <c r="EF46" s="18">
        <v>5044575.7</v>
      </c>
      <c r="EG46" s="18">
        <v>0</v>
      </c>
      <c r="EH46" s="18">
        <v>2146923.19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36864</v>
      </c>
      <c r="FM46" s="18">
        <v>0</v>
      </c>
      <c r="FN46" s="19">
        <v>14914702.16</v>
      </c>
      <c r="FO46" s="19">
        <v>0</v>
      </c>
      <c r="FP46" s="18">
        <v>0</v>
      </c>
      <c r="FQ46" s="18">
        <v>0</v>
      </c>
      <c r="FR46" s="18">
        <v>14914702.16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5960301.9500000002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245537618.29999998</v>
      </c>
      <c r="HU46" s="18">
        <v>0</v>
      </c>
      <c r="HV46" s="19">
        <v>245537618.29999998</v>
      </c>
    </row>
    <row r="47" spans="1:230" ht="12.75" customHeight="1">
      <c r="A47" s="57" t="s">
        <v>227</v>
      </c>
      <c r="B47" s="17">
        <v>1052</v>
      </c>
      <c r="C47" s="58" t="s">
        <v>146</v>
      </c>
      <c r="D47" s="19">
        <v>16018.330000000004</v>
      </c>
      <c r="E47" s="19">
        <v>0</v>
      </c>
      <c r="F47" s="18">
        <v>12719.040000000003</v>
      </c>
      <c r="G47" s="18">
        <v>0</v>
      </c>
      <c r="H47" s="18">
        <v>0</v>
      </c>
      <c r="I47" s="18">
        <v>0</v>
      </c>
      <c r="J47" s="18">
        <v>3299.2900000000013</v>
      </c>
      <c r="K47" s="18">
        <v>0</v>
      </c>
      <c r="L47" s="18">
        <v>0</v>
      </c>
      <c r="M47" s="18">
        <v>0</v>
      </c>
      <c r="N47" s="18">
        <v>53145.419999999984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2858.28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32901.430000000008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190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777.13</v>
      </c>
      <c r="BC47" s="18">
        <v>0</v>
      </c>
      <c r="BD47" s="18">
        <v>375.35999999999984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43001.560000000005</v>
      </c>
      <c r="CK47" s="18">
        <v>0</v>
      </c>
      <c r="CL47" s="18">
        <v>4990.2400000000007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748.39999999999975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-95.84</v>
      </c>
      <c r="DY47" s="18">
        <v>0</v>
      </c>
      <c r="DZ47" s="18">
        <v>0</v>
      </c>
      <c r="EA47" s="18">
        <v>0</v>
      </c>
      <c r="EB47" s="18">
        <v>106.21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243.94000000000003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76370</v>
      </c>
      <c r="FO47" s="19">
        <v>0</v>
      </c>
      <c r="FP47" s="18">
        <v>0</v>
      </c>
      <c r="FQ47" s="18">
        <v>0</v>
      </c>
      <c r="FR47" s="18">
        <v>76370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0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231630.45999999996</v>
      </c>
      <c r="HU47" s="18">
        <v>0</v>
      </c>
      <c r="HV47" s="19">
        <v>231630.45999999996</v>
      </c>
    </row>
    <row r="48" spans="1:230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2779.96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930978709.94000006</v>
      </c>
      <c r="AK48" s="18">
        <v>0</v>
      </c>
      <c r="AL48" s="18">
        <v>823334</v>
      </c>
      <c r="AM48" s="18">
        <v>0</v>
      </c>
      <c r="AN48" s="18">
        <v>59207178.149999999</v>
      </c>
      <c r="AO48" s="18">
        <v>0</v>
      </c>
      <c r="AP48" s="18">
        <v>373648808.66999996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197407.61900000001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105335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83784897.780000001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75500.36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1674038.68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21652821.93</v>
      </c>
      <c r="FO48" s="19">
        <v>0</v>
      </c>
      <c r="FP48" s="18">
        <v>0</v>
      </c>
      <c r="FQ48" s="18">
        <v>0</v>
      </c>
      <c r="FR48" s="18">
        <v>13400158.32</v>
      </c>
      <c r="FS48" s="18">
        <v>0</v>
      </c>
      <c r="FT48" s="80">
        <v>8252663.6099999994</v>
      </c>
      <c r="FU48" s="80">
        <v>0</v>
      </c>
      <c r="FV48" s="18">
        <v>87503.17</v>
      </c>
      <c r="FW48" s="18">
        <v>0</v>
      </c>
      <c r="FX48" s="18">
        <v>8165160.4399999995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2261488.1510000001</v>
      </c>
      <c r="GG48" s="18">
        <v>0</v>
      </c>
      <c r="GH48" s="18">
        <v>0</v>
      </c>
      <c r="GI48" s="18">
        <v>0</v>
      </c>
      <c r="GJ48" s="18">
        <v>322588.84999999998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1474734889.0899999</v>
      </c>
      <c r="HU48" s="18">
        <v>0</v>
      </c>
      <c r="HV48" s="19">
        <v>1474734889.0899999</v>
      </c>
    </row>
    <row r="49" spans="1:230" ht="12.75" customHeight="1">
      <c r="A49" s="57" t="s">
        <v>231</v>
      </c>
      <c r="B49" s="17">
        <v>1054</v>
      </c>
      <c r="C49" s="58" t="s">
        <v>146</v>
      </c>
      <c r="D49" s="19">
        <v>6395817.5799999963</v>
      </c>
      <c r="E49" s="19">
        <v>0</v>
      </c>
      <c r="F49" s="18">
        <v>1656675.1099999973</v>
      </c>
      <c r="G49" s="18">
        <v>0</v>
      </c>
      <c r="H49" s="18">
        <v>973311.39000000013</v>
      </c>
      <c r="I49" s="18">
        <v>0</v>
      </c>
      <c r="J49" s="18">
        <v>3765831.0799999996</v>
      </c>
      <c r="K49" s="18">
        <v>0</v>
      </c>
      <c r="L49" s="18">
        <v>235411.96</v>
      </c>
      <c r="M49" s="18">
        <v>0</v>
      </c>
      <c r="N49" s="18">
        <v>2481005.5599999917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29385.689999999995</v>
      </c>
      <c r="AA49" s="18">
        <v>0</v>
      </c>
      <c r="AB49" s="18">
        <v>0</v>
      </c>
      <c r="AC49" s="18">
        <v>0</v>
      </c>
      <c r="AD49" s="18">
        <v>7747.2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301437257.64999914</v>
      </c>
      <c r="AQ49" s="18">
        <v>0</v>
      </c>
      <c r="AR49" s="18">
        <v>0</v>
      </c>
      <c r="AS49" s="18">
        <v>0</v>
      </c>
      <c r="AT49" s="18">
        <v>640479.72000000009</v>
      </c>
      <c r="AU49" s="18">
        <v>0</v>
      </c>
      <c r="AV49" s="18">
        <v>696583.60999999067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269071.08999999991</v>
      </c>
      <c r="BC49" s="18">
        <v>0</v>
      </c>
      <c r="BD49" s="18">
        <v>3729778.329999981</v>
      </c>
      <c r="BE49" s="18">
        <v>0</v>
      </c>
      <c r="BF49" s="18">
        <v>0</v>
      </c>
      <c r="BG49" s="18">
        <v>0</v>
      </c>
      <c r="BH49" s="18">
        <v>7500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25315.46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36850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1221.75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22957954.140000097</v>
      </c>
      <c r="CK49" s="18">
        <v>0</v>
      </c>
      <c r="CL49" s="18">
        <v>1428992.9999999981</v>
      </c>
      <c r="CM49" s="18">
        <v>0</v>
      </c>
      <c r="CN49" s="18">
        <v>1009402.7900000045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3923386.5799999014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745546.23999999918</v>
      </c>
      <c r="DY49" s="18">
        <v>0</v>
      </c>
      <c r="DZ49" s="18">
        <v>0</v>
      </c>
      <c r="EA49" s="18">
        <v>0</v>
      </c>
      <c r="EB49" s="18">
        <v>36828716.159999989</v>
      </c>
      <c r="EC49" s="18">
        <v>0</v>
      </c>
      <c r="ED49" s="18">
        <v>22535.86</v>
      </c>
      <c r="EE49" s="18">
        <v>0</v>
      </c>
      <c r="EF49" s="18">
        <v>65363.960000000006</v>
      </c>
      <c r="EG49" s="18">
        <v>0</v>
      </c>
      <c r="EH49" s="18">
        <v>342183.08999999985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147568.43000000002</v>
      </c>
      <c r="EW49" s="18">
        <v>0</v>
      </c>
      <c r="EX49" s="18">
        <v>69857050.679999828</v>
      </c>
      <c r="EY49" s="18">
        <v>0</v>
      </c>
      <c r="EZ49" s="18">
        <v>686720</v>
      </c>
      <c r="FA49" s="18">
        <v>0</v>
      </c>
      <c r="FB49" s="18">
        <v>1406574.82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7853.33</v>
      </c>
      <c r="FK49" s="18">
        <v>0</v>
      </c>
      <c r="FL49" s="18">
        <v>0</v>
      </c>
      <c r="FM49" s="18">
        <v>0</v>
      </c>
      <c r="FN49" s="19">
        <v>15670968.390000006</v>
      </c>
      <c r="FO49" s="19">
        <v>0</v>
      </c>
      <c r="FP49" s="18">
        <v>1595</v>
      </c>
      <c r="FQ49" s="18">
        <v>0</v>
      </c>
      <c r="FR49" s="18">
        <v>969937.98</v>
      </c>
      <c r="FS49" s="18">
        <v>0</v>
      </c>
      <c r="FT49" s="80">
        <v>14699435.410000006</v>
      </c>
      <c r="FU49" s="80">
        <v>0</v>
      </c>
      <c r="FV49" s="18">
        <v>0</v>
      </c>
      <c r="FW49" s="18">
        <v>0</v>
      </c>
      <c r="FX49" s="18">
        <v>14699435.410000006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1285735.3899999941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472383540.95999891</v>
      </c>
      <c r="HU49" s="18">
        <v>0</v>
      </c>
      <c r="HV49" s="19">
        <v>472383540.95999891</v>
      </c>
    </row>
    <row r="50" spans="1:230" ht="12.75" customHeight="1">
      <c r="A50" s="57" t="s">
        <v>233</v>
      </c>
      <c r="B50" s="17">
        <v>1055</v>
      </c>
      <c r="C50" s="58" t="s">
        <v>146</v>
      </c>
      <c r="D50" s="19">
        <v>2409201.56</v>
      </c>
      <c r="E50" s="19">
        <v>0</v>
      </c>
      <c r="F50" s="18">
        <v>1931115.58</v>
      </c>
      <c r="G50" s="18">
        <v>0</v>
      </c>
      <c r="H50" s="18">
        <v>116629.32</v>
      </c>
      <c r="I50" s="18">
        <v>0</v>
      </c>
      <c r="J50" s="18">
        <v>361456.66</v>
      </c>
      <c r="K50" s="18">
        <v>0</v>
      </c>
      <c r="L50" s="18">
        <v>1528.16</v>
      </c>
      <c r="M50" s="18">
        <v>0</v>
      </c>
      <c r="N50" s="18">
        <v>5595801.46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14618975.67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468811684.45999998</v>
      </c>
      <c r="AQ50" s="18">
        <v>0</v>
      </c>
      <c r="AR50" s="18">
        <v>0</v>
      </c>
      <c r="AS50" s="18">
        <v>0</v>
      </c>
      <c r="AT50" s="18">
        <v>658667.52000000002</v>
      </c>
      <c r="AU50" s="18">
        <v>0</v>
      </c>
      <c r="AV50" s="18">
        <v>101193.5</v>
      </c>
      <c r="AW50" s="18">
        <v>0</v>
      </c>
      <c r="AX50" s="18">
        <v>4710.04</v>
      </c>
      <c r="AY50" s="18">
        <v>0</v>
      </c>
      <c r="AZ50" s="18">
        <v>28447.94</v>
      </c>
      <c r="BA50" s="18">
        <v>0</v>
      </c>
      <c r="BB50" s="18">
        <v>66422.179999999993</v>
      </c>
      <c r="BC50" s="18">
        <v>0</v>
      </c>
      <c r="BD50" s="18">
        <v>212765.6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218425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118080.13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8434353.8699999992</v>
      </c>
      <c r="CK50" s="18">
        <v>0</v>
      </c>
      <c r="CL50" s="18">
        <v>111335.09</v>
      </c>
      <c r="CM50" s="18">
        <v>0</v>
      </c>
      <c r="CN50" s="18">
        <v>305541.13</v>
      </c>
      <c r="CO50" s="18">
        <v>0</v>
      </c>
      <c r="CP50" s="18">
        <v>0</v>
      </c>
      <c r="CQ50" s="18">
        <v>0</v>
      </c>
      <c r="CR50" s="18">
        <v>102150.44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5024489.3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3098836.32</v>
      </c>
      <c r="DY50" s="18">
        <v>0</v>
      </c>
      <c r="DZ50" s="18">
        <v>0</v>
      </c>
      <c r="EA50" s="18">
        <v>0</v>
      </c>
      <c r="EB50" s="18">
        <v>78767.520000000004</v>
      </c>
      <c r="EC50" s="18">
        <v>0</v>
      </c>
      <c r="ED50" s="18">
        <v>0</v>
      </c>
      <c r="EE50" s="18">
        <v>0</v>
      </c>
      <c r="EF50" s="18">
        <v>11035.92</v>
      </c>
      <c r="EG50" s="18">
        <v>0</v>
      </c>
      <c r="EH50" s="18">
        <v>351190.75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3797349.38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514160952.94</v>
      </c>
      <c r="HU50" s="18">
        <v>0</v>
      </c>
      <c r="HV50" s="19">
        <v>514160952.94</v>
      </c>
    </row>
    <row r="51" spans="1:230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158679.59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222789034.40989512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222947713.99989513</v>
      </c>
      <c r="HU51" s="18">
        <v>0</v>
      </c>
      <c r="HV51" s="19">
        <v>222947713.99989513</v>
      </c>
    </row>
    <row r="52" spans="1:230" ht="12.75" customHeight="1">
      <c r="A52" s="57" t="s">
        <v>237</v>
      </c>
      <c r="B52" s="17">
        <v>1057</v>
      </c>
      <c r="C52" s="58" t="s">
        <v>146</v>
      </c>
      <c r="D52" s="19">
        <v>30976196.910000008</v>
      </c>
      <c r="E52" s="19">
        <v>0</v>
      </c>
      <c r="F52" s="18">
        <v>13139755.600000005</v>
      </c>
      <c r="G52" s="18">
        <v>0</v>
      </c>
      <c r="H52" s="18">
        <v>13468165.970000004</v>
      </c>
      <c r="I52" s="18">
        <v>0</v>
      </c>
      <c r="J52" s="18">
        <v>4368275.3399999989</v>
      </c>
      <c r="K52" s="18">
        <v>0</v>
      </c>
      <c r="L52" s="18">
        <v>0</v>
      </c>
      <c r="M52" s="18">
        <v>0</v>
      </c>
      <c r="N52" s="18">
        <v>4214703.1499999799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1040097.9199999999</v>
      </c>
      <c r="AA52" s="18">
        <v>0</v>
      </c>
      <c r="AB52" s="18">
        <v>0</v>
      </c>
      <c r="AC52" s="18">
        <v>0</v>
      </c>
      <c r="AD52" s="18">
        <v>53983.350000000006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120228886.78000009</v>
      </c>
      <c r="AQ52" s="18">
        <v>0</v>
      </c>
      <c r="AR52" s="18">
        <v>95236.160000000003</v>
      </c>
      <c r="AS52" s="18">
        <v>0</v>
      </c>
      <c r="AT52" s="18">
        <v>226786.02</v>
      </c>
      <c r="AU52" s="18">
        <v>0</v>
      </c>
      <c r="AV52" s="18">
        <v>187768.64000000022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2424203.1300000097</v>
      </c>
      <c r="BE52" s="18">
        <v>0</v>
      </c>
      <c r="BF52" s="18">
        <v>0</v>
      </c>
      <c r="BG52" s="18">
        <v>0</v>
      </c>
      <c r="BH52" s="18">
        <v>4715.12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22821.859999999979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15714559.560000068</v>
      </c>
      <c r="DE52" s="18">
        <v>0</v>
      </c>
      <c r="DF52" s="18">
        <v>255335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38826621.679999977</v>
      </c>
      <c r="DY52" s="18">
        <v>0</v>
      </c>
      <c r="DZ52" s="18">
        <v>0</v>
      </c>
      <c r="EA52" s="18">
        <v>0</v>
      </c>
      <c r="EB52" s="18">
        <v>21191916.13000001</v>
      </c>
      <c r="EC52" s="18">
        <v>0</v>
      </c>
      <c r="ED52" s="18">
        <v>147211.31</v>
      </c>
      <c r="EE52" s="18">
        <v>0</v>
      </c>
      <c r="EF52" s="18">
        <v>223297.55</v>
      </c>
      <c r="EG52" s="18">
        <v>0</v>
      </c>
      <c r="EH52" s="18">
        <v>673631.27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19783.29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236527754.83000016</v>
      </c>
      <c r="HU52" s="18">
        <v>0</v>
      </c>
      <c r="HV52" s="19">
        <v>236527754.83000016</v>
      </c>
    </row>
    <row r="53" spans="1:230" ht="12.75" customHeight="1">
      <c r="A53" s="57" t="s">
        <v>239</v>
      </c>
      <c r="B53" s="17">
        <v>2001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6159363099.8930197</v>
      </c>
      <c r="FO53" s="19">
        <v>0</v>
      </c>
      <c r="FP53" s="18">
        <v>3017032.3279999997</v>
      </c>
      <c r="FQ53" s="18">
        <v>0</v>
      </c>
      <c r="FR53" s="18">
        <v>29915.160899999988</v>
      </c>
      <c r="FS53" s="18">
        <v>0</v>
      </c>
      <c r="FT53" s="80">
        <v>1099503283.9370091</v>
      </c>
      <c r="FU53" s="80">
        <v>0</v>
      </c>
      <c r="FV53" s="18">
        <v>13727839.520999961</v>
      </c>
      <c r="FW53" s="18">
        <v>0</v>
      </c>
      <c r="FX53" s="18">
        <v>1085775444.4160092</v>
      </c>
      <c r="FY53" s="18">
        <v>0</v>
      </c>
      <c r="FZ53" s="80">
        <v>5056812868.4671097</v>
      </c>
      <c r="GA53" s="80">
        <v>0</v>
      </c>
      <c r="GB53" s="18">
        <v>297250930.06299865</v>
      </c>
      <c r="GC53" s="18">
        <v>0</v>
      </c>
      <c r="GD53" s="18">
        <v>4759561938.4041119</v>
      </c>
      <c r="GE53" s="18">
        <v>0</v>
      </c>
      <c r="GF53" s="18">
        <v>247726.36999999997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6159610826.2630205</v>
      </c>
      <c r="HU53" s="18">
        <v>0</v>
      </c>
      <c r="HV53" s="19">
        <v>6159610826.2630205</v>
      </c>
    </row>
    <row r="54" spans="1:230" ht="12.75" customHeight="1">
      <c r="A54" s="57" t="s">
        <v>241</v>
      </c>
      <c r="B54" s="17">
        <v>2002</v>
      </c>
      <c r="C54" s="58" t="s">
        <v>242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2680248.54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363.48571428571427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484333088.41320229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487013700.43891656</v>
      </c>
      <c r="HU54" s="18">
        <v>0</v>
      </c>
      <c r="HV54" s="19">
        <v>487013700.43891656</v>
      </c>
    </row>
    <row r="55" spans="1:230" ht="12.75" customHeight="1">
      <c r="A55" s="57" t="s">
        <v>244</v>
      </c>
      <c r="B55" s="17">
        <v>2005</v>
      </c>
      <c r="C55" s="58" t="s">
        <v>242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46617.340000000615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143551678.89999965</v>
      </c>
      <c r="FO55" s="19">
        <v>0</v>
      </c>
      <c r="FP55" s="18">
        <v>11299.400000000003</v>
      </c>
      <c r="FQ55" s="18">
        <v>0</v>
      </c>
      <c r="FR55" s="18">
        <v>40448182.410000771</v>
      </c>
      <c r="FS55" s="18">
        <v>0</v>
      </c>
      <c r="FT55" s="80">
        <v>55160036.169998839</v>
      </c>
      <c r="FU55" s="80">
        <v>0</v>
      </c>
      <c r="FV55" s="18">
        <v>251428.55000000022</v>
      </c>
      <c r="FW55" s="18">
        <v>0</v>
      </c>
      <c r="FX55" s="18">
        <v>54908607.619998842</v>
      </c>
      <c r="FY55" s="18">
        <v>0</v>
      </c>
      <c r="FZ55" s="80">
        <v>47932160.920000024</v>
      </c>
      <c r="GA55" s="80">
        <v>0</v>
      </c>
      <c r="GB55" s="18">
        <v>6815540.4900000067</v>
      </c>
      <c r="GC55" s="18">
        <v>0</v>
      </c>
      <c r="GD55" s="18">
        <v>41116620.430000015</v>
      </c>
      <c r="GE55" s="18">
        <v>0</v>
      </c>
      <c r="GF55" s="18">
        <v>33573475.219993584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126658.67000000001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177298430.12999338</v>
      </c>
      <c r="HU55" s="18">
        <v>0</v>
      </c>
      <c r="HV55" s="19">
        <v>177298430.12999338</v>
      </c>
    </row>
    <row r="56" spans="1:230" ht="12.75" customHeight="1">
      <c r="A56" s="57" t="s">
        <v>246</v>
      </c>
      <c r="B56" s="17">
        <v>2006</v>
      </c>
      <c r="C56" s="58" t="s">
        <v>242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125483.59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56329386.140000001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56454869.730000004</v>
      </c>
      <c r="HU56" s="18">
        <v>0</v>
      </c>
      <c r="HV56" s="19">
        <v>56454869.730000004</v>
      </c>
    </row>
    <row r="57" spans="1:230" ht="12.75" customHeight="1">
      <c r="A57" s="57" t="s">
        <v>248</v>
      </c>
      <c r="B57" s="17">
        <v>2007</v>
      </c>
      <c r="C57" s="58" t="s">
        <v>242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562851.39000000013</v>
      </c>
      <c r="DE57" s="18">
        <v>0</v>
      </c>
      <c r="DF57" s="18">
        <v>306020.25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58089195.400000021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58958067.040000021</v>
      </c>
      <c r="HU57" s="18">
        <v>0</v>
      </c>
      <c r="HV57" s="19">
        <v>58958067.040000021</v>
      </c>
    </row>
    <row r="58" spans="1:230" ht="12.75" customHeight="1">
      <c r="A58" s="57" t="s">
        <v>250</v>
      </c>
      <c r="B58" s="17">
        <v>3001</v>
      </c>
      <c r="C58" s="58" t="s">
        <v>251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0.1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12678989.792999998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12678989.792999998</v>
      </c>
      <c r="GA58" s="80">
        <v>0</v>
      </c>
      <c r="GB58" s="18">
        <v>0.1</v>
      </c>
      <c r="GC58" s="18">
        <v>0</v>
      </c>
      <c r="GD58" s="18">
        <v>12678989.692999998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0.1</v>
      </c>
      <c r="GM58" s="18">
        <v>0</v>
      </c>
      <c r="GN58" s="18">
        <v>1574109318.6347284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1586788308.6277285</v>
      </c>
      <c r="HU58" s="18">
        <v>0</v>
      </c>
      <c r="HV58" s="19">
        <v>1586788308.6277285</v>
      </c>
    </row>
    <row r="59" spans="1:230" ht="12.75" customHeight="1">
      <c r="A59" s="57" t="s">
        <v>253</v>
      </c>
      <c r="B59" s="17">
        <v>3002</v>
      </c>
      <c r="C59" s="58" t="s">
        <v>251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293653.15000000008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161382075.23000011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161675728.38000011</v>
      </c>
      <c r="HU59" s="18">
        <v>0</v>
      </c>
      <c r="HV59" s="19">
        <v>161675728.38000011</v>
      </c>
    </row>
    <row r="60" spans="1:230" ht="12.75" customHeight="1">
      <c r="A60" s="57" t="s">
        <v>255</v>
      </c>
      <c r="B60" s="17">
        <v>3003</v>
      </c>
      <c r="C60" s="58" t="s">
        <v>251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53273.399999999885</v>
      </c>
      <c r="DE60" s="18">
        <v>0</v>
      </c>
      <c r="DF60" s="18">
        <v>694089.25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1471845751.6199996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1472593114.2699997</v>
      </c>
      <c r="HU60" s="18">
        <v>0</v>
      </c>
      <c r="HV60" s="19">
        <v>1472593114.2699997</v>
      </c>
    </row>
    <row r="61" spans="1:230" ht="12.75" customHeight="1">
      <c r="A61" s="57" t="s">
        <v>257</v>
      </c>
      <c r="B61" s="17">
        <v>3004</v>
      </c>
      <c r="C61" s="58" t="s">
        <v>251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502566.76000016899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55873093.509999998</v>
      </c>
      <c r="GM61" s="18">
        <v>1515745.02</v>
      </c>
      <c r="GN61" s="18">
        <v>1832673768.9200001</v>
      </c>
      <c r="GO61" s="18">
        <v>67138350.979999706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1889049429.1900003</v>
      </c>
      <c r="HU61" s="18">
        <v>68654095.999999702</v>
      </c>
      <c r="HV61" s="19">
        <v>1957703525.1900001</v>
      </c>
    </row>
    <row r="62" spans="1:230" ht="12.75" customHeight="1">
      <c r="A62" s="57" t="s">
        <v>259</v>
      </c>
      <c r="B62" s="17">
        <v>3005</v>
      </c>
      <c r="C62" s="58" t="s">
        <v>251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10005926.2200018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2813329.57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2813329.57</v>
      </c>
      <c r="FU62" s="80">
        <v>0</v>
      </c>
      <c r="FV62" s="18">
        <v>2813329.57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228395449.62999281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241214705.41999462</v>
      </c>
      <c r="HU62" s="18">
        <v>0</v>
      </c>
      <c r="HV62" s="19">
        <v>241214705.41999462</v>
      </c>
    </row>
    <row r="63" spans="1:230" ht="12.75" customHeight="1">
      <c r="A63" s="57" t="s">
        <v>261</v>
      </c>
      <c r="B63" s="17">
        <v>3006</v>
      </c>
      <c r="C63" s="58" t="s">
        <v>251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49935503.130000003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2054861835.75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2104797338.8800001</v>
      </c>
      <c r="HU63" s="18">
        <v>0</v>
      </c>
      <c r="HV63" s="19">
        <v>2104797338.8800001</v>
      </c>
    </row>
    <row r="64" spans="1:230" ht="12.75" customHeight="1">
      <c r="A64" s="57" t="s">
        <v>263</v>
      </c>
      <c r="B64" s="17">
        <v>3007</v>
      </c>
      <c r="C64" s="58" t="s">
        <v>251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22371.86</v>
      </c>
      <c r="DE64" s="18">
        <v>2857.1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10799575.98</v>
      </c>
      <c r="GO64" s="18">
        <v>1001259.89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10821947.84</v>
      </c>
      <c r="HU64" s="18">
        <v>1004116.99</v>
      </c>
      <c r="HV64" s="19">
        <v>11826064.83</v>
      </c>
    </row>
    <row r="65" spans="1:242" ht="12.75" customHeight="1">
      <c r="A65" s="57" t="s">
        <v>265</v>
      </c>
      <c r="B65" s="17">
        <v>3008</v>
      </c>
      <c r="C65" s="58" t="s">
        <v>251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17915790.360000044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418483806.84011799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436399597.20011806</v>
      </c>
      <c r="HU65" s="18">
        <v>0</v>
      </c>
      <c r="HV65" s="19">
        <v>436399597.20011806</v>
      </c>
    </row>
    <row r="66" spans="1:242" ht="12.75" customHeight="1">
      <c r="A66" s="57" t="s">
        <v>267</v>
      </c>
      <c r="B66" s="17">
        <v>3009</v>
      </c>
      <c r="C66" s="58" t="s">
        <v>251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77696980.060000107</v>
      </c>
      <c r="DE66" s="18">
        <v>0</v>
      </c>
      <c r="DF66" s="18">
        <v>79388774.829999998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76358341.390000001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76358341.390000001</v>
      </c>
      <c r="FU66" s="80">
        <v>0</v>
      </c>
      <c r="FV66" s="18">
        <v>8073043.4499999993</v>
      </c>
      <c r="FW66" s="18">
        <v>0</v>
      </c>
      <c r="FX66" s="18">
        <v>68285297.939999998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1003548949.7676418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1236993046.0476418</v>
      </c>
      <c r="HU66" s="18">
        <v>0</v>
      </c>
      <c r="HV66" s="19">
        <v>1236993046.0476418</v>
      </c>
    </row>
    <row r="67" spans="1:242" ht="12.75" customHeight="1">
      <c r="A67" s="57" t="s">
        <v>269</v>
      </c>
      <c r="B67" s="17">
        <v>3011</v>
      </c>
      <c r="C67" s="58" t="s">
        <v>251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261337354.09751511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3774691.31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3774691.31</v>
      </c>
      <c r="FU67" s="80">
        <v>0</v>
      </c>
      <c r="FV67" s="18">
        <v>230143.97000000003</v>
      </c>
      <c r="FW67" s="18">
        <v>0</v>
      </c>
      <c r="FX67" s="18">
        <v>3544547.34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417519394.63248754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682631440.0400027</v>
      </c>
      <c r="HU67" s="18">
        <v>0</v>
      </c>
      <c r="HV67" s="19">
        <v>682631440.0400027</v>
      </c>
    </row>
    <row r="68" spans="1:242" ht="12.75" customHeight="1">
      <c r="A68" s="57" t="s">
        <v>271</v>
      </c>
      <c r="B68" s="17">
        <v>3012</v>
      </c>
      <c r="C68" s="58" t="s">
        <v>251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1529.07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4434777.4399999995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4434777.4399999995</v>
      </c>
      <c r="FU68" s="80">
        <v>0</v>
      </c>
      <c r="FV68" s="18">
        <v>734567.21999999986</v>
      </c>
      <c r="FW68" s="18">
        <v>0</v>
      </c>
      <c r="FX68" s="18">
        <v>3700210.2199999997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1426092796.96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1430529103.47</v>
      </c>
      <c r="HU68" s="18">
        <v>0</v>
      </c>
      <c r="HV68" s="19">
        <v>1430529103.47</v>
      </c>
    </row>
    <row r="69" spans="1:242" ht="12.75" customHeight="1">
      <c r="A69" s="57" t="s">
        <v>273</v>
      </c>
      <c r="B69" s="17">
        <v>3013</v>
      </c>
      <c r="C69" s="58" t="s">
        <v>242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319143.93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43723220.730000004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44042364.660000004</v>
      </c>
      <c r="HU69" s="18">
        <v>0</v>
      </c>
      <c r="HV69" s="19">
        <v>44042364.660000004</v>
      </c>
    </row>
    <row r="70" spans="1:242" ht="12.75" customHeight="1">
      <c r="A70" s="57" t="s">
        <v>275</v>
      </c>
      <c r="B70" s="17">
        <v>3015</v>
      </c>
      <c r="C70" s="58" t="s">
        <v>251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1308094.71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27986450.100000009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27986450.100000009</v>
      </c>
      <c r="FU70" s="80">
        <v>0</v>
      </c>
      <c r="FV70" s="18">
        <v>0</v>
      </c>
      <c r="FW70" s="18">
        <v>0</v>
      </c>
      <c r="FX70" s="18">
        <v>27986450.100000009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68877605.410000011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98172150.219999999</v>
      </c>
      <c r="HU70" s="18">
        <v>0</v>
      </c>
      <c r="HV70" s="19">
        <v>98172150.219999999</v>
      </c>
    </row>
    <row r="71" spans="1:242" ht="12.75" customHeight="1">
      <c r="A71" s="57" t="s">
        <v>277</v>
      </c>
      <c r="B71" s="17">
        <v>3016</v>
      </c>
      <c r="C71" s="58" t="s">
        <v>251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6400814</v>
      </c>
      <c r="DE71" s="18">
        <v>0</v>
      </c>
      <c r="DF71" s="18">
        <v>31556431.489999902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348644930.76999998</v>
      </c>
      <c r="FO71" s="19">
        <v>0</v>
      </c>
      <c r="FP71" s="18">
        <v>40328.75</v>
      </c>
      <c r="FQ71" s="18">
        <v>0</v>
      </c>
      <c r="FR71" s="18">
        <v>201148.92</v>
      </c>
      <c r="FS71" s="18">
        <v>0</v>
      </c>
      <c r="FT71" s="80">
        <v>40105386.660000026</v>
      </c>
      <c r="FU71" s="80">
        <v>0</v>
      </c>
      <c r="FV71" s="18">
        <v>355148.12999999995</v>
      </c>
      <c r="FW71" s="18">
        <v>0</v>
      </c>
      <c r="FX71" s="18">
        <v>39750238.530000024</v>
      </c>
      <c r="FY71" s="18">
        <v>0</v>
      </c>
      <c r="FZ71" s="80">
        <v>308298066.44</v>
      </c>
      <c r="GA71" s="80">
        <v>0</v>
      </c>
      <c r="GB71" s="18">
        <v>0</v>
      </c>
      <c r="GC71" s="18">
        <v>0</v>
      </c>
      <c r="GD71" s="18">
        <v>308298066.44</v>
      </c>
      <c r="GE71" s="18">
        <v>0</v>
      </c>
      <c r="GF71" s="18">
        <v>782335.95000005863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79205301.269999996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466589813.47999984</v>
      </c>
      <c r="HU71" s="18">
        <v>0</v>
      </c>
      <c r="HV71" s="19">
        <v>466589813.47999984</v>
      </c>
    </row>
    <row r="72" spans="1:242" ht="12.75" customHeight="1">
      <c r="A72" s="57" t="s">
        <v>279</v>
      </c>
      <c r="B72" s="17">
        <v>3017</v>
      </c>
      <c r="C72" s="58" t="s">
        <v>251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194759179.88</v>
      </c>
      <c r="DE72" s="18">
        <v>0</v>
      </c>
      <c r="DF72" s="18">
        <v>27942434.630000032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761604.37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761604.37</v>
      </c>
      <c r="FU72" s="80">
        <v>0</v>
      </c>
      <c r="FV72" s="18">
        <v>16973.669999999998</v>
      </c>
      <c r="FW72" s="18">
        <v>0</v>
      </c>
      <c r="FX72" s="18">
        <v>744630.7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907274667.14999986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1130737886.03</v>
      </c>
      <c r="HU72" s="18">
        <v>0</v>
      </c>
      <c r="HV72" s="19">
        <v>1130737886.03</v>
      </c>
    </row>
    <row r="73" spans="1:242" ht="12.75" customHeight="1">
      <c r="A73" s="57" t="s">
        <v>281</v>
      </c>
      <c r="B73" s="17">
        <v>3018</v>
      </c>
      <c r="C73" s="58" t="s">
        <v>251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3238419.62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0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0</v>
      </c>
      <c r="FU73" s="80">
        <v>0</v>
      </c>
      <c r="FV73" s="18">
        <v>0</v>
      </c>
      <c r="FW73" s="18">
        <v>0</v>
      </c>
      <c r="FX73" s="18">
        <v>0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3636776203.6933327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3640014623.3133326</v>
      </c>
      <c r="HU73" s="18">
        <v>0</v>
      </c>
      <c r="HV73" s="19">
        <v>3640014623.3133326</v>
      </c>
    </row>
    <row r="74" spans="1:242" ht="12.75" customHeight="1">
      <c r="A74" s="59" t="s">
        <v>283</v>
      </c>
      <c r="B74" s="48">
        <v>9000</v>
      </c>
      <c r="C74" s="58" t="s">
        <v>284</v>
      </c>
      <c r="D74" s="49">
        <v>11041991992.45743</v>
      </c>
      <c r="E74" s="49">
        <v>499801099.5425725</v>
      </c>
      <c r="F74" s="49">
        <v>2262383567.0026212</v>
      </c>
      <c r="G74" s="49">
        <v>60385884.432761863</v>
      </c>
      <c r="H74" s="49">
        <v>4120929477.6729832</v>
      </c>
      <c r="I74" s="49">
        <v>143670642.19770107</v>
      </c>
      <c r="J74" s="49">
        <v>4658678947.7818241</v>
      </c>
      <c r="K74" s="49">
        <v>295744572.91210961</v>
      </c>
      <c r="L74" s="49">
        <v>686817849.96592188</v>
      </c>
      <c r="M74" s="49">
        <v>49778651.885000005</v>
      </c>
      <c r="N74" s="49">
        <v>1709996382.9200199</v>
      </c>
      <c r="O74" s="49">
        <v>0</v>
      </c>
      <c r="P74" s="49">
        <v>13115128.339999987</v>
      </c>
      <c r="Q74" s="49">
        <v>0</v>
      </c>
      <c r="R74" s="49">
        <v>84948342.530000061</v>
      </c>
      <c r="S74" s="49">
        <v>220159.92</v>
      </c>
      <c r="T74" s="49">
        <v>53461346.324492268</v>
      </c>
      <c r="U74" s="49">
        <v>0</v>
      </c>
      <c r="V74" s="49">
        <v>19018704.57</v>
      </c>
      <c r="W74" s="49">
        <v>0</v>
      </c>
      <c r="X74" s="49">
        <v>184843.54</v>
      </c>
      <c r="Y74" s="49">
        <v>0</v>
      </c>
      <c r="Z74" s="49">
        <v>1888369232.3386273</v>
      </c>
      <c r="AA74" s="49">
        <v>53542104.689000003</v>
      </c>
      <c r="AB74" s="49">
        <v>3952683.14</v>
      </c>
      <c r="AC74" s="49">
        <v>0</v>
      </c>
      <c r="AD74" s="49">
        <v>1079956098.8982761</v>
      </c>
      <c r="AE74" s="49">
        <v>59968195.101999998</v>
      </c>
      <c r="AF74" s="49">
        <v>0</v>
      </c>
      <c r="AG74" s="49">
        <v>0</v>
      </c>
      <c r="AH74" s="49">
        <v>0</v>
      </c>
      <c r="AI74" s="49">
        <v>0</v>
      </c>
      <c r="AJ74" s="49">
        <v>27992430126.646072</v>
      </c>
      <c r="AK74" s="49">
        <v>638392.14</v>
      </c>
      <c r="AL74" s="49">
        <v>536593021.29521728</v>
      </c>
      <c r="AM74" s="49">
        <v>1416643.03</v>
      </c>
      <c r="AN74" s="49">
        <v>2121981726.3714848</v>
      </c>
      <c r="AO74" s="49">
        <v>124988711.78</v>
      </c>
      <c r="AP74" s="49">
        <v>22496277830.927715</v>
      </c>
      <c r="AQ74" s="49">
        <v>78202664.150000006</v>
      </c>
      <c r="AR74" s="49">
        <v>31344789.419999987</v>
      </c>
      <c r="AS74" s="49">
        <v>0</v>
      </c>
      <c r="AT74" s="49">
        <v>812432021.54195595</v>
      </c>
      <c r="AU74" s="49">
        <v>12393406.486000001</v>
      </c>
      <c r="AV74" s="49">
        <v>1006750673.1636283</v>
      </c>
      <c r="AW74" s="49">
        <v>70226623.626000002</v>
      </c>
      <c r="AX74" s="49">
        <v>336439.98999999993</v>
      </c>
      <c r="AY74" s="49">
        <v>84215.87</v>
      </c>
      <c r="AZ74" s="49">
        <v>3709113.93</v>
      </c>
      <c r="BA74" s="49">
        <v>231878</v>
      </c>
      <c r="BB74" s="49">
        <v>75184866.673586726</v>
      </c>
      <c r="BC74" s="49">
        <v>1248549.145</v>
      </c>
      <c r="BD74" s="49">
        <v>451854407.64757049</v>
      </c>
      <c r="BE74" s="49">
        <v>1809692.4959</v>
      </c>
      <c r="BF74" s="49">
        <v>10540383.620000001</v>
      </c>
      <c r="BG74" s="49">
        <v>0</v>
      </c>
      <c r="BH74" s="49">
        <v>88285501.037399903</v>
      </c>
      <c r="BI74" s="49">
        <v>0</v>
      </c>
      <c r="BJ74" s="49">
        <v>271174522.85000002</v>
      </c>
      <c r="BK74" s="49">
        <v>31596858.66</v>
      </c>
      <c r="BL74" s="49">
        <v>169092796.49717599</v>
      </c>
      <c r="BM74" s="49">
        <v>7924424.25</v>
      </c>
      <c r="BN74" s="49">
        <v>35781045.230000004</v>
      </c>
      <c r="BO74" s="49">
        <v>0</v>
      </c>
      <c r="BP74" s="49">
        <v>30255826.198658731</v>
      </c>
      <c r="BQ74" s="49">
        <v>203369.42</v>
      </c>
      <c r="BR74" s="49">
        <v>4863640.4700000007</v>
      </c>
      <c r="BS74" s="49">
        <v>0</v>
      </c>
      <c r="BT74" s="49">
        <v>0</v>
      </c>
      <c r="BU74" s="49">
        <v>0</v>
      </c>
      <c r="BV74" s="49">
        <v>499964460.52000016</v>
      </c>
      <c r="BW74" s="49">
        <v>49427132.700000003</v>
      </c>
      <c r="BX74" s="49">
        <v>6045943.3799999999</v>
      </c>
      <c r="BY74" s="49">
        <v>25000</v>
      </c>
      <c r="BZ74" s="49">
        <v>168000750.98000002</v>
      </c>
      <c r="CA74" s="49">
        <v>6099182.0999999996</v>
      </c>
      <c r="CB74" s="49">
        <v>65897076.673799992</v>
      </c>
      <c r="CC74" s="49">
        <v>2673964.2939999998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2891849828.7338901</v>
      </c>
      <c r="CK74" s="49">
        <v>13169536.8915</v>
      </c>
      <c r="CL74" s="49">
        <v>338379156.47922015</v>
      </c>
      <c r="CM74" s="49">
        <v>1362898.2736</v>
      </c>
      <c r="CN74" s="49">
        <v>111598428.11325936</v>
      </c>
      <c r="CO74" s="49">
        <v>-452915.59</v>
      </c>
      <c r="CP74" s="49">
        <v>0</v>
      </c>
      <c r="CQ74" s="49">
        <v>0</v>
      </c>
      <c r="CR74" s="49">
        <v>74624034.004537761</v>
      </c>
      <c r="CS74" s="49">
        <v>57269.859999999877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23342887.760000002</v>
      </c>
      <c r="DA74" s="49">
        <v>0</v>
      </c>
      <c r="DB74" s="49">
        <v>1165749.7000000002</v>
      </c>
      <c r="DC74" s="49">
        <v>2968.71</v>
      </c>
      <c r="DD74" s="49">
        <v>2032393769.3765833</v>
      </c>
      <c r="DE74" s="49">
        <v>21942155.280000001</v>
      </c>
      <c r="DF74" s="49">
        <v>16080313.09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375801.67</v>
      </c>
      <c r="DM74" s="49">
        <v>958.85</v>
      </c>
      <c r="DN74" s="49">
        <v>300705987.77110213</v>
      </c>
      <c r="DO74" s="49">
        <v>8856130.2899999991</v>
      </c>
      <c r="DP74" s="49">
        <v>38580753.445713893</v>
      </c>
      <c r="DQ74" s="49">
        <v>75490514.246157557</v>
      </c>
      <c r="DR74" s="49">
        <v>0</v>
      </c>
      <c r="DS74" s="49">
        <v>0</v>
      </c>
      <c r="DT74" s="49">
        <v>11195439.341700001</v>
      </c>
      <c r="DU74" s="49">
        <v>24858.29</v>
      </c>
      <c r="DV74" s="49">
        <v>513500763.00888824</v>
      </c>
      <c r="DW74" s="49">
        <v>14680403.66</v>
      </c>
      <c r="DX74" s="49">
        <v>610672273.46901751</v>
      </c>
      <c r="DY74" s="49">
        <v>145959.4</v>
      </c>
      <c r="DZ74" s="49">
        <v>0</v>
      </c>
      <c r="EA74" s="49">
        <v>0</v>
      </c>
      <c r="EB74" s="49">
        <v>1766509004.5985215</v>
      </c>
      <c r="EC74" s="49">
        <v>182773077.43099999</v>
      </c>
      <c r="ED74" s="49">
        <v>165739073.15714601</v>
      </c>
      <c r="EE74" s="49">
        <v>8979522.4629999995</v>
      </c>
      <c r="EF74" s="49">
        <v>745107490.91478086</v>
      </c>
      <c r="EG74" s="49">
        <v>136029381.77700001</v>
      </c>
      <c r="EH74" s="49">
        <v>2070031466.1394339</v>
      </c>
      <c r="EI74" s="49">
        <v>3967009.0780000011</v>
      </c>
      <c r="EJ74" s="49">
        <v>0</v>
      </c>
      <c r="EK74" s="49">
        <v>0</v>
      </c>
      <c r="EL74" s="49">
        <v>19047.599999999999</v>
      </c>
      <c r="EM74" s="49">
        <v>0</v>
      </c>
      <c r="EN74" s="49">
        <v>452475359.65999997</v>
      </c>
      <c r="EO74" s="49">
        <v>-0.380000000004657</v>
      </c>
      <c r="EP74" s="49">
        <v>15636780.369999997</v>
      </c>
      <c r="EQ74" s="49">
        <v>0</v>
      </c>
      <c r="ER74" s="49">
        <v>0</v>
      </c>
      <c r="ES74" s="49">
        <v>0</v>
      </c>
      <c r="ET74" s="49">
        <v>88086322.140000001</v>
      </c>
      <c r="EU74" s="49">
        <v>18886572.41</v>
      </c>
      <c r="EV74" s="49">
        <v>192767159.39000002</v>
      </c>
      <c r="EW74" s="49">
        <v>0</v>
      </c>
      <c r="EX74" s="49">
        <v>7482169419.3199806</v>
      </c>
      <c r="EY74" s="49">
        <v>0</v>
      </c>
      <c r="EZ74" s="49">
        <v>37558075.440000005</v>
      </c>
      <c r="FA74" s="49">
        <v>0</v>
      </c>
      <c r="FB74" s="49">
        <v>1392033428.21</v>
      </c>
      <c r="FC74" s="49">
        <v>0</v>
      </c>
      <c r="FD74" s="49">
        <v>514136.19</v>
      </c>
      <c r="FE74" s="49">
        <v>1263125.18</v>
      </c>
      <c r="FF74" s="49">
        <v>336690.84</v>
      </c>
      <c r="FG74" s="49">
        <v>0</v>
      </c>
      <c r="FH74" s="49">
        <v>51419487.789999999</v>
      </c>
      <c r="FI74" s="49">
        <v>3</v>
      </c>
      <c r="FJ74" s="49">
        <v>210540378.91999999</v>
      </c>
      <c r="FK74" s="49">
        <v>0</v>
      </c>
      <c r="FL74" s="49">
        <v>65554316.890476331</v>
      </c>
      <c r="FM74" s="49">
        <v>0</v>
      </c>
      <c r="FN74" s="49">
        <v>21806881456.19746</v>
      </c>
      <c r="FO74" s="49">
        <v>21915117.539999992</v>
      </c>
      <c r="FP74" s="49">
        <v>134867888.94800019</v>
      </c>
      <c r="FQ74" s="49">
        <v>990.48</v>
      </c>
      <c r="FR74" s="49">
        <v>302658818.18090618</v>
      </c>
      <c r="FS74" s="49">
        <v>0</v>
      </c>
      <c r="FT74" s="49">
        <v>5661274089.7821865</v>
      </c>
      <c r="FU74" s="49">
        <v>0</v>
      </c>
      <c r="FV74" s="49">
        <v>387178847.81753337</v>
      </c>
      <c r="FW74" s="49">
        <v>0</v>
      </c>
      <c r="FX74" s="49">
        <v>5274095241.964653</v>
      </c>
      <c r="FY74" s="49">
        <v>0</v>
      </c>
      <c r="FZ74" s="49">
        <v>15708080659.286366</v>
      </c>
      <c r="GA74" s="49">
        <v>21914127.059999991</v>
      </c>
      <c r="GB74" s="49">
        <v>2814174706.7556214</v>
      </c>
      <c r="GC74" s="49">
        <v>6061338.9399999995</v>
      </c>
      <c r="GD74" s="49">
        <v>12893905952.530743</v>
      </c>
      <c r="GE74" s="49">
        <v>15852788.119999988</v>
      </c>
      <c r="GF74" s="49">
        <v>414419396.11669314</v>
      </c>
      <c r="GG74" s="49">
        <v>623057.37</v>
      </c>
      <c r="GH74" s="49">
        <v>125501616.82880899</v>
      </c>
      <c r="GI74" s="49">
        <v>0</v>
      </c>
      <c r="GJ74" s="49">
        <v>356026.08999999997</v>
      </c>
      <c r="GK74" s="49">
        <v>0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0</v>
      </c>
      <c r="GR74" s="49">
        <v>0</v>
      </c>
      <c r="GS74" s="49">
        <v>0</v>
      </c>
      <c r="GT74" s="49">
        <v>0</v>
      </c>
      <c r="GU74" s="49">
        <v>0</v>
      </c>
      <c r="GV74" s="49">
        <v>0</v>
      </c>
      <c r="GW74" s="49">
        <v>0</v>
      </c>
      <c r="GX74" s="49">
        <v>0</v>
      </c>
      <c r="GY74" s="49">
        <v>0</v>
      </c>
      <c r="GZ74" s="49">
        <v>0</v>
      </c>
      <c r="HA74" s="49">
        <v>0</v>
      </c>
      <c r="HB74" s="49">
        <v>0</v>
      </c>
      <c r="HC74" s="49">
        <v>0</v>
      </c>
      <c r="HD74" s="49">
        <v>0</v>
      </c>
      <c r="HE74" s="49">
        <v>0</v>
      </c>
      <c r="HF74" s="49">
        <v>0</v>
      </c>
      <c r="HG74" s="49">
        <v>0</v>
      </c>
      <c r="HH74" s="49">
        <v>0</v>
      </c>
      <c r="HI74" s="49">
        <v>0</v>
      </c>
      <c r="HJ74" s="49">
        <v>0</v>
      </c>
      <c r="HK74" s="49">
        <v>0</v>
      </c>
      <c r="HL74" s="49">
        <v>0</v>
      </c>
      <c r="HM74" s="49">
        <v>0</v>
      </c>
      <c r="HN74" s="49">
        <v>0</v>
      </c>
      <c r="HO74" s="49">
        <v>0</v>
      </c>
      <c r="HP74" s="49">
        <v>0</v>
      </c>
      <c r="HQ74" s="49">
        <v>0</v>
      </c>
      <c r="HR74" s="49">
        <v>0</v>
      </c>
      <c r="HS74" s="49">
        <v>0</v>
      </c>
      <c r="HT74" s="49">
        <v>117508730888.85622</v>
      </c>
      <c r="HU74" s="49">
        <v>1562218523.3157301</v>
      </c>
      <c r="HV74" s="49">
        <v>119070949412.17195</v>
      </c>
    </row>
    <row r="75" spans="1:242" ht="12.75" customHeight="1">
      <c r="A75" s="59" t="s">
        <v>286</v>
      </c>
      <c r="B75" s="48">
        <v>9001</v>
      </c>
      <c r="C75" s="58" t="s">
        <v>287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9">
        <v>0</v>
      </c>
      <c r="CR75" s="49">
        <v>0</v>
      </c>
      <c r="CS75" s="49">
        <v>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0</v>
      </c>
      <c r="DA75" s="49">
        <v>0</v>
      </c>
      <c r="DB75" s="49">
        <v>0</v>
      </c>
      <c r="DC75" s="49">
        <v>0</v>
      </c>
      <c r="DD75" s="49">
        <v>627205801.20751715</v>
      </c>
      <c r="DE75" s="49">
        <v>2857.1</v>
      </c>
      <c r="DF75" s="49">
        <v>139887750.44999993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0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0</v>
      </c>
      <c r="DY75" s="49">
        <v>0</v>
      </c>
      <c r="DZ75" s="49">
        <v>0</v>
      </c>
      <c r="EA75" s="49">
        <v>0</v>
      </c>
      <c r="EB75" s="49">
        <v>0</v>
      </c>
      <c r="EC75" s="49">
        <v>0</v>
      </c>
      <c r="ED75" s="49">
        <v>0</v>
      </c>
      <c r="EE75" s="49">
        <v>0</v>
      </c>
      <c r="EF75" s="49">
        <v>0</v>
      </c>
      <c r="EG75" s="49">
        <v>0</v>
      </c>
      <c r="EH75" s="49">
        <v>0</v>
      </c>
      <c r="EI75" s="49">
        <v>0</v>
      </c>
      <c r="EJ75" s="49">
        <v>0</v>
      </c>
      <c r="EK75" s="49">
        <v>0</v>
      </c>
      <c r="EL75" s="49">
        <v>0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0</v>
      </c>
      <c r="EU75" s="49">
        <v>0</v>
      </c>
      <c r="EV75" s="49">
        <v>0</v>
      </c>
      <c r="EW75" s="49">
        <v>0</v>
      </c>
      <c r="EX75" s="49">
        <v>0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363.48571428571427</v>
      </c>
      <c r="FM75" s="49">
        <v>0</v>
      </c>
      <c r="FN75" s="49">
        <v>621004793.64299965</v>
      </c>
      <c r="FO75" s="49">
        <v>0</v>
      </c>
      <c r="FP75" s="49">
        <v>51628.15</v>
      </c>
      <c r="FQ75" s="49">
        <v>0</v>
      </c>
      <c r="FR75" s="49">
        <v>40649331.330000773</v>
      </c>
      <c r="FS75" s="49">
        <v>0</v>
      </c>
      <c r="FT75" s="49">
        <v>211394617.00999886</v>
      </c>
      <c r="FU75" s="49">
        <v>0</v>
      </c>
      <c r="FV75" s="49">
        <v>12474634.560000002</v>
      </c>
      <c r="FW75" s="49">
        <v>0</v>
      </c>
      <c r="FX75" s="49">
        <v>198919982.44999886</v>
      </c>
      <c r="FY75" s="49">
        <v>0</v>
      </c>
      <c r="FZ75" s="49">
        <v>368909217.153</v>
      </c>
      <c r="GA75" s="49">
        <v>0</v>
      </c>
      <c r="GB75" s="49">
        <v>6815540.5900000064</v>
      </c>
      <c r="GC75" s="49">
        <v>0</v>
      </c>
      <c r="GD75" s="49">
        <v>362093676.56300002</v>
      </c>
      <c r="GE75" s="49">
        <v>0</v>
      </c>
      <c r="GF75" s="49">
        <v>34355811.169993639</v>
      </c>
      <c r="GG75" s="49">
        <v>0</v>
      </c>
      <c r="GH75" s="49">
        <v>0</v>
      </c>
      <c r="GI75" s="49">
        <v>0</v>
      </c>
      <c r="GJ75" s="49">
        <v>0</v>
      </c>
      <c r="GK75" s="49">
        <v>0</v>
      </c>
      <c r="GL75" s="49">
        <v>55873093.609999999</v>
      </c>
      <c r="GM75" s="49">
        <v>1515745.02</v>
      </c>
      <c r="GN75" s="49">
        <v>15934448050.841505</v>
      </c>
      <c r="GO75" s="49">
        <v>68139610.869999707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17412775664.407726</v>
      </c>
      <c r="HU75" s="49">
        <v>69658212.989999697</v>
      </c>
      <c r="HV75" s="49">
        <v>17482433877.397724</v>
      </c>
      <c r="HW75" s="35"/>
      <c r="HX75" s="35"/>
      <c r="HY75" s="35"/>
      <c r="HZ75" s="35"/>
      <c r="IA75" s="35"/>
    </row>
    <row r="76" spans="1:242">
      <c r="A76" s="59" t="s">
        <v>289</v>
      </c>
      <c r="B76" s="48">
        <v>9003</v>
      </c>
      <c r="C76" s="58" t="s">
        <v>290</v>
      </c>
      <c r="D76" s="49">
        <v>11041991992.45743</v>
      </c>
      <c r="E76" s="49">
        <v>499801099.5425725</v>
      </c>
      <c r="F76" s="49">
        <v>2262383567.0026212</v>
      </c>
      <c r="G76" s="49">
        <v>60385884.432761863</v>
      </c>
      <c r="H76" s="49">
        <v>4120929477.6729832</v>
      </c>
      <c r="I76" s="49">
        <v>143670642.19770107</v>
      </c>
      <c r="J76" s="49">
        <v>4658678947.7818241</v>
      </c>
      <c r="K76" s="49">
        <v>295744572.91210961</v>
      </c>
      <c r="L76" s="49">
        <v>686817849.96592188</v>
      </c>
      <c r="M76" s="49">
        <v>49778651.885000005</v>
      </c>
      <c r="N76" s="49">
        <v>1709996382.9200199</v>
      </c>
      <c r="O76" s="49">
        <v>0</v>
      </c>
      <c r="P76" s="49">
        <v>13115128.339999987</v>
      </c>
      <c r="Q76" s="49">
        <v>0</v>
      </c>
      <c r="R76" s="49">
        <v>84948342.530000061</v>
      </c>
      <c r="S76" s="49">
        <v>220159.92</v>
      </c>
      <c r="T76" s="49">
        <v>53461346.324492268</v>
      </c>
      <c r="U76" s="49">
        <v>0</v>
      </c>
      <c r="V76" s="49">
        <v>19018704.57</v>
      </c>
      <c r="W76" s="49">
        <v>0</v>
      </c>
      <c r="X76" s="49">
        <v>184843.54</v>
      </c>
      <c r="Y76" s="49">
        <v>0</v>
      </c>
      <c r="Z76" s="49">
        <v>1888369232.3386273</v>
      </c>
      <c r="AA76" s="49">
        <v>53542104.689000003</v>
      </c>
      <c r="AB76" s="49">
        <v>3952683.14</v>
      </c>
      <c r="AC76" s="49">
        <v>0</v>
      </c>
      <c r="AD76" s="49">
        <v>1079956098.8982761</v>
      </c>
      <c r="AE76" s="49">
        <v>59968195.101999998</v>
      </c>
      <c r="AF76" s="49">
        <v>0</v>
      </c>
      <c r="AG76" s="49">
        <v>0</v>
      </c>
      <c r="AH76" s="49">
        <v>0</v>
      </c>
      <c r="AI76" s="49">
        <v>0</v>
      </c>
      <c r="AJ76" s="49">
        <v>27992430126.646072</v>
      </c>
      <c r="AK76" s="49">
        <v>638392.14</v>
      </c>
      <c r="AL76" s="49">
        <v>536593021.29521728</v>
      </c>
      <c r="AM76" s="49">
        <v>1416643.03</v>
      </c>
      <c r="AN76" s="49">
        <v>2121981726.3714848</v>
      </c>
      <c r="AO76" s="49">
        <v>124988711.78</v>
      </c>
      <c r="AP76" s="49">
        <v>22496277830.927715</v>
      </c>
      <c r="AQ76" s="49">
        <v>78202664.150000006</v>
      </c>
      <c r="AR76" s="49">
        <v>31344789.419999987</v>
      </c>
      <c r="AS76" s="49">
        <v>0</v>
      </c>
      <c r="AT76" s="49">
        <v>812432021.54195595</v>
      </c>
      <c r="AU76" s="49">
        <v>12393406.486000001</v>
      </c>
      <c r="AV76" s="49">
        <v>1006750673.1636283</v>
      </c>
      <c r="AW76" s="49">
        <v>70226623.626000002</v>
      </c>
      <c r="AX76" s="49">
        <v>336439.98999999993</v>
      </c>
      <c r="AY76" s="49">
        <v>84215.87</v>
      </c>
      <c r="AZ76" s="49">
        <v>3709113.93</v>
      </c>
      <c r="BA76" s="49">
        <v>231878</v>
      </c>
      <c r="BB76" s="49">
        <v>75184866.673586726</v>
      </c>
      <c r="BC76" s="49">
        <v>1248549.145</v>
      </c>
      <c r="BD76" s="49">
        <v>451854407.64757049</v>
      </c>
      <c r="BE76" s="49">
        <v>1809692.4959</v>
      </c>
      <c r="BF76" s="49">
        <v>10540383.620000001</v>
      </c>
      <c r="BG76" s="49">
        <v>0</v>
      </c>
      <c r="BH76" s="49">
        <v>88285501.037399903</v>
      </c>
      <c r="BI76" s="49">
        <v>0</v>
      </c>
      <c r="BJ76" s="49">
        <v>271174522.85000002</v>
      </c>
      <c r="BK76" s="49">
        <v>31596858.66</v>
      </c>
      <c r="BL76" s="49">
        <v>169092796.49717599</v>
      </c>
      <c r="BM76" s="49">
        <v>7924424.25</v>
      </c>
      <c r="BN76" s="49">
        <v>35781045.230000004</v>
      </c>
      <c r="BO76" s="49">
        <v>0</v>
      </c>
      <c r="BP76" s="49">
        <v>30255826.198658731</v>
      </c>
      <c r="BQ76" s="49">
        <v>203369.42</v>
      </c>
      <c r="BR76" s="49">
        <v>4863640.4700000007</v>
      </c>
      <c r="BS76" s="49">
        <v>0</v>
      </c>
      <c r="BT76" s="49">
        <v>0</v>
      </c>
      <c r="BU76" s="49">
        <v>0</v>
      </c>
      <c r="BV76" s="49">
        <v>499964460.52000016</v>
      </c>
      <c r="BW76" s="49">
        <v>49427132.700000003</v>
      </c>
      <c r="BX76" s="49">
        <v>6045943.3799999999</v>
      </c>
      <c r="BY76" s="49">
        <v>25000</v>
      </c>
      <c r="BZ76" s="49">
        <v>168000750.98000002</v>
      </c>
      <c r="CA76" s="49">
        <v>6099182.0999999996</v>
      </c>
      <c r="CB76" s="49">
        <v>65897076.673799992</v>
      </c>
      <c r="CC76" s="49">
        <v>2673964.2939999998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2891849828.7338901</v>
      </c>
      <c r="CK76" s="49">
        <v>13169536.8915</v>
      </c>
      <c r="CL76" s="49">
        <v>338379156.47922015</v>
      </c>
      <c r="CM76" s="49">
        <v>1362898.2736</v>
      </c>
      <c r="CN76" s="49">
        <v>111598428.11325936</v>
      </c>
      <c r="CO76" s="49">
        <v>-452915.59</v>
      </c>
      <c r="CP76" s="49">
        <v>0</v>
      </c>
      <c r="CQ76" s="49">
        <v>0</v>
      </c>
      <c r="CR76" s="49">
        <v>74624034.004537761</v>
      </c>
      <c r="CS76" s="49">
        <v>57269.859999999877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23342887.760000002</v>
      </c>
      <c r="DA76" s="49">
        <v>0</v>
      </c>
      <c r="DB76" s="49">
        <v>1165749.7000000002</v>
      </c>
      <c r="DC76" s="49">
        <v>2968.71</v>
      </c>
      <c r="DD76" s="49">
        <v>2659599570.5841007</v>
      </c>
      <c r="DE76" s="49">
        <v>21945012.380000003</v>
      </c>
      <c r="DF76" s="49">
        <v>155968063.53999993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375801.67</v>
      </c>
      <c r="DM76" s="49">
        <v>958.85</v>
      </c>
      <c r="DN76" s="49">
        <v>300705987.77110213</v>
      </c>
      <c r="DO76" s="49">
        <v>8856130.2899999991</v>
      </c>
      <c r="DP76" s="49">
        <v>38580753.445713893</v>
      </c>
      <c r="DQ76" s="49">
        <v>75490514.246157557</v>
      </c>
      <c r="DR76" s="49">
        <v>0</v>
      </c>
      <c r="DS76" s="49">
        <v>0</v>
      </c>
      <c r="DT76" s="49">
        <v>11195439.341700001</v>
      </c>
      <c r="DU76" s="49">
        <v>24858.29</v>
      </c>
      <c r="DV76" s="49">
        <v>513500763.00888824</v>
      </c>
      <c r="DW76" s="49">
        <v>14680403.66</v>
      </c>
      <c r="DX76" s="49">
        <v>610672273.46901751</v>
      </c>
      <c r="DY76" s="49">
        <v>145959.4</v>
      </c>
      <c r="DZ76" s="49">
        <v>0</v>
      </c>
      <c r="EA76" s="49">
        <v>0</v>
      </c>
      <c r="EB76" s="49">
        <v>1766509004.5985215</v>
      </c>
      <c r="EC76" s="49">
        <v>182773077.43099999</v>
      </c>
      <c r="ED76" s="49">
        <v>165739073.15714601</v>
      </c>
      <c r="EE76" s="49">
        <v>8979522.4629999995</v>
      </c>
      <c r="EF76" s="49">
        <v>745107490.91478086</v>
      </c>
      <c r="EG76" s="49">
        <v>136029381.77700001</v>
      </c>
      <c r="EH76" s="49">
        <v>2070031466.1394339</v>
      </c>
      <c r="EI76" s="49">
        <v>3967009.0780000011</v>
      </c>
      <c r="EJ76" s="49">
        <v>0</v>
      </c>
      <c r="EK76" s="49">
        <v>0</v>
      </c>
      <c r="EL76" s="49">
        <v>19047.599999999999</v>
      </c>
      <c r="EM76" s="49">
        <v>0</v>
      </c>
      <c r="EN76" s="49">
        <v>452475359.65999997</v>
      </c>
      <c r="EO76" s="49">
        <v>-0.380000000004657</v>
      </c>
      <c r="EP76" s="49">
        <v>15636780.369999997</v>
      </c>
      <c r="EQ76" s="49">
        <v>0</v>
      </c>
      <c r="ER76" s="49">
        <v>0</v>
      </c>
      <c r="ES76" s="49">
        <v>0</v>
      </c>
      <c r="ET76" s="49">
        <v>88086322.140000001</v>
      </c>
      <c r="EU76" s="49">
        <v>18886572.41</v>
      </c>
      <c r="EV76" s="49">
        <v>192767159.39000002</v>
      </c>
      <c r="EW76" s="49">
        <v>0</v>
      </c>
      <c r="EX76" s="49">
        <v>7482169419.3199806</v>
      </c>
      <c r="EY76" s="49">
        <v>0</v>
      </c>
      <c r="EZ76" s="49">
        <v>37558075.440000005</v>
      </c>
      <c r="FA76" s="49">
        <v>0</v>
      </c>
      <c r="FB76" s="49">
        <v>1392033428.21</v>
      </c>
      <c r="FC76" s="49">
        <v>0</v>
      </c>
      <c r="FD76" s="49">
        <v>514136.19</v>
      </c>
      <c r="FE76" s="49">
        <v>1263125.18</v>
      </c>
      <c r="FF76" s="49">
        <v>336690.84</v>
      </c>
      <c r="FG76" s="49">
        <v>0</v>
      </c>
      <c r="FH76" s="49">
        <v>51419487.789999999</v>
      </c>
      <c r="FI76" s="49">
        <v>3</v>
      </c>
      <c r="FJ76" s="49">
        <v>210540378.91999999</v>
      </c>
      <c r="FK76" s="49">
        <v>0</v>
      </c>
      <c r="FL76" s="49">
        <v>65554680.376190618</v>
      </c>
      <c r="FM76" s="49">
        <v>0</v>
      </c>
      <c r="FN76" s="49">
        <v>22427886249.840462</v>
      </c>
      <c r="FO76" s="49">
        <v>21915117.539999992</v>
      </c>
      <c r="FP76" s="49">
        <v>134919517.0980002</v>
      </c>
      <c r="FQ76" s="49">
        <v>990.48</v>
      </c>
      <c r="FR76" s="49">
        <v>343308149.51090693</v>
      </c>
      <c r="FS76" s="49">
        <v>0</v>
      </c>
      <c r="FT76" s="49">
        <v>5872668706.7921858</v>
      </c>
      <c r="FU76" s="49">
        <v>0</v>
      </c>
      <c r="FV76" s="49">
        <v>399653482.37753338</v>
      </c>
      <c r="FW76" s="49">
        <v>0</v>
      </c>
      <c r="FX76" s="49">
        <v>5473015224.4146519</v>
      </c>
      <c r="FY76" s="49">
        <v>0</v>
      </c>
      <c r="FZ76" s="49">
        <v>16076989876.439365</v>
      </c>
      <c r="GA76" s="49">
        <v>21914127.059999991</v>
      </c>
      <c r="GB76" s="49">
        <v>2820990247.3456216</v>
      </c>
      <c r="GC76" s="49">
        <v>6061338.9399999995</v>
      </c>
      <c r="GD76" s="49">
        <v>13255999629.093742</v>
      </c>
      <c r="GE76" s="49">
        <v>15852788.119999988</v>
      </c>
      <c r="GF76" s="49">
        <v>448775207.28668678</v>
      </c>
      <c r="GG76" s="49">
        <v>623057.37</v>
      </c>
      <c r="GH76" s="49">
        <v>125501616.82880899</v>
      </c>
      <c r="GI76" s="49">
        <v>0</v>
      </c>
      <c r="GJ76" s="49">
        <v>356026.08999999997</v>
      </c>
      <c r="GK76" s="49">
        <v>0</v>
      </c>
      <c r="GL76" s="49">
        <v>55873093.609999999</v>
      </c>
      <c r="GM76" s="49">
        <v>1515745.02</v>
      </c>
      <c r="GN76" s="49">
        <v>15934448050.841505</v>
      </c>
      <c r="GO76" s="49">
        <v>68139610.869999707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134921506553.26395</v>
      </c>
      <c r="HU76" s="49">
        <v>1631876736.3057299</v>
      </c>
      <c r="HV76" s="49">
        <v>136553383289.56967</v>
      </c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  <c r="IH76" s="35"/>
    </row>
    <row r="77" spans="1:242" s="35" customFormat="1">
      <c r="A77" s="53"/>
      <c r="B77" s="53"/>
      <c r="C77" s="53"/>
    </row>
    <row r="78" spans="1:242" s="35" customFormat="1">
      <c r="A78" s="53"/>
      <c r="B78" s="53"/>
      <c r="C78" s="53"/>
    </row>
    <row r="79" spans="1:242" s="35" customFormat="1">
      <c r="A79" s="53"/>
      <c r="B79" s="53"/>
      <c r="C79" s="53"/>
    </row>
    <row r="80" spans="1:242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 t="s">
        <v>219</v>
      </c>
      <c r="B115" s="53">
        <v>1048</v>
      </c>
      <c r="C115" s="53"/>
    </row>
    <row r="116" spans="1:3" s="35" customFormat="1">
      <c r="A116" s="53"/>
      <c r="B116" s="53"/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30" s="35" customFormat="1">
      <c r="A129" s="53" t="s">
        <v>248</v>
      </c>
      <c r="B129" s="53">
        <v>2007</v>
      </c>
      <c r="C129" s="53"/>
    </row>
    <row r="130" spans="1:230" s="35" customFormat="1">
      <c r="A130" s="53"/>
      <c r="B130" s="53"/>
      <c r="C130" s="53"/>
    </row>
    <row r="131" spans="1:230" s="35" customFormat="1">
      <c r="A131" s="53"/>
      <c r="B131" s="53"/>
      <c r="C131" s="53"/>
    </row>
    <row r="132" spans="1:230" s="35" customFormat="1">
      <c r="A132" s="53"/>
      <c r="B132" s="53"/>
      <c r="C132" s="53"/>
    </row>
    <row r="133" spans="1:230" s="35" customFormat="1">
      <c r="A133" s="53"/>
      <c r="B133" s="53"/>
      <c r="C133" s="53"/>
    </row>
    <row r="134" spans="1:230" s="35" customFormat="1">
      <c r="A134" s="53"/>
      <c r="B134" s="53"/>
      <c r="C134" s="53"/>
    </row>
    <row r="135" spans="1:230" s="35" customFormat="1">
      <c r="A135" s="53"/>
      <c r="B135" s="53"/>
      <c r="C135" s="53"/>
    </row>
    <row r="136" spans="1:230" s="35" customFormat="1"/>
    <row r="137" spans="1:230" s="35" customFormat="1"/>
    <row r="138" spans="1:230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  <c r="HV138" s="35"/>
    </row>
    <row r="139" spans="1:230" s="35" customFormat="1"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</row>
    <row r="140" spans="1:230" s="35" customFormat="1"/>
    <row r="141" spans="1:230" s="35" customFormat="1"/>
    <row r="142" spans="1:230" s="35" customFormat="1"/>
    <row r="143" spans="1:230" s="35" customFormat="1">
      <c r="A143" s="53"/>
      <c r="B143" s="53"/>
      <c r="C143" s="53"/>
    </row>
    <row r="144" spans="1:230" s="35" customFormat="1">
      <c r="A144" s="53"/>
      <c r="B144" s="53"/>
      <c r="C144" s="53"/>
    </row>
    <row r="145" spans="1:242" s="35" customFormat="1">
      <c r="A145" s="53"/>
      <c r="B145" s="53"/>
      <c r="C145" s="53"/>
    </row>
    <row r="146" spans="1:242" s="35" customFormat="1">
      <c r="A146" s="53"/>
      <c r="B146" s="53"/>
      <c r="C146" s="53"/>
    </row>
    <row r="147" spans="1:242" s="35" customFormat="1">
      <c r="A147" s="53"/>
      <c r="B147" s="53"/>
      <c r="C147" s="53"/>
    </row>
    <row r="148" spans="1:242" s="35" customFormat="1">
      <c r="A148" s="53"/>
      <c r="B148" s="53"/>
      <c r="C148" s="53"/>
    </row>
    <row r="149" spans="1:242" s="35" customFormat="1">
      <c r="A149" s="53"/>
      <c r="B149" s="53"/>
      <c r="C149" s="53"/>
    </row>
    <row r="150" spans="1:242" s="35" customFormat="1">
      <c r="A150" s="53"/>
      <c r="B150" s="53"/>
      <c r="C150" s="53"/>
    </row>
    <row r="151" spans="1:242" s="35" customFormat="1">
      <c r="A151" s="53"/>
      <c r="B151" s="53"/>
      <c r="C151" s="53"/>
    </row>
    <row r="152" spans="1:242" s="35" customFormat="1">
      <c r="A152" s="53"/>
      <c r="B152" s="53"/>
      <c r="C152" s="53"/>
    </row>
    <row r="153" spans="1:242" s="35" customFormat="1">
      <c r="A153" s="53"/>
      <c r="B153" s="53"/>
      <c r="C153" s="53"/>
    </row>
    <row r="154" spans="1:242" s="35" customFormat="1">
      <c r="A154" s="53"/>
      <c r="B154" s="53"/>
      <c r="C154" s="53"/>
    </row>
    <row r="155" spans="1:242" s="35" customFormat="1">
      <c r="A155" s="53"/>
      <c r="B155" s="53"/>
      <c r="C155" s="53"/>
    </row>
    <row r="156" spans="1:242" s="35" customFormat="1">
      <c r="A156" s="53"/>
      <c r="B156" s="53"/>
      <c r="C156" s="53"/>
    </row>
    <row r="157" spans="1:242" s="35" customFormat="1">
      <c r="A157" s="53"/>
      <c r="B157" s="53"/>
      <c r="C157" s="53"/>
    </row>
    <row r="158" spans="1:242" s="35" customFormat="1">
      <c r="A158" s="53"/>
      <c r="B158" s="53"/>
      <c r="C158" s="53"/>
    </row>
    <row r="159" spans="1:242" s="35" customFormat="1">
      <c r="A159" s="53"/>
      <c r="B159" s="53"/>
      <c r="C159" s="53"/>
    </row>
    <row r="160" spans="1:242" s="35" customFormat="1">
      <c r="A160" s="53"/>
      <c r="B160" s="53"/>
      <c r="C160" s="5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33</vt:i4>
      </vt:variant>
      <vt:variant>
        <vt:lpstr>Adlandırılmış Aralıklar</vt:lpstr>
      </vt:variant>
      <vt:variant>
        <vt:i4>1</vt:i4>
      </vt:variant>
    </vt:vector>
  </HeadingPairs>
  <TitlesOfParts>
    <vt:vector size="34" baseType="lpstr">
      <vt:lpstr>Genel</vt:lpstr>
      <vt:lpstr>Branş Bazlı Analiz</vt:lpstr>
      <vt:lpstr>Karşılaştırmalı Prim Üretimi</vt:lpstr>
      <vt:lpstr>Hayatdışı</vt:lpstr>
      <vt:lpstr>Hayat</vt:lpstr>
      <vt:lpstr>Kaza</vt:lpstr>
      <vt:lpstr>Hastalık-Sağlık</vt:lpstr>
      <vt:lpstr>Kara Araçları</vt:lpstr>
      <vt:lpstr>Kasko</vt:lpstr>
      <vt:lpstr>Raylı Araçlar</vt:lpstr>
      <vt:lpstr>Hava Araçları</vt:lpstr>
      <vt:lpstr>Su Araçları</vt:lpstr>
      <vt:lpstr>Nakliyat</vt:lpstr>
      <vt:lpstr>Yangın ve Doğal Afetler</vt:lpstr>
      <vt:lpstr>Genel Zararlar</vt:lpstr>
      <vt:lpstr>Kara Araçları Sorumluluk</vt:lpstr>
      <vt:lpstr>Trafik</vt:lpstr>
      <vt:lpstr>Hava Araçları Sorumluluk</vt:lpstr>
      <vt:lpstr>Su Araçları Sorumluluk</vt:lpstr>
      <vt:lpstr>Genel Sorumluluk</vt:lpstr>
      <vt:lpstr>Kredi</vt:lpstr>
      <vt:lpstr>Kefalet</vt:lpstr>
      <vt:lpstr>Finansal Kayıplar</vt:lpstr>
      <vt:lpstr>Hukuksal Koruma</vt:lpstr>
      <vt:lpstr>Destek</vt:lpstr>
      <vt:lpstr>Dev.Dest.Tarım Sigortaları</vt:lpstr>
      <vt:lpstr>Mühendislik Sigortaları</vt:lpstr>
      <vt:lpstr>H-Hayat Toplam</vt:lpstr>
      <vt:lpstr>H-Hastalık Sağlık</vt:lpstr>
      <vt:lpstr>Hayat Grubu Toplam</vt:lpstr>
      <vt:lpstr>Direkt</vt:lpstr>
      <vt:lpstr>Endirekt</vt:lpstr>
      <vt:lpstr>Toplam</vt:lpstr>
      <vt:lpstr>Branşlar4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Melihcan Çeç</dc:creator>
  <cp:lastModifiedBy>Melihcan Çeç</cp:lastModifiedBy>
  <dcterms:created xsi:type="dcterms:W3CDTF">2023-06-23T14:15:17Z</dcterms:created>
  <dcterms:modified xsi:type="dcterms:W3CDTF">2023-06-23T14:47:08Z</dcterms:modified>
</cp:coreProperties>
</file>