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20" yWindow="-120" windowWidth="20736" windowHeight="11160"/>
  </bookViews>
  <sheets>
    <sheet name="igp" sheetId="4" r:id="rId1"/>
    <sheet name="salary JO-main sample" sheetId="9" state="hidden" r:id="rId2"/>
  </sheets>
  <definedNames>
    <definedName name="_xlnm.Print_Titles" localSheetId="1">'salary JO-main sample'!$1:$8</definedName>
  </definedNames>
  <calcPr calcId="124519"/>
</workbook>
</file>

<file path=xl/calcChain.xml><?xml version="1.0" encoding="utf-8"?>
<calcChain xmlns="http://schemas.openxmlformats.org/spreadsheetml/2006/main">
  <c r="T152" i="9"/>
  <c r="S152"/>
  <c r="R152"/>
  <c r="Q152"/>
  <c r="P152"/>
  <c r="O152"/>
  <c r="N152"/>
  <c r="M152"/>
  <c r="L152"/>
  <c r="T151"/>
  <c r="S151"/>
  <c r="R151"/>
  <c r="Q151"/>
  <c r="P151"/>
  <c r="O151"/>
  <c r="N151"/>
  <c r="M151"/>
  <c r="L151"/>
  <c r="U150"/>
  <c r="T150"/>
  <c r="S150"/>
  <c r="R150"/>
  <c r="O150"/>
  <c r="L150"/>
  <c r="E150"/>
  <c r="A150"/>
  <c r="U149"/>
  <c r="T149"/>
  <c r="S149"/>
  <c r="R149"/>
  <c r="O149"/>
  <c r="L149"/>
  <c r="E149"/>
  <c r="A149"/>
  <c r="U148"/>
  <c r="T148"/>
  <c r="S148"/>
  <c r="R148"/>
  <c r="O148"/>
  <c r="L148"/>
  <c r="A148"/>
  <c r="O147"/>
  <c r="T146"/>
  <c r="S146"/>
  <c r="R146"/>
  <c r="Q146"/>
  <c r="P146"/>
  <c r="O146"/>
  <c r="N146"/>
  <c r="M146"/>
  <c r="L146"/>
  <c r="U145"/>
  <c r="T145"/>
  <c r="S145"/>
  <c r="R145"/>
  <c r="O145"/>
  <c r="L145"/>
  <c r="A145"/>
  <c r="U144"/>
  <c r="T144"/>
  <c r="S144"/>
  <c r="R144"/>
  <c r="O144"/>
  <c r="L144"/>
  <c r="A144"/>
  <c r="U143"/>
  <c r="T143"/>
  <c r="S143"/>
  <c r="R143"/>
  <c r="O143"/>
  <c r="L143"/>
  <c r="A143"/>
  <c r="U142"/>
  <c r="T142"/>
  <c r="S142"/>
  <c r="R142"/>
  <c r="O142"/>
  <c r="L142"/>
  <c r="A142"/>
  <c r="U141"/>
  <c r="T141"/>
  <c r="S141"/>
  <c r="R141"/>
  <c r="O141"/>
  <c r="L141"/>
  <c r="A141"/>
  <c r="U140"/>
  <c r="T140"/>
  <c r="S140"/>
  <c r="R140"/>
  <c r="O140"/>
  <c r="L140"/>
  <c r="A140"/>
  <c r="U139"/>
  <c r="T139"/>
  <c r="S139"/>
  <c r="R139"/>
  <c r="O139"/>
  <c r="L139"/>
  <c r="A139"/>
  <c r="U138"/>
  <c r="T138"/>
  <c r="S138"/>
  <c r="R138"/>
  <c r="O138"/>
  <c r="L138"/>
  <c r="A138"/>
  <c r="U137"/>
  <c r="T137"/>
  <c r="S137"/>
  <c r="R137"/>
  <c r="O137"/>
  <c r="L137"/>
  <c r="A137"/>
  <c r="U136"/>
  <c r="T136"/>
  <c r="S136"/>
  <c r="R136"/>
  <c r="O136"/>
  <c r="L136"/>
  <c r="A136"/>
  <c r="U135"/>
  <c r="T135"/>
  <c r="S135"/>
  <c r="R135"/>
  <c r="O135"/>
  <c r="L135"/>
  <c r="E135"/>
  <c r="A135"/>
  <c r="T133"/>
  <c r="S133"/>
  <c r="R133"/>
  <c r="Q133"/>
  <c r="P133"/>
  <c r="O133"/>
  <c r="N133"/>
  <c r="M133"/>
  <c r="L133"/>
  <c r="U132"/>
  <c r="T132"/>
  <c r="S132"/>
  <c r="R132"/>
  <c r="O132"/>
  <c r="L132"/>
  <c r="A132"/>
  <c r="U131"/>
  <c r="T131"/>
  <c r="S131"/>
  <c r="R131"/>
  <c r="O131"/>
  <c r="L131"/>
  <c r="A131"/>
  <c r="U130"/>
  <c r="T130"/>
  <c r="S130"/>
  <c r="R130"/>
  <c r="O130"/>
  <c r="L130"/>
  <c r="A130"/>
  <c r="U129"/>
  <c r="T129"/>
  <c r="S129"/>
  <c r="R129"/>
  <c r="O129"/>
  <c r="L129"/>
  <c r="A129"/>
  <c r="U128"/>
  <c r="T128"/>
  <c r="S128"/>
  <c r="R128"/>
  <c r="O128"/>
  <c r="L128"/>
  <c r="A128"/>
  <c r="U127"/>
  <c r="T127"/>
  <c r="S127"/>
  <c r="R127"/>
  <c r="O127"/>
  <c r="L127"/>
  <c r="A127"/>
  <c r="U126"/>
  <c r="T126"/>
  <c r="S126"/>
  <c r="R126"/>
  <c r="O126"/>
  <c r="L126"/>
  <c r="A126"/>
  <c r="U125"/>
  <c r="T125"/>
  <c r="S125"/>
  <c r="R125"/>
  <c r="O125"/>
  <c r="L125"/>
  <c r="A125"/>
  <c r="T123"/>
  <c r="S123"/>
  <c r="R123"/>
  <c r="Q123"/>
  <c r="P123"/>
  <c r="O123"/>
  <c r="N123"/>
  <c r="M123"/>
  <c r="L123"/>
  <c r="U122"/>
  <c r="T122"/>
  <c r="S122"/>
  <c r="R122"/>
  <c r="O122"/>
  <c r="L122"/>
  <c r="A122"/>
  <c r="U121"/>
  <c r="T121"/>
  <c r="S121"/>
  <c r="R121"/>
  <c r="O121"/>
  <c r="L121"/>
  <c r="A121"/>
  <c r="U120"/>
  <c r="T120"/>
  <c r="S120"/>
  <c r="R120"/>
  <c r="O120"/>
  <c r="L120"/>
  <c r="A120"/>
  <c r="U119"/>
  <c r="T119"/>
  <c r="S119"/>
  <c r="R119"/>
  <c r="O119"/>
  <c r="L119"/>
  <c r="A119"/>
  <c r="U118"/>
  <c r="T118"/>
  <c r="S118"/>
  <c r="R118"/>
  <c r="O118"/>
  <c r="L118"/>
  <c r="A118"/>
  <c r="U117"/>
  <c r="T117"/>
  <c r="S117"/>
  <c r="R117"/>
  <c r="O117"/>
  <c r="L117"/>
  <c r="A117"/>
  <c r="T116"/>
  <c r="S116"/>
  <c r="R116"/>
  <c r="Q116"/>
  <c r="P116"/>
  <c r="O116"/>
  <c r="N116"/>
  <c r="M116"/>
  <c r="L116"/>
  <c r="U115"/>
  <c r="T115"/>
  <c r="S115"/>
  <c r="R115"/>
  <c r="O115"/>
  <c r="L115"/>
  <c r="A115"/>
  <c r="U114"/>
  <c r="T114"/>
  <c r="S114"/>
  <c r="R114"/>
  <c r="O114"/>
  <c r="L114"/>
  <c r="A114"/>
  <c r="U113"/>
  <c r="T113"/>
  <c r="S113"/>
  <c r="R113"/>
  <c r="O113"/>
  <c r="L113"/>
  <c r="A113"/>
  <c r="U112"/>
  <c r="T112"/>
  <c r="S112"/>
  <c r="R112"/>
  <c r="O112"/>
  <c r="L112"/>
  <c r="A112"/>
  <c r="U111"/>
  <c r="T111"/>
  <c r="S111"/>
  <c r="R111"/>
  <c r="O111"/>
  <c r="L111"/>
  <c r="A111"/>
  <c r="U110"/>
  <c r="T110"/>
  <c r="S110"/>
  <c r="R110"/>
  <c r="O110"/>
  <c r="L110"/>
  <c r="A110"/>
  <c r="U109"/>
  <c r="T109"/>
  <c r="S109"/>
  <c r="R109"/>
  <c r="O109"/>
  <c r="L109"/>
  <c r="A109"/>
  <c r="U108"/>
  <c r="T108"/>
  <c r="S108"/>
  <c r="R108"/>
  <c r="O108"/>
  <c r="L108"/>
  <c r="A108"/>
  <c r="U107"/>
  <c r="T107"/>
  <c r="S107"/>
  <c r="R107"/>
  <c r="O107"/>
  <c r="L107"/>
  <c r="A107"/>
  <c r="U106"/>
  <c r="T106"/>
  <c r="S106"/>
  <c r="R106"/>
  <c r="O106"/>
  <c r="L106"/>
  <c r="A106"/>
  <c r="T105"/>
  <c r="S105"/>
  <c r="R105"/>
  <c r="Q105"/>
  <c r="P105"/>
  <c r="O105"/>
  <c r="N105"/>
  <c r="M105"/>
  <c r="L105"/>
  <c r="U104"/>
  <c r="T104"/>
  <c r="S104"/>
  <c r="R104"/>
  <c r="O104"/>
  <c r="N104"/>
  <c r="M104"/>
  <c r="L104"/>
  <c r="E104"/>
  <c r="A104"/>
  <c r="U103"/>
  <c r="T103"/>
  <c r="S103"/>
  <c r="R103"/>
  <c r="O103"/>
  <c r="L103"/>
  <c r="A103"/>
  <c r="U102"/>
  <c r="T102"/>
  <c r="S102"/>
  <c r="R102"/>
  <c r="O102"/>
  <c r="L102"/>
  <c r="A102"/>
  <c r="U101"/>
  <c r="T101"/>
  <c r="S101"/>
  <c r="R101"/>
  <c r="O101"/>
  <c r="L101"/>
  <c r="A101"/>
  <c r="U100"/>
  <c r="T100"/>
  <c r="S100"/>
  <c r="R100"/>
  <c r="O100"/>
  <c r="L100"/>
  <c r="A100"/>
  <c r="U99"/>
  <c r="T99"/>
  <c r="S99"/>
  <c r="R99"/>
  <c r="O99"/>
  <c r="L99"/>
  <c r="A99"/>
  <c r="U98"/>
  <c r="T98"/>
  <c r="S98"/>
  <c r="R98"/>
  <c r="O98"/>
  <c r="L98"/>
  <c r="A98"/>
  <c r="U97"/>
  <c r="T97"/>
  <c r="S97"/>
  <c r="R97"/>
  <c r="O97"/>
  <c r="L97"/>
  <c r="A97"/>
  <c r="U96"/>
  <c r="T96"/>
  <c r="S96"/>
  <c r="R96"/>
  <c r="O96"/>
  <c r="L96"/>
  <c r="E96"/>
  <c r="A96"/>
  <c r="T95"/>
  <c r="S95"/>
  <c r="R95"/>
  <c r="Q95"/>
  <c r="P95"/>
  <c r="O95"/>
  <c r="N95"/>
  <c r="M95"/>
  <c r="L95"/>
  <c r="U94"/>
  <c r="T94"/>
  <c r="S94"/>
  <c r="R94"/>
  <c r="O94"/>
  <c r="L94"/>
  <c r="A94"/>
  <c r="U93"/>
  <c r="T93"/>
  <c r="S93"/>
  <c r="R93"/>
  <c r="O93"/>
  <c r="L93"/>
  <c r="A93"/>
  <c r="U92"/>
  <c r="T92"/>
  <c r="S92"/>
  <c r="R92"/>
  <c r="O92"/>
  <c r="L92"/>
  <c r="A92"/>
  <c r="T91"/>
  <c r="S91"/>
  <c r="R91"/>
  <c r="Q91"/>
  <c r="P91"/>
  <c r="O91"/>
  <c r="N91"/>
  <c r="M91"/>
  <c r="L91"/>
  <c r="U90"/>
  <c r="T90"/>
  <c r="S90"/>
  <c r="R90"/>
  <c r="O90"/>
  <c r="L90"/>
  <c r="A90"/>
  <c r="U89"/>
  <c r="T89"/>
  <c r="S89"/>
  <c r="R89"/>
  <c r="O89"/>
  <c r="L89"/>
  <c r="A89"/>
  <c r="U88"/>
  <c r="T88"/>
  <c r="S88"/>
  <c r="R88"/>
  <c r="O88"/>
  <c r="L88"/>
  <c r="A88"/>
  <c r="U87"/>
  <c r="T87"/>
  <c r="S87"/>
  <c r="R87"/>
  <c r="O87"/>
  <c r="L87"/>
  <c r="A87"/>
  <c r="U86"/>
  <c r="T86"/>
  <c r="S86"/>
  <c r="R86"/>
  <c r="O86"/>
  <c r="L86"/>
  <c r="A86"/>
  <c r="T85"/>
  <c r="S85"/>
  <c r="R85"/>
  <c r="Q85"/>
  <c r="P85"/>
  <c r="O85"/>
  <c r="N85"/>
  <c r="M85"/>
  <c r="L85"/>
  <c r="U84"/>
  <c r="T84"/>
  <c r="S84"/>
  <c r="R84"/>
  <c r="O84"/>
  <c r="L84"/>
  <c r="A84"/>
  <c r="U83"/>
  <c r="T83"/>
  <c r="S83"/>
  <c r="R83"/>
  <c r="O83"/>
  <c r="L83"/>
  <c r="A83"/>
  <c r="U82"/>
  <c r="T82"/>
  <c r="S82"/>
  <c r="R82"/>
  <c r="O82"/>
  <c r="L82"/>
  <c r="A82"/>
  <c r="U81"/>
  <c r="T81"/>
  <c r="S81"/>
  <c r="R81"/>
  <c r="O81"/>
  <c r="L81"/>
  <c r="A81"/>
  <c r="U80"/>
  <c r="T80"/>
  <c r="S80"/>
  <c r="R80"/>
  <c r="O80"/>
  <c r="L80"/>
  <c r="A80"/>
  <c r="U79"/>
  <c r="T79"/>
  <c r="S79"/>
  <c r="R79"/>
  <c r="O79"/>
  <c r="L79"/>
  <c r="A79"/>
  <c r="U78"/>
  <c r="T78"/>
  <c r="S78"/>
  <c r="R78"/>
  <c r="O78"/>
  <c r="L78"/>
  <c r="A78"/>
  <c r="U77"/>
  <c r="T77"/>
  <c r="S77"/>
  <c r="R77"/>
  <c r="O77"/>
  <c r="L77"/>
  <c r="A77"/>
  <c r="U76"/>
  <c r="T76"/>
  <c r="S76"/>
  <c r="R76"/>
  <c r="O76"/>
  <c r="L76"/>
  <c r="A76"/>
  <c r="U75"/>
  <c r="T75"/>
  <c r="S75"/>
  <c r="R75"/>
  <c r="O75"/>
  <c r="L75"/>
  <c r="A75"/>
  <c r="U74"/>
  <c r="T74"/>
  <c r="S74"/>
  <c r="R74"/>
  <c r="O74"/>
  <c r="L74"/>
  <c r="A74"/>
  <c r="U73"/>
  <c r="T73"/>
  <c r="S73"/>
  <c r="R73"/>
  <c r="O73"/>
  <c r="L73"/>
  <c r="A73"/>
  <c r="U72"/>
  <c r="T72"/>
  <c r="S72"/>
  <c r="R72"/>
  <c r="O72"/>
  <c r="L72"/>
  <c r="A72"/>
  <c r="U71"/>
  <c r="T71"/>
  <c r="S71"/>
  <c r="R71"/>
  <c r="O71"/>
  <c r="L71"/>
  <c r="A71"/>
  <c r="U70"/>
  <c r="T70"/>
  <c r="S70"/>
  <c r="R70"/>
  <c r="O70"/>
  <c r="L70"/>
  <c r="A70"/>
  <c r="U69"/>
  <c r="T69"/>
  <c r="S69"/>
  <c r="R69"/>
  <c r="O69"/>
  <c r="L69"/>
  <c r="A69"/>
  <c r="U68"/>
  <c r="T68"/>
  <c r="S68"/>
  <c r="R68"/>
  <c r="O68"/>
  <c r="L68"/>
  <c r="A68"/>
  <c r="U67"/>
  <c r="T67"/>
  <c r="S67"/>
  <c r="R67"/>
  <c r="O67"/>
  <c r="L67"/>
  <c r="A67"/>
  <c r="U66"/>
  <c r="T66"/>
  <c r="S66"/>
  <c r="R66"/>
  <c r="O66"/>
  <c r="L66"/>
  <c r="A66"/>
  <c r="U65"/>
  <c r="T65"/>
  <c r="S65"/>
  <c r="R65"/>
  <c r="O65"/>
  <c r="L65"/>
  <c r="A65"/>
  <c r="U64"/>
  <c r="T64"/>
  <c r="S64"/>
  <c r="R64"/>
  <c r="O64"/>
  <c r="L64"/>
  <c r="A64"/>
  <c r="U63"/>
  <c r="T63"/>
  <c r="S63"/>
  <c r="R63"/>
  <c r="O63"/>
  <c r="L63"/>
  <c r="A63"/>
  <c r="U62"/>
  <c r="T62"/>
  <c r="S62"/>
  <c r="R62"/>
  <c r="O62"/>
  <c r="L62"/>
  <c r="A62"/>
  <c r="U61"/>
  <c r="T61"/>
  <c r="S61"/>
  <c r="R61"/>
  <c r="O61"/>
  <c r="L61"/>
  <c r="A61"/>
  <c r="U60"/>
  <c r="T60"/>
  <c r="S60"/>
  <c r="R60"/>
  <c r="O60"/>
  <c r="L60"/>
  <c r="A60"/>
  <c r="T59"/>
  <c r="S59"/>
  <c r="R59"/>
  <c r="Q59"/>
  <c r="P59"/>
  <c r="O59"/>
  <c r="N59"/>
  <c r="M59"/>
  <c r="L59"/>
  <c r="U58"/>
  <c r="T58"/>
  <c r="S58"/>
  <c r="R58"/>
  <c r="O58"/>
  <c r="L58"/>
  <c r="A58"/>
  <c r="U57"/>
  <c r="T57"/>
  <c r="S57"/>
  <c r="R57"/>
  <c r="O57"/>
  <c r="L57"/>
  <c r="A57"/>
  <c r="U56"/>
  <c r="T56"/>
  <c r="S56"/>
  <c r="R56"/>
  <c r="O56"/>
  <c r="L56"/>
  <c r="A56"/>
  <c r="T55"/>
  <c r="S55"/>
  <c r="R55"/>
  <c r="Q55"/>
  <c r="P55"/>
  <c r="O55"/>
  <c r="N55"/>
  <c r="M55"/>
  <c r="L55"/>
  <c r="U54"/>
  <c r="T54"/>
  <c r="S54"/>
  <c r="R54"/>
  <c r="O54"/>
  <c r="L54"/>
  <c r="A54"/>
  <c r="U53"/>
  <c r="T53"/>
  <c r="S53"/>
  <c r="R53"/>
  <c r="O53"/>
  <c r="L53"/>
  <c r="A53"/>
  <c r="U52"/>
  <c r="T52"/>
  <c r="S52"/>
  <c r="R52"/>
  <c r="O52"/>
  <c r="L52"/>
  <c r="A52"/>
  <c r="T51"/>
  <c r="S51"/>
  <c r="R51"/>
  <c r="Q51"/>
  <c r="P51"/>
  <c r="O51"/>
  <c r="N51"/>
  <c r="M51"/>
  <c r="L51"/>
  <c r="U50"/>
  <c r="T50"/>
  <c r="S50"/>
  <c r="R50"/>
  <c r="O50"/>
  <c r="L50"/>
  <c r="A50"/>
  <c r="U49"/>
  <c r="T49"/>
  <c r="S49"/>
  <c r="R49"/>
  <c r="O49"/>
  <c r="L49"/>
  <c r="A49"/>
  <c r="U48"/>
  <c r="T48"/>
  <c r="S48"/>
  <c r="R48"/>
  <c r="O48"/>
  <c r="L48"/>
  <c r="A48"/>
  <c r="T47"/>
  <c r="S47"/>
  <c r="R47"/>
  <c r="Q47"/>
  <c r="P47"/>
  <c r="O47"/>
  <c r="N47"/>
  <c r="M47"/>
  <c r="L47"/>
  <c r="U46"/>
  <c r="T46"/>
  <c r="S46"/>
  <c r="R46"/>
  <c r="O46"/>
  <c r="L46"/>
  <c r="A46"/>
  <c r="U45"/>
  <c r="T45"/>
  <c r="S45"/>
  <c r="R45"/>
  <c r="O45"/>
  <c r="L45"/>
  <c r="A45"/>
  <c r="U44"/>
  <c r="T44"/>
  <c r="S44"/>
  <c r="R44"/>
  <c r="O44"/>
  <c r="L44"/>
  <c r="A44"/>
  <c r="U43"/>
  <c r="T43"/>
  <c r="S43"/>
  <c r="R43"/>
  <c r="O43"/>
  <c r="L43"/>
  <c r="A43"/>
  <c r="U42"/>
  <c r="T42"/>
  <c r="S42"/>
  <c r="R42"/>
  <c r="O42"/>
  <c r="L42"/>
  <c r="A42"/>
  <c r="T41"/>
  <c r="S41"/>
  <c r="R41"/>
  <c r="Q41"/>
  <c r="P41"/>
  <c r="O41"/>
  <c r="N41"/>
  <c r="M41"/>
  <c r="L41"/>
  <c r="U40"/>
  <c r="T40"/>
  <c r="S40"/>
  <c r="R40"/>
  <c r="O40"/>
  <c r="L40"/>
  <c r="A40"/>
  <c r="U39"/>
  <c r="T39"/>
  <c r="S39"/>
  <c r="R39"/>
  <c r="O39"/>
  <c r="L39"/>
  <c r="A39"/>
  <c r="U38"/>
  <c r="T38"/>
  <c r="S38"/>
  <c r="R38"/>
  <c r="O38"/>
  <c r="L38"/>
  <c r="A38"/>
  <c r="U37"/>
  <c r="T37"/>
  <c r="S37"/>
  <c r="R37"/>
  <c r="O37"/>
  <c r="L37"/>
  <c r="A37"/>
  <c r="U36"/>
  <c r="T36"/>
  <c r="S36"/>
  <c r="R36"/>
  <c r="O36"/>
  <c r="L36"/>
  <c r="A36"/>
  <c r="U35"/>
  <c r="T35"/>
  <c r="S35"/>
  <c r="R35"/>
  <c r="O35"/>
  <c r="L35"/>
  <c r="A35"/>
  <c r="O34"/>
  <c r="T33"/>
  <c r="S33"/>
  <c r="R33"/>
  <c r="Q33"/>
  <c r="P33"/>
  <c r="O33"/>
  <c r="N33"/>
  <c r="M33"/>
  <c r="L33"/>
  <c r="U32"/>
  <c r="T32"/>
  <c r="S32"/>
  <c r="R32"/>
  <c r="O32"/>
  <c r="L32"/>
  <c r="A32"/>
  <c r="U31"/>
  <c r="T31"/>
  <c r="S31"/>
  <c r="R31"/>
  <c r="O31"/>
  <c r="L31"/>
  <c r="A31"/>
  <c r="U30"/>
  <c r="T30"/>
  <c r="S30"/>
  <c r="R30"/>
  <c r="O30"/>
  <c r="L30"/>
  <c r="A30"/>
  <c r="U29"/>
  <c r="T29"/>
  <c r="S29"/>
  <c r="R29"/>
  <c r="O29"/>
  <c r="L29"/>
  <c r="A29"/>
  <c r="U28"/>
  <c r="T28"/>
  <c r="S28"/>
  <c r="R28"/>
  <c r="O28"/>
  <c r="L28"/>
  <c r="A28"/>
  <c r="U27"/>
  <c r="T27"/>
  <c r="S27"/>
  <c r="R27"/>
  <c r="O27"/>
  <c r="L27"/>
  <c r="A27"/>
  <c r="U26"/>
  <c r="T26"/>
  <c r="S26"/>
  <c r="R26"/>
  <c r="O26"/>
  <c r="L26"/>
  <c r="A26"/>
  <c r="U25"/>
  <c r="T25"/>
  <c r="S25"/>
  <c r="R25"/>
  <c r="O25"/>
  <c r="L25"/>
  <c r="A25"/>
  <c r="U24"/>
  <c r="T24"/>
  <c r="S24"/>
  <c r="R24"/>
  <c r="O24"/>
  <c r="L24"/>
  <c r="A24"/>
  <c r="U23"/>
  <c r="T23"/>
  <c r="S23"/>
  <c r="R23"/>
  <c r="O23"/>
  <c r="L23"/>
  <c r="A23"/>
  <c r="U22"/>
  <c r="T22"/>
  <c r="S22"/>
  <c r="R22"/>
  <c r="O22"/>
  <c r="M22"/>
  <c r="L22"/>
  <c r="E22"/>
  <c r="A22"/>
  <c r="U21"/>
  <c r="T21"/>
  <c r="S21"/>
  <c r="R21"/>
  <c r="O21"/>
  <c r="L21"/>
  <c r="E21"/>
  <c r="A21"/>
  <c r="U20"/>
  <c r="T20"/>
  <c r="S20"/>
  <c r="R20"/>
  <c r="O20"/>
  <c r="L20"/>
  <c r="A20"/>
  <c r="U19"/>
  <c r="T19"/>
  <c r="S19"/>
  <c r="R19"/>
  <c r="O19"/>
  <c r="L19"/>
  <c r="A19"/>
  <c r="U18"/>
  <c r="T18"/>
  <c r="S18"/>
  <c r="R18"/>
  <c r="O18"/>
  <c r="L18"/>
  <c r="A18"/>
  <c r="U17"/>
  <c r="T17"/>
  <c r="S17"/>
  <c r="R17"/>
  <c r="O17"/>
  <c r="L17"/>
  <c r="A17"/>
  <c r="U16"/>
  <c r="T16"/>
  <c r="S16"/>
  <c r="R16"/>
  <c r="O16"/>
  <c r="L16"/>
  <c r="A16"/>
  <c r="U15"/>
  <c r="T15"/>
  <c r="S15"/>
  <c r="R15"/>
  <c r="O15"/>
  <c r="L15"/>
  <c r="A15"/>
  <c r="U14"/>
  <c r="T14"/>
  <c r="S14"/>
  <c r="R14"/>
  <c r="O14"/>
  <c r="L14"/>
  <c r="A14"/>
  <c r="U13"/>
  <c r="T13"/>
  <c r="S13"/>
  <c r="R13"/>
  <c r="O13"/>
  <c r="L13"/>
  <c r="A13"/>
  <c r="U12"/>
  <c r="T12"/>
  <c r="S12"/>
  <c r="R12"/>
  <c r="O12"/>
  <c r="L12"/>
  <c r="U11"/>
  <c r="T11"/>
  <c r="S11"/>
  <c r="R11"/>
  <c r="O11"/>
  <c r="L11"/>
  <c r="U10"/>
  <c r="T10"/>
  <c r="S10"/>
  <c r="R10"/>
  <c r="O10"/>
  <c r="L10"/>
</calcChain>
</file>

<file path=xl/sharedStrings.xml><?xml version="1.0" encoding="utf-8"?>
<sst xmlns="http://schemas.openxmlformats.org/spreadsheetml/2006/main" count="890" uniqueCount="259">
  <si>
    <t>PAYROLL</t>
  </si>
  <si>
    <t>Entity Name: GSC</t>
  </si>
  <si>
    <t>Payroll No.:______________</t>
  </si>
  <si>
    <t>Fund Cluster: STF</t>
  </si>
  <si>
    <t>Sheet _____ of _____ Sheets</t>
  </si>
  <si>
    <t>We acknowledge receipt of cash shown opposite our name as full compensation for services rendered for the period covered.</t>
  </si>
  <si>
    <t>NO.</t>
  </si>
  <si>
    <t>Source of Fund</t>
  </si>
  <si>
    <t>NAME</t>
  </si>
  <si>
    <t>POSITION</t>
  </si>
  <si>
    <t>DAILY/ MONTHLY WAGE</t>
  </si>
  <si>
    <t>No. of Days Rendered</t>
  </si>
  <si>
    <t>Gross Amount</t>
  </si>
  <si>
    <t>Deductions</t>
  </si>
  <si>
    <t>Net Amount Received</t>
  </si>
  <si>
    <t xml:space="preserve">SIGNATURE </t>
  </si>
  <si>
    <t>Remarks</t>
  </si>
  <si>
    <t>Tax</t>
  </si>
  <si>
    <t>SSS</t>
  </si>
  <si>
    <t>Total Deductions</t>
  </si>
  <si>
    <t xml:space="preserve">Total Tax </t>
  </si>
  <si>
    <t>Contribution</t>
  </si>
  <si>
    <t>EC</t>
  </si>
  <si>
    <t>Total SSS</t>
  </si>
  <si>
    <t>ICT/QA</t>
  </si>
  <si>
    <t xml:space="preserve">Borce, Joel </t>
  </si>
  <si>
    <t>AA II</t>
  </si>
  <si>
    <t xml:space="preserve">days </t>
  </si>
  <si>
    <t>hrs</t>
  </si>
  <si>
    <t>mins</t>
  </si>
  <si>
    <t>ITRDC</t>
  </si>
  <si>
    <t>Grate, Ronnel</t>
  </si>
  <si>
    <t>Planning</t>
  </si>
  <si>
    <t>Ibieza, Johny</t>
  </si>
  <si>
    <t xml:space="preserve">GRAND TOTAL &gt; &gt; &gt; &gt; &gt; &gt; </t>
  </si>
  <si>
    <t>A</t>
  </si>
  <si>
    <t>C</t>
  </si>
  <si>
    <t xml:space="preserve">                   </t>
  </si>
  <si>
    <t>MA. RECHEL A. PILLORA</t>
  </si>
  <si>
    <t>LILIAN DIANA B. PARREÑO, Ph.D.</t>
  </si>
  <si>
    <t>HRMO</t>
  </si>
  <si>
    <t>Date</t>
  </si>
  <si>
    <t>SUC President III</t>
  </si>
  <si>
    <t xml:space="preserve">                                                    </t>
  </si>
  <si>
    <t>B</t>
  </si>
  <si>
    <t>D</t>
  </si>
  <si>
    <r>
      <rPr>
        <b/>
        <sz val="12"/>
        <rFont val="Times New Roman"/>
        <family val="1"/>
      </rPr>
      <t>CERTIFIED:</t>
    </r>
    <r>
      <rPr>
        <sz val="12"/>
        <rFont val="Times New Roman"/>
        <family val="1"/>
      </rPr>
      <t xml:space="preserve"> Each employee whose name appears on the payroll has been paid the amount as indicated opposite his/her name</t>
    </r>
  </si>
  <si>
    <t>E</t>
  </si>
  <si>
    <t xml:space="preserve">                  </t>
  </si>
  <si>
    <t>ORS/BURS No. : _______________</t>
  </si>
  <si>
    <t xml:space="preserve">           </t>
  </si>
  <si>
    <t>Date : ____________________</t>
  </si>
  <si>
    <t>PHILIPPE R. PROLOGO, CPA, MPA</t>
  </si>
  <si>
    <t>HAZEL D. JARANGUE, MPA</t>
  </si>
  <si>
    <t>JEV No. : _____________________</t>
  </si>
  <si>
    <t>College Accountant III</t>
  </si>
  <si>
    <t>College Cashier/ AO III</t>
  </si>
  <si>
    <t>Total</t>
  </si>
  <si>
    <t>GASS</t>
  </si>
  <si>
    <t>1</t>
  </si>
  <si>
    <t>Board Sec</t>
  </si>
  <si>
    <t>Bacuyani, Donnah Mae</t>
  </si>
  <si>
    <t>AA III</t>
  </si>
  <si>
    <t>CAO</t>
  </si>
  <si>
    <t>AA I</t>
  </si>
  <si>
    <t>tax 3%</t>
  </si>
  <si>
    <t>Supply</t>
  </si>
  <si>
    <t>BAC</t>
  </si>
  <si>
    <t>Procurement</t>
  </si>
  <si>
    <t>Accounting</t>
  </si>
  <si>
    <t>Subtotal</t>
  </si>
  <si>
    <t>HED</t>
  </si>
  <si>
    <t>Registrar</t>
  </si>
  <si>
    <t>ICT</t>
  </si>
  <si>
    <t>Staff</t>
  </si>
  <si>
    <t>Library</t>
  </si>
  <si>
    <t>Sports</t>
  </si>
  <si>
    <t>Aleman, Ricyl Z.</t>
  </si>
  <si>
    <t>2</t>
  </si>
  <si>
    <t>Aliman-go, Ma. Siema E.</t>
  </si>
  <si>
    <t>3</t>
  </si>
  <si>
    <t>Alminaza, Rhea Marie G.</t>
  </si>
  <si>
    <t xml:space="preserve">Bojeador, Renzelle </t>
  </si>
  <si>
    <t>De la Torre, Jury</t>
  </si>
  <si>
    <t>Fernandez, Arnold</t>
  </si>
  <si>
    <t>Gabales, Jannah Rubbie</t>
  </si>
  <si>
    <t>Galapin, Lenio</t>
  </si>
  <si>
    <t>Javellana, Amador</t>
  </si>
  <si>
    <t>Javellana, Vincent</t>
  </si>
  <si>
    <t xml:space="preserve">tax 3% </t>
  </si>
  <si>
    <t>Mendoza, Lawrence</t>
  </si>
  <si>
    <t>Moreno, Christine Joy</t>
  </si>
  <si>
    <t>Padilla, Marian</t>
  </si>
  <si>
    <t>Ricablanca, June Rheo</t>
  </si>
  <si>
    <t>Records</t>
  </si>
  <si>
    <t>Sallegue, Cristy Love</t>
  </si>
  <si>
    <t>Socamo, Joso Rheam</t>
  </si>
  <si>
    <t>AutoCad</t>
  </si>
  <si>
    <t>Uy, Wilmar</t>
  </si>
  <si>
    <t>Varona, Gerillyn</t>
  </si>
  <si>
    <t>Villagoniza, Vera</t>
  </si>
  <si>
    <t>Villarma, Janemar</t>
  </si>
  <si>
    <t>CBM</t>
  </si>
  <si>
    <t>Alameda, Jesseca</t>
  </si>
  <si>
    <t>Borreros, Alfred John</t>
  </si>
  <si>
    <t>Floro, Reciel Jay</t>
  </si>
  <si>
    <t xml:space="preserve">Gabayeron, Erwin </t>
  </si>
  <si>
    <t>Gabayeron, Lovel</t>
  </si>
  <si>
    <t>Gaitan, Denmark</t>
  </si>
  <si>
    <t xml:space="preserve">AA I </t>
  </si>
  <si>
    <t>CTE</t>
  </si>
  <si>
    <t>Iligan, Bernadil</t>
  </si>
  <si>
    <t>Namuag, Mylen</t>
  </si>
  <si>
    <t>Terrenal, Mark Gene</t>
  </si>
  <si>
    <t>CRIM LAB</t>
  </si>
  <si>
    <t xml:space="preserve">Balidiong, Madelyn </t>
  </si>
  <si>
    <t>CCJE</t>
  </si>
  <si>
    <t>Malay, Julie Ann</t>
  </si>
  <si>
    <t>Muya, Joel</t>
  </si>
  <si>
    <t>CEIT</t>
  </si>
  <si>
    <t>Fenequito, Shiela Mae</t>
  </si>
  <si>
    <t>Tanaman, Maudy</t>
  </si>
  <si>
    <t>Villegas, Mynie</t>
  </si>
  <si>
    <t>Grad School</t>
  </si>
  <si>
    <t>Almayda, Jedmark A.</t>
  </si>
  <si>
    <t>Arnan, Jeffrey</t>
  </si>
  <si>
    <t>Bacuyani, Bernaldo</t>
  </si>
  <si>
    <t xml:space="preserve">Clerk </t>
  </si>
  <si>
    <t>Decomotan, Peres Jr.</t>
  </si>
  <si>
    <t>De la Cruz, Larry</t>
  </si>
  <si>
    <t>Fernandez, Karen Joyce</t>
  </si>
  <si>
    <t>Fulgencio, Princess</t>
  </si>
  <si>
    <t>Ga, Bryan</t>
  </si>
  <si>
    <t>Gabitanan, Mark</t>
  </si>
  <si>
    <t>Germina, Nimrod</t>
  </si>
  <si>
    <t xml:space="preserve">Habaña, Dan Paul </t>
  </si>
  <si>
    <t>Habaña, John Dave</t>
  </si>
  <si>
    <t>QA</t>
  </si>
  <si>
    <t>Habaña, Kitt Jerome</t>
  </si>
  <si>
    <t>Huyan, Glenn</t>
  </si>
  <si>
    <t>Lampitoc, Joey</t>
  </si>
  <si>
    <t>Marilla, Roan</t>
  </si>
  <si>
    <t>Mucho, Chelmae Faith</t>
  </si>
  <si>
    <t>Mucho, Willie</t>
  </si>
  <si>
    <t>Oja, Flosel</t>
  </si>
  <si>
    <t>Cashier</t>
  </si>
  <si>
    <t>Perales, Antonia</t>
  </si>
  <si>
    <t>Poñate, Marilou</t>
  </si>
  <si>
    <t>Sarabia, Cherry Ann</t>
  </si>
  <si>
    <t>Sartorio, Jofre</t>
  </si>
  <si>
    <t>Tahum, Ian</t>
  </si>
  <si>
    <t>Ymalay, Julie Ann</t>
  </si>
  <si>
    <t>OSDS</t>
  </si>
  <si>
    <t>Dayang, Hannah Antonette</t>
  </si>
  <si>
    <t>OSDS GS</t>
  </si>
  <si>
    <t>Esteves, Genelyn</t>
  </si>
  <si>
    <t>Garganera, Q.P. Gold</t>
  </si>
  <si>
    <t xml:space="preserve">AA II </t>
  </si>
  <si>
    <t>Sobremisana, Chyra Joy</t>
  </si>
  <si>
    <t>SR</t>
  </si>
  <si>
    <t>Broces, Marjun</t>
  </si>
  <si>
    <t>Technical Staff</t>
  </si>
  <si>
    <t>Gallarda, Desiree</t>
  </si>
  <si>
    <t>Nolasco, Mark</t>
  </si>
  <si>
    <t>Planning/QA</t>
  </si>
  <si>
    <t>Arroyo, Christian Dominic</t>
  </si>
  <si>
    <t>Civil Engr I</t>
  </si>
  <si>
    <t>MIS</t>
  </si>
  <si>
    <t>Calibjo, Marvin</t>
  </si>
  <si>
    <t>Ferrer, Analyn</t>
  </si>
  <si>
    <t>Galfo, Roshelle</t>
  </si>
  <si>
    <t>Multi-crop/QA</t>
  </si>
  <si>
    <t>Gallego, Danny</t>
  </si>
  <si>
    <t>Garcia, John Paul</t>
  </si>
  <si>
    <t>Perlas, Joel</t>
  </si>
  <si>
    <t>Caretaker</t>
  </si>
  <si>
    <t>Tentativa, Rona Mae</t>
  </si>
  <si>
    <t>QMC</t>
  </si>
  <si>
    <t>Silva, Marie Cris</t>
  </si>
  <si>
    <t>Poñate, Rhuel</t>
  </si>
  <si>
    <t>NSTP</t>
  </si>
  <si>
    <t>Recto, Jeneefer</t>
  </si>
  <si>
    <t>Gabion, Jo-em</t>
  </si>
  <si>
    <t>Job, Jomore</t>
  </si>
  <si>
    <t>External Affairs</t>
  </si>
  <si>
    <t>Morada, Norton</t>
  </si>
  <si>
    <t>Cultural</t>
  </si>
  <si>
    <t>Tubongbanua, Jesa Mae</t>
  </si>
  <si>
    <t>Tumapang, Lemuel Angelo</t>
  </si>
  <si>
    <t>Galfo, Beverly</t>
  </si>
  <si>
    <t>TES</t>
  </si>
  <si>
    <t xml:space="preserve">Abonado, Quirnel </t>
  </si>
  <si>
    <t>Escamillan, Fretch</t>
  </si>
  <si>
    <t>Gallego, Mary Grace</t>
  </si>
  <si>
    <t>Ibieza, Zinnia</t>
  </si>
  <si>
    <t>Pillora, Clair</t>
  </si>
  <si>
    <t>Support to Operations</t>
  </si>
  <si>
    <t>Clinic</t>
  </si>
  <si>
    <t>Abancio, Nilse J.</t>
  </si>
  <si>
    <t>Sartorio, Janine</t>
  </si>
  <si>
    <t>Guidance</t>
  </si>
  <si>
    <t>Cajilig, Benjie</t>
  </si>
  <si>
    <t>Galapin, Eden Mae</t>
  </si>
  <si>
    <t>Natividad, Lyssa</t>
  </si>
  <si>
    <t>Epelipcia, Joydah</t>
  </si>
  <si>
    <t xml:space="preserve">Figueroa, Kenneth </t>
  </si>
  <si>
    <t>Ginete, Jee Neil</t>
  </si>
  <si>
    <t>Research/ Extension</t>
  </si>
  <si>
    <t>Research</t>
  </si>
  <si>
    <t>Carbon, Rafael I</t>
  </si>
  <si>
    <t>Science Research Analyst</t>
  </si>
  <si>
    <t>Extension</t>
  </si>
  <si>
    <t>Escaza, Louren Joy</t>
  </si>
  <si>
    <t>Gange, Angelica</t>
  </si>
  <si>
    <t>Research/Ext</t>
  </si>
  <si>
    <t>Luceño, Niel</t>
  </si>
  <si>
    <t>Muya, Lito</t>
  </si>
  <si>
    <t>Palencia, Rolando</t>
  </si>
  <si>
    <t>Rafil, Arnold</t>
  </si>
  <si>
    <t>Sevilla, Pritzie Joy</t>
  </si>
  <si>
    <t>Tabangcura, Adonis</t>
  </si>
  <si>
    <t>Toledano, Jaime Jr.</t>
  </si>
  <si>
    <t>Valenzon, Mary Rose</t>
  </si>
  <si>
    <t>Special Projects</t>
  </si>
  <si>
    <t>GSC-STC</t>
  </si>
  <si>
    <t>Agarrado, Dan Bryan M.</t>
  </si>
  <si>
    <t>IP-TBM</t>
  </si>
  <si>
    <t>Gallego, Daverose</t>
  </si>
  <si>
    <t>Science Research Asst</t>
  </si>
  <si>
    <t>MA. RECHEL A. PILLORA, MPA</t>
  </si>
  <si>
    <t>College Cashier/ AO V</t>
  </si>
  <si>
    <t>Fund Cluster: IGP</t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</si>
  <si>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Services duly rendered as stated.</t>
    </r>
  </si>
  <si>
    <t>HRMO/ AO V</t>
  </si>
  <si>
    <t>Salary for the period April 16-31, 2021</t>
  </si>
  <si>
    <t>DRRMC</t>
  </si>
  <si>
    <t xml:space="preserve">Gabito, Krystal </t>
  </si>
  <si>
    <t>NO CONTRACT</t>
  </si>
  <si>
    <t>President's Office</t>
  </si>
  <si>
    <t>Production</t>
  </si>
  <si>
    <t>Transportaion</t>
  </si>
  <si>
    <t>CST</t>
  </si>
  <si>
    <t>Calama-an, April Joy</t>
  </si>
  <si>
    <t>Dela Torre, Jessa Mae</t>
  </si>
  <si>
    <t>Diolosa, Nelson</t>
  </si>
  <si>
    <t>Magsipoc, Kimberly</t>
  </si>
  <si>
    <t>Armonio, Juvy Anne</t>
  </si>
  <si>
    <t>Balbidadez, Marlon</t>
  </si>
  <si>
    <t>Gamilong, Shamma</t>
  </si>
  <si>
    <t>DOST-FIC</t>
  </si>
  <si>
    <t>Sorongon, Leo</t>
  </si>
  <si>
    <t>Labor Aide</t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</si>
  <si>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>: Sixty Three Thousand Two Hundred Thirty Six Pesos and 60/100 only (Php 63,236.60)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</si>
  <si>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Php000.00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</si>
  <si>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</t>
    </r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</si>
  <si>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 xml:space="preserve">: </t>
    </r>
  </si>
  <si>
    <t>fund source</t>
  </si>
  <si>
    <t>Last Name, First Name</t>
  </si>
  <si>
    <t>5% premium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</si>
</sst>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name val="Times New Roman"/>
      <family val="1"/>
    </font>
    <font>
      <sz val="14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43" fontId="4" fillId="0" borderId="13" xfId="0" applyNumberFormat="1" applyFont="1" applyBorder="1" applyAlignment="1">
      <alignment horizontal="center" vertical="center"/>
    </xf>
    <xf numFmtId="43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3" fontId="4" fillId="0" borderId="21" xfId="0" applyNumberFormat="1" applyFont="1" applyBorder="1" applyAlignment="1">
      <alignment horizontal="center"/>
    </xf>
    <xf numFmtId="43" fontId="5" fillId="0" borderId="21" xfId="0" applyNumberFormat="1" applyFont="1" applyBorder="1"/>
    <xf numFmtId="43" fontId="5" fillId="0" borderId="13" xfId="0" applyNumberFormat="1" applyFont="1" applyBorder="1"/>
    <xf numFmtId="43" fontId="5" fillId="0" borderId="21" xfId="0" applyNumberFormat="1" applyFont="1" applyBorder="1" applyAlignment="1">
      <alignment horizontal="center"/>
    </xf>
    <xf numFmtId="43" fontId="4" fillId="0" borderId="21" xfId="0" applyNumberFormat="1" applyFont="1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/>
    <xf numFmtId="43" fontId="5" fillId="0" borderId="14" xfId="0" applyNumberFormat="1" applyFont="1" applyBorder="1"/>
    <xf numFmtId="0" fontId="7" fillId="0" borderId="26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top"/>
    </xf>
    <xf numFmtId="0" fontId="1" fillId="0" borderId="5" xfId="0" applyFont="1" applyBorder="1"/>
    <xf numFmtId="0" fontId="10" fillId="0" borderId="4" xfId="0" applyFont="1" applyBorder="1"/>
    <xf numFmtId="0" fontId="8" fillId="0" borderId="0" xfId="0" applyFont="1"/>
    <xf numFmtId="0" fontId="8" fillId="0" borderId="4" xfId="0" applyFont="1" applyBorder="1"/>
    <xf numFmtId="43" fontId="11" fillId="0" borderId="0" xfId="0" applyNumberFormat="1" applyFont="1"/>
    <xf numFmtId="0" fontId="10" fillId="0" borderId="0" xfId="0" applyFont="1"/>
    <xf numFmtId="0" fontId="10" fillId="0" borderId="5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28" xfId="0" applyFont="1" applyBorder="1"/>
    <xf numFmtId="0" fontId="8" fillId="0" borderId="29" xfId="0" applyFont="1" applyBorder="1"/>
    <xf numFmtId="0" fontId="8" fillId="0" borderId="29" xfId="0" applyFont="1" applyBorder="1" applyAlignment="1">
      <alignment horizontal="center"/>
    </xf>
    <xf numFmtId="0" fontId="8" fillId="0" borderId="28" xfId="0" applyFont="1" applyBorder="1"/>
    <xf numFmtId="0" fontId="8" fillId="0" borderId="29" xfId="0" applyFont="1" applyBorder="1" applyAlignment="1">
      <alignment vertical="top" wrapText="1"/>
    </xf>
    <xf numFmtId="0" fontId="7" fillId="0" borderId="30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10" fillId="0" borderId="2" xfId="0" applyFont="1" applyBorder="1"/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29" xfId="0" applyFont="1" applyBorder="1"/>
    <xf numFmtId="0" fontId="10" fillId="0" borderId="31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14" fillId="0" borderId="0" xfId="0" applyFont="1"/>
    <xf numFmtId="0" fontId="14" fillId="0" borderId="6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4" fillId="0" borderId="23" xfId="0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43" fontId="14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/>
    </xf>
    <xf numFmtId="43" fontId="14" fillId="0" borderId="13" xfId="0" applyNumberFormat="1" applyFont="1" applyBorder="1" applyAlignment="1">
      <alignment horizontal="center"/>
    </xf>
    <xf numFmtId="43" fontId="14" fillId="0" borderId="21" xfId="0" applyNumberFormat="1" applyFont="1" applyBorder="1" applyAlignment="1">
      <alignment vertical="center" wrapText="1"/>
    </xf>
    <xf numFmtId="0" fontId="14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0" fontId="4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43" fontId="4" fillId="0" borderId="24" xfId="0" applyNumberFormat="1" applyFont="1" applyBorder="1" applyAlignment="1">
      <alignment horizontal="center"/>
    </xf>
    <xf numFmtId="43" fontId="5" fillId="0" borderId="13" xfId="0" applyNumberFormat="1" applyFont="1" applyBorder="1" applyAlignment="1">
      <alignment vertical="center" wrapText="1"/>
    </xf>
    <xf numFmtId="0" fontId="5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3" xfId="0" applyFont="1" applyBorder="1"/>
    <xf numFmtId="43" fontId="4" fillId="0" borderId="19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3" fontId="5" fillId="0" borderId="21" xfId="0" applyNumberFormat="1" applyFont="1" applyBorder="1" applyAlignment="1">
      <alignment vertical="center" wrapText="1"/>
    </xf>
    <xf numFmtId="43" fontId="5" fillId="0" borderId="34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43" fontId="4" fillId="0" borderId="21" xfId="0" applyNumberFormat="1" applyFont="1" applyBorder="1"/>
    <xf numFmtId="43" fontId="4" fillId="0" borderId="13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34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" xfId="0" applyFont="1" applyBorder="1" applyAlignment="1">
      <alignment horizontal="left" vertical="top" wrapText="1"/>
    </xf>
    <xf numFmtId="0" fontId="1" fillId="2" borderId="0" xfId="0" applyFont="1" applyFill="1"/>
    <xf numFmtId="0" fontId="10" fillId="0" borderId="2" xfId="0" applyFont="1" applyBorder="1" applyAlignment="1">
      <alignment horizontal="left" vertical="top" wrapText="1"/>
    </xf>
    <xf numFmtId="1" fontId="1" fillId="2" borderId="0" xfId="0" applyNumberFormat="1" applyFont="1" applyFill="1"/>
    <xf numFmtId="0" fontId="8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43" fontId="14" fillId="0" borderId="13" xfId="0" applyNumberFormat="1" applyFont="1" applyBorder="1"/>
    <xf numFmtId="43" fontId="14" fillId="0" borderId="21" xfId="0" applyNumberFormat="1" applyFont="1" applyBorder="1"/>
    <xf numFmtId="43" fontId="14" fillId="0" borderId="1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0"/>
  <sheetViews>
    <sheetView showFormulas="1" tabSelected="1" view="pageBreakPreview" topLeftCell="L1" zoomScale="70" zoomScaleNormal="80" zoomScaleSheetLayoutView="70" workbookViewId="0">
      <pane ySplit="8" topLeftCell="A9" activePane="bottomLeft" state="frozen"/>
      <selection pane="bottomLeft" activeCell="Q9" sqref="Q9"/>
    </sheetView>
  </sheetViews>
  <sheetFormatPr defaultRowHeight="20.100000000000001" customHeight="1"/>
  <cols>
    <col min="1" max="1" width="6.109375" customWidth="1"/>
    <col min="2" max="2" width="14.5546875" customWidth="1"/>
    <col min="3" max="3" width="30.5546875" customWidth="1"/>
    <col min="4" max="4" width="12.33203125" customWidth="1"/>
    <col min="5" max="5" width="13.33203125" customWidth="1"/>
    <col min="6" max="6" width="4.33203125" style="1" customWidth="1"/>
    <col min="7" max="7" width="7.5546875" customWidth="1"/>
    <col min="8" max="8" width="3.109375" style="1" customWidth="1"/>
    <col min="9" max="9" width="6.5546875" customWidth="1"/>
    <col min="10" max="10" width="5.109375" style="1" customWidth="1"/>
    <col min="11" max="11" width="6.6640625" customWidth="1"/>
    <col min="12" max="14" width="13.88671875" customWidth="1"/>
    <col min="15" max="15" width="11.6640625" customWidth="1"/>
    <col min="16" max="17" width="11.44140625" style="2" customWidth="1"/>
    <col min="18" max="18" width="14" style="2" customWidth="1"/>
    <col min="19" max="20" width="11.44140625" customWidth="1"/>
    <col min="21" max="21" width="13.88671875" customWidth="1"/>
    <col min="22" max="22" width="14.6640625" customWidth="1"/>
    <col min="23" max="23" width="6.44140625" customWidth="1"/>
    <col min="24" max="24" width="21.44140625" customWidth="1"/>
    <col min="25" max="25" width="17.109375" customWidth="1"/>
  </cols>
  <sheetData>
    <row r="1" spans="1:25" ht="27" customHeight="1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4"/>
    </row>
    <row r="2" spans="1:25" ht="20.100000000000001" customHeigh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7"/>
    </row>
    <row r="3" spans="1:25" ht="20.100000000000001" customHeight="1">
      <c r="A3" s="3"/>
      <c r="B3" s="118" t="s">
        <v>1</v>
      </c>
      <c r="C3" s="11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 t="s">
        <v>2</v>
      </c>
      <c r="W3" s="4"/>
      <c r="X3" s="4"/>
      <c r="Y3" s="6"/>
    </row>
    <row r="4" spans="1:25" ht="20.100000000000001" customHeight="1">
      <c r="A4" s="3"/>
      <c r="B4" s="118" t="s">
        <v>231</v>
      </c>
      <c r="C4" s="11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4</v>
      </c>
      <c r="W4" s="4"/>
      <c r="X4" s="4"/>
      <c r="Y4" s="6"/>
    </row>
    <row r="5" spans="1:25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10"/>
    </row>
    <row r="6" spans="1:25" ht="20.100000000000001" customHeight="1">
      <c r="A6" s="128" t="s">
        <v>6</v>
      </c>
      <c r="B6" s="131" t="s">
        <v>7</v>
      </c>
      <c r="C6" s="134" t="s">
        <v>8</v>
      </c>
      <c r="D6" s="134" t="s">
        <v>9</v>
      </c>
      <c r="E6" s="137" t="s">
        <v>10</v>
      </c>
      <c r="F6" s="119" t="s">
        <v>11</v>
      </c>
      <c r="G6" s="120"/>
      <c r="H6" s="120"/>
      <c r="I6" s="120"/>
      <c r="J6" s="120"/>
      <c r="K6" s="121"/>
      <c r="L6" s="137" t="s">
        <v>12</v>
      </c>
      <c r="M6" s="137" t="s">
        <v>258</v>
      </c>
      <c r="N6" s="137" t="s">
        <v>57</v>
      </c>
      <c r="O6" s="125" t="s">
        <v>13</v>
      </c>
      <c r="P6" s="126"/>
      <c r="Q6" s="126"/>
      <c r="R6" s="126"/>
      <c r="S6" s="126"/>
      <c r="T6" s="126"/>
      <c r="U6" s="127"/>
      <c r="V6" s="131" t="s">
        <v>14</v>
      </c>
      <c r="W6" s="128" t="s">
        <v>6</v>
      </c>
      <c r="X6" s="146" t="s">
        <v>15</v>
      </c>
      <c r="Y6" s="147" t="s">
        <v>16</v>
      </c>
    </row>
    <row r="7" spans="1:25" ht="20.100000000000001" customHeight="1">
      <c r="A7" s="129"/>
      <c r="B7" s="132"/>
      <c r="C7" s="135"/>
      <c r="D7" s="135"/>
      <c r="E7" s="138"/>
      <c r="F7" s="122"/>
      <c r="G7" s="123"/>
      <c r="H7" s="123"/>
      <c r="I7" s="123"/>
      <c r="J7" s="123"/>
      <c r="K7" s="124"/>
      <c r="L7" s="138"/>
      <c r="M7" s="138"/>
      <c r="N7" s="138"/>
      <c r="O7" s="140" t="s">
        <v>17</v>
      </c>
      <c r="P7" s="141"/>
      <c r="Q7" s="142"/>
      <c r="R7" s="125" t="s">
        <v>18</v>
      </c>
      <c r="S7" s="126"/>
      <c r="T7" s="127"/>
      <c r="U7" s="131" t="s">
        <v>19</v>
      </c>
      <c r="V7" s="132"/>
      <c r="W7" s="129"/>
      <c r="X7" s="146"/>
      <c r="Y7" s="147"/>
    </row>
    <row r="8" spans="1:25" ht="20.100000000000001" customHeight="1">
      <c r="A8" s="130"/>
      <c r="B8" s="133"/>
      <c r="C8" s="136"/>
      <c r="D8" s="136"/>
      <c r="E8" s="139"/>
      <c r="F8" s="122"/>
      <c r="G8" s="123"/>
      <c r="H8" s="123"/>
      <c r="I8" s="123"/>
      <c r="J8" s="123"/>
      <c r="K8" s="124"/>
      <c r="L8" s="139"/>
      <c r="M8" s="139"/>
      <c r="N8" s="139"/>
      <c r="O8" s="15">
        <v>0.03</v>
      </c>
      <c r="P8" s="16">
        <v>0.1</v>
      </c>
      <c r="Q8" s="17" t="s">
        <v>20</v>
      </c>
      <c r="R8" s="11" t="s">
        <v>21</v>
      </c>
      <c r="S8" s="11" t="s">
        <v>22</v>
      </c>
      <c r="T8" s="18" t="s">
        <v>23</v>
      </c>
      <c r="U8" s="133"/>
      <c r="V8" s="133"/>
      <c r="W8" s="130"/>
      <c r="X8" s="146"/>
      <c r="Y8" s="147"/>
    </row>
    <row r="9" spans="1:25" s="73" customFormat="1" ht="30" customHeight="1">
      <c r="A9" s="74"/>
      <c r="B9" s="75" t="s">
        <v>256</v>
      </c>
      <c r="C9" s="76" t="s">
        <v>257</v>
      </c>
      <c r="D9" s="77" t="s">
        <v>74</v>
      </c>
      <c r="E9" s="78">
        <v>500</v>
      </c>
      <c r="F9" s="79">
        <v>0</v>
      </c>
      <c r="G9" s="80" t="s">
        <v>27</v>
      </c>
      <c r="H9" s="81">
        <v>0</v>
      </c>
      <c r="I9" s="80" t="s">
        <v>28</v>
      </c>
      <c r="J9" s="81">
        <v>0</v>
      </c>
      <c r="K9" s="82" t="s">
        <v>29</v>
      </c>
      <c r="L9" s="83"/>
      <c r="M9" s="82"/>
      <c r="N9" s="82"/>
      <c r="O9" s="82"/>
      <c r="P9" s="178"/>
      <c r="Q9" s="178"/>
      <c r="R9" s="177"/>
      <c r="S9" s="82"/>
      <c r="T9" s="82"/>
      <c r="U9" s="179"/>
      <c r="V9" s="84"/>
      <c r="W9" s="85"/>
      <c r="X9" s="86"/>
      <c r="Y9" s="87"/>
    </row>
    <row r="10" spans="1:25" ht="20.100000000000001" customHeight="1">
      <c r="A10" s="38" t="s">
        <v>35</v>
      </c>
      <c r="B10" s="143" t="s">
        <v>232</v>
      </c>
      <c r="C10" s="143"/>
      <c r="D10" s="143"/>
      <c r="E10" s="143"/>
      <c r="F10" s="143"/>
      <c r="G10" s="143"/>
      <c r="H10" s="143"/>
      <c r="I10" s="143"/>
      <c r="J10" s="143"/>
      <c r="K10" s="143"/>
      <c r="L10" s="39"/>
      <c r="M10" s="39"/>
      <c r="N10" s="39"/>
      <c r="O10" s="39"/>
      <c r="P10" s="38" t="s">
        <v>36</v>
      </c>
      <c r="Q10" s="88" t="s">
        <v>255</v>
      </c>
      <c r="R10" s="40"/>
      <c r="S10" s="40"/>
      <c r="T10" s="40"/>
      <c r="U10" s="40"/>
      <c r="V10" s="40"/>
      <c r="W10" s="40"/>
      <c r="X10" s="40"/>
      <c r="Y10" s="41"/>
    </row>
    <row r="11" spans="1:25" ht="20.100000000000001" customHeight="1">
      <c r="A11" s="42" t="s">
        <v>37</v>
      </c>
      <c r="B11" s="1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3"/>
      <c r="S11" s="144"/>
      <c r="T11" s="144"/>
      <c r="U11" s="144"/>
      <c r="V11" s="144"/>
      <c r="W11" s="144"/>
      <c r="X11" s="144"/>
      <c r="Y11" s="144"/>
    </row>
    <row r="12" spans="1:25" ht="20.100000000000001" customHeigh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3"/>
      <c r="R12" s="43"/>
      <c r="S12" s="43"/>
      <c r="T12" s="43"/>
      <c r="U12" s="43"/>
      <c r="V12" s="43"/>
      <c r="W12" s="46"/>
      <c r="X12" s="46"/>
      <c r="Y12" s="47"/>
    </row>
    <row r="13" spans="1:25" ht="20.100000000000001" customHeight="1">
      <c r="A13" s="42"/>
      <c r="B13" s="145" t="s">
        <v>229</v>
      </c>
      <c r="C13" s="145"/>
      <c r="D13" s="145"/>
      <c r="E13" s="48"/>
      <c r="F13" s="48"/>
      <c r="G13" s="48"/>
      <c r="H13" s="48"/>
      <c r="I13" s="48"/>
      <c r="J13" s="48"/>
      <c r="K13" s="48"/>
      <c r="L13" s="43"/>
      <c r="M13" s="43"/>
      <c r="N13" s="43"/>
      <c r="O13" s="43"/>
      <c r="P13" s="44"/>
      <c r="Q13" s="43"/>
      <c r="R13" s="145" t="s">
        <v>39</v>
      </c>
      <c r="S13" s="145"/>
      <c r="T13" s="145"/>
      <c r="U13" s="145"/>
      <c r="V13" s="48"/>
      <c r="W13" s="48"/>
      <c r="X13" s="46"/>
      <c r="Y13" s="49"/>
    </row>
    <row r="14" spans="1:25" ht="20.100000000000001" customHeight="1">
      <c r="A14" s="42"/>
      <c r="B14" s="148" t="s">
        <v>233</v>
      </c>
      <c r="C14" s="148"/>
      <c r="D14" s="148"/>
      <c r="E14" s="149" t="s">
        <v>41</v>
      </c>
      <c r="F14" s="149"/>
      <c r="G14" s="149"/>
      <c r="H14" s="149"/>
      <c r="I14" s="149"/>
      <c r="J14" s="149"/>
      <c r="K14" s="149"/>
      <c r="L14" s="50"/>
      <c r="M14" s="50"/>
      <c r="N14" s="50"/>
      <c r="O14" s="50"/>
      <c r="P14" s="44"/>
      <c r="Q14" s="43"/>
      <c r="R14" s="148" t="s">
        <v>42</v>
      </c>
      <c r="S14" s="148"/>
      <c r="T14" s="148"/>
      <c r="U14" s="148"/>
      <c r="V14" s="149" t="s">
        <v>41</v>
      </c>
      <c r="W14" s="149"/>
      <c r="X14" s="46"/>
      <c r="Y14" s="51" t="s">
        <v>43</v>
      </c>
    </row>
    <row r="15" spans="1:25" ht="20.100000000000001" customHeight="1">
      <c r="A15" s="42"/>
      <c r="B15" s="148"/>
      <c r="C15" s="148"/>
      <c r="D15" s="148"/>
      <c r="E15" s="150"/>
      <c r="F15" s="150"/>
      <c r="G15" s="150"/>
      <c r="H15" s="150"/>
      <c r="I15" s="150"/>
      <c r="J15" s="150"/>
      <c r="K15" s="150"/>
      <c r="L15" s="50"/>
      <c r="M15" s="50"/>
      <c r="N15" s="50"/>
      <c r="O15" s="50"/>
      <c r="P15" s="44"/>
      <c r="Q15" s="43"/>
      <c r="R15" s="43"/>
      <c r="S15" s="52"/>
      <c r="T15" s="52"/>
      <c r="U15" s="52"/>
      <c r="V15" s="43"/>
      <c r="W15" s="46"/>
      <c r="X15" s="46"/>
      <c r="Y15" s="47"/>
    </row>
    <row r="16" spans="1:25" ht="20.100000000000001" customHeight="1">
      <c r="A16" s="53"/>
      <c r="B16" s="54"/>
      <c r="C16" s="54"/>
      <c r="D16" s="54"/>
      <c r="E16" s="151"/>
      <c r="F16" s="151"/>
      <c r="G16" s="151"/>
      <c r="H16" s="151"/>
      <c r="I16" s="151"/>
      <c r="J16" s="151"/>
      <c r="K16" s="151"/>
      <c r="L16" s="55"/>
      <c r="M16" s="55"/>
      <c r="N16" s="55"/>
      <c r="O16" s="55"/>
      <c r="P16" s="56"/>
      <c r="Q16" s="54"/>
      <c r="R16" s="54"/>
      <c r="S16" s="57"/>
      <c r="T16" s="57"/>
      <c r="U16" s="57"/>
      <c r="V16" s="54"/>
      <c r="W16" s="46"/>
      <c r="X16" s="46"/>
      <c r="Y16" s="47"/>
    </row>
    <row r="17" spans="1:25" ht="20.100000000000001" customHeight="1">
      <c r="A17" s="58" t="s">
        <v>44</v>
      </c>
      <c r="B17" s="152" t="s">
        <v>254</v>
      </c>
      <c r="C17" s="152"/>
      <c r="D17" s="152"/>
      <c r="E17" s="152"/>
      <c r="F17" s="152"/>
      <c r="G17" s="152"/>
      <c r="H17" s="152"/>
      <c r="I17" s="152"/>
      <c r="J17" s="152"/>
      <c r="K17" s="152"/>
      <c r="L17" s="59"/>
      <c r="M17" s="59"/>
      <c r="N17" s="59"/>
      <c r="O17" s="59"/>
      <c r="P17" s="58" t="s">
        <v>45</v>
      </c>
      <c r="Q17" s="89"/>
      <c r="R17" s="154" t="s">
        <v>46</v>
      </c>
      <c r="S17" s="154"/>
      <c r="T17" s="154"/>
      <c r="U17" s="154"/>
      <c r="V17" s="154"/>
      <c r="W17" s="58" t="s">
        <v>47</v>
      </c>
      <c r="X17" s="60"/>
      <c r="Y17" s="61"/>
    </row>
    <row r="18" spans="1:25" ht="20.100000000000001" customHeight="1">
      <c r="A18" s="42" t="s">
        <v>48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62"/>
      <c r="M18" s="62"/>
      <c r="N18" s="62"/>
      <c r="O18" s="62"/>
      <c r="P18" s="44"/>
      <c r="Q18" s="43"/>
      <c r="R18" s="155"/>
      <c r="S18" s="155"/>
      <c r="T18" s="155"/>
      <c r="U18" s="155"/>
      <c r="V18" s="155"/>
      <c r="W18" s="156" t="s">
        <v>49</v>
      </c>
      <c r="X18" s="156"/>
      <c r="Y18" s="156"/>
    </row>
    <row r="19" spans="1:25" ht="20.100000000000001" customHeight="1">
      <c r="A19" s="42"/>
      <c r="B19" s="43" t="s">
        <v>50</v>
      </c>
      <c r="C19" s="43"/>
      <c r="D19" s="43"/>
      <c r="E19" s="150"/>
      <c r="F19" s="150"/>
      <c r="G19" s="150"/>
      <c r="H19" s="150"/>
      <c r="I19" s="150"/>
      <c r="J19" s="150"/>
      <c r="K19" s="150"/>
      <c r="L19" s="50"/>
      <c r="M19" s="50"/>
      <c r="N19" s="50"/>
      <c r="O19" s="50"/>
      <c r="P19" s="44"/>
      <c r="Q19" s="43"/>
      <c r="R19" s="43"/>
      <c r="S19" s="43"/>
      <c r="T19" s="43"/>
      <c r="U19" s="43"/>
      <c r="V19" s="1"/>
      <c r="W19" s="157" t="s">
        <v>51</v>
      </c>
      <c r="X19" s="157"/>
      <c r="Y19" s="157"/>
    </row>
    <row r="20" spans="1:25" ht="20.100000000000001" customHeight="1">
      <c r="A20" s="42"/>
      <c r="B20" s="145" t="s">
        <v>52</v>
      </c>
      <c r="C20" s="145"/>
      <c r="D20" s="145"/>
      <c r="E20" s="48"/>
      <c r="F20" s="48"/>
      <c r="G20" s="48"/>
      <c r="H20" s="48"/>
      <c r="I20" s="48"/>
      <c r="J20" s="48"/>
      <c r="K20" s="48"/>
      <c r="L20" s="43"/>
      <c r="M20" s="43"/>
      <c r="N20" s="43"/>
      <c r="O20" s="43"/>
      <c r="P20" s="44"/>
      <c r="Q20" s="43"/>
      <c r="R20" s="43"/>
      <c r="S20" s="145" t="s">
        <v>53</v>
      </c>
      <c r="T20" s="145"/>
      <c r="U20" s="145"/>
      <c r="V20" s="1"/>
      <c r="W20" s="156" t="s">
        <v>54</v>
      </c>
      <c r="X20" s="156"/>
      <c r="Y20" s="156"/>
    </row>
    <row r="21" spans="1:25" ht="20.100000000000001" customHeight="1">
      <c r="A21" s="42"/>
      <c r="B21" s="148" t="s">
        <v>55</v>
      </c>
      <c r="C21" s="148"/>
      <c r="D21" s="148"/>
      <c r="E21" s="149" t="s">
        <v>41</v>
      </c>
      <c r="F21" s="149"/>
      <c r="G21" s="149"/>
      <c r="H21" s="149"/>
      <c r="I21" s="149"/>
      <c r="J21" s="149"/>
      <c r="K21" s="149"/>
      <c r="L21" s="50"/>
      <c r="M21" s="50"/>
      <c r="N21" s="50"/>
      <c r="O21" s="50"/>
      <c r="P21" s="44"/>
      <c r="Q21" s="43"/>
      <c r="R21" s="1"/>
      <c r="S21" s="148" t="s">
        <v>230</v>
      </c>
      <c r="T21" s="148"/>
      <c r="U21" s="148"/>
      <c r="V21" s="1"/>
      <c r="W21" s="157" t="s">
        <v>51</v>
      </c>
      <c r="X21" s="157"/>
      <c r="Y21" s="157"/>
    </row>
    <row r="22" spans="1:25" ht="20.100000000000001" customHeight="1">
      <c r="A22" s="53"/>
      <c r="B22" s="57"/>
      <c r="C22" s="57"/>
      <c r="D22" s="54"/>
      <c r="E22" s="151"/>
      <c r="F22" s="151"/>
      <c r="G22" s="151"/>
      <c r="H22" s="151"/>
      <c r="I22" s="151"/>
      <c r="J22" s="151"/>
      <c r="K22" s="151"/>
      <c r="L22" s="55"/>
      <c r="M22" s="55"/>
      <c r="N22" s="55"/>
      <c r="O22" s="55"/>
      <c r="P22" s="56"/>
      <c r="Q22" s="54"/>
      <c r="R22" s="54"/>
      <c r="S22" s="57"/>
      <c r="T22" s="57"/>
      <c r="U22" s="57"/>
      <c r="V22" s="54"/>
      <c r="W22" s="53"/>
      <c r="X22" s="63"/>
      <c r="Y22" s="64"/>
    </row>
    <row r="23" spans="1:25" ht="20.100000000000001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1"/>
      <c r="Q23" s="91"/>
      <c r="R23" s="91"/>
      <c r="S23" s="90"/>
      <c r="T23" s="90"/>
      <c r="U23" s="90"/>
      <c r="V23" s="90"/>
      <c r="W23" s="90"/>
      <c r="X23" s="90"/>
      <c r="Y23" s="90"/>
    </row>
    <row r="24" spans="1:25" ht="20.100000000000001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1"/>
      <c r="Q24" s="91"/>
      <c r="R24" s="91"/>
      <c r="S24" s="90"/>
      <c r="T24" s="90"/>
      <c r="U24" s="90"/>
      <c r="V24" s="90"/>
      <c r="W24" s="90"/>
      <c r="X24" s="90"/>
      <c r="Y24" s="90"/>
    </row>
    <row r="25" spans="1:25" ht="20.100000000000001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1"/>
      <c r="Q25" s="91"/>
      <c r="R25" s="91"/>
      <c r="S25" s="90"/>
      <c r="T25" s="90"/>
      <c r="U25" s="90"/>
      <c r="V25" s="90"/>
      <c r="W25" s="90"/>
      <c r="X25" s="90"/>
      <c r="Y25" s="90"/>
    </row>
    <row r="26" spans="1:25" ht="20.100000000000001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1"/>
      <c r="Q26" s="91"/>
      <c r="R26" s="91"/>
      <c r="S26" s="90"/>
      <c r="T26" s="90"/>
      <c r="U26" s="90"/>
      <c r="V26" s="90"/>
      <c r="W26" s="90"/>
      <c r="X26" s="90"/>
      <c r="Y26" s="90"/>
    </row>
    <row r="27" spans="1:25" ht="20.100000000000001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1"/>
      <c r="Q27" s="91"/>
      <c r="R27" s="91"/>
      <c r="S27" s="90"/>
      <c r="T27" s="90"/>
      <c r="U27" s="90"/>
      <c r="V27" s="90"/>
      <c r="W27" s="90"/>
      <c r="X27" s="90"/>
      <c r="Y27" s="90"/>
    </row>
    <row r="28" spans="1:25" ht="20.100000000000001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1"/>
      <c r="Q28" s="91"/>
      <c r="R28" s="91"/>
      <c r="S28" s="90"/>
      <c r="T28" s="90"/>
      <c r="U28" s="90"/>
      <c r="V28" s="90"/>
      <c r="W28" s="90"/>
      <c r="X28" s="90"/>
      <c r="Y28" s="90"/>
    </row>
    <row r="29" spans="1:25" ht="20.100000000000001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1"/>
      <c r="Q29" s="91"/>
      <c r="R29" s="91"/>
      <c r="S29" s="90"/>
      <c r="T29" s="90"/>
      <c r="U29" s="90"/>
      <c r="V29" s="90"/>
      <c r="W29" s="90"/>
      <c r="X29" s="90"/>
      <c r="Y29" s="90"/>
    </row>
    <row r="30" spans="1:25" ht="20.100000000000001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1"/>
      <c r="Q30" s="91"/>
      <c r="R30" s="91"/>
      <c r="S30" s="90"/>
      <c r="T30" s="90"/>
      <c r="U30" s="90"/>
      <c r="V30" s="90"/>
      <c r="W30" s="90"/>
      <c r="X30" s="90"/>
      <c r="Y30" s="90"/>
    </row>
    <row r="31" spans="1:25" ht="20.100000000000001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1"/>
      <c r="Q31" s="91"/>
      <c r="R31" s="91"/>
      <c r="S31" s="90"/>
      <c r="T31" s="90"/>
      <c r="U31" s="90"/>
      <c r="V31" s="90"/>
      <c r="W31" s="90"/>
      <c r="X31" s="90"/>
      <c r="Y31" s="90"/>
    </row>
    <row r="32" spans="1:25" ht="20.100000000000001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1"/>
      <c r="Q32" s="91"/>
      <c r="R32" s="91"/>
      <c r="S32" s="90"/>
      <c r="T32" s="90"/>
      <c r="U32" s="90"/>
      <c r="V32" s="90"/>
      <c r="W32" s="90"/>
      <c r="X32" s="90"/>
      <c r="Y32" s="90"/>
    </row>
    <row r="33" spans="1:25" ht="20.100000000000001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1"/>
      <c r="Q33" s="91"/>
      <c r="R33" s="91"/>
      <c r="S33" s="90"/>
      <c r="T33" s="90"/>
      <c r="U33" s="90"/>
      <c r="V33" s="90"/>
      <c r="W33" s="90"/>
      <c r="X33" s="90"/>
      <c r="Y33" s="90"/>
    </row>
    <row r="34" spans="1:25" ht="20.100000000000001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  <c r="Q34" s="91"/>
      <c r="R34" s="91"/>
      <c r="S34" s="90"/>
      <c r="T34" s="90"/>
      <c r="U34" s="90"/>
      <c r="V34" s="90"/>
      <c r="W34" s="90"/>
      <c r="X34" s="90"/>
      <c r="Y34" s="90"/>
    </row>
    <row r="35" spans="1:25" ht="20.100000000000001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/>
      <c r="Q35" s="91"/>
      <c r="R35" s="91"/>
      <c r="S35" s="90"/>
      <c r="T35" s="90"/>
      <c r="U35" s="90"/>
      <c r="V35" s="90"/>
      <c r="W35" s="90"/>
      <c r="X35" s="90"/>
      <c r="Y35" s="90"/>
    </row>
    <row r="36" spans="1:25" ht="20.100000000000001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1"/>
      <c r="Q36" s="91"/>
      <c r="R36" s="91"/>
      <c r="S36" s="90"/>
      <c r="T36" s="90"/>
      <c r="U36" s="90"/>
      <c r="V36" s="90"/>
      <c r="W36" s="90"/>
      <c r="X36" s="90"/>
      <c r="Y36" s="90"/>
    </row>
    <row r="37" spans="1:25" ht="20.100000000000001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1"/>
      <c r="Q37" s="91"/>
      <c r="R37" s="91"/>
      <c r="S37" s="90"/>
      <c r="T37" s="90"/>
      <c r="U37" s="90"/>
      <c r="V37" s="90"/>
      <c r="W37" s="90"/>
      <c r="X37" s="90"/>
      <c r="Y37" s="90"/>
    </row>
    <row r="38" spans="1:25" ht="20.100000000000001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/>
      <c r="Q38" s="91"/>
      <c r="R38" s="91"/>
      <c r="S38" s="90"/>
      <c r="T38" s="90"/>
      <c r="U38" s="90"/>
      <c r="V38" s="90"/>
      <c r="W38" s="90"/>
      <c r="X38" s="90"/>
      <c r="Y38" s="90"/>
    </row>
    <row r="39" spans="1:25" ht="20.100000000000001" customHeight="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/>
      <c r="Q39" s="91"/>
      <c r="R39" s="91"/>
      <c r="S39" s="90"/>
      <c r="T39" s="90"/>
      <c r="U39" s="90"/>
      <c r="V39" s="90"/>
      <c r="W39" s="90"/>
      <c r="X39" s="90"/>
      <c r="Y39" s="90"/>
    </row>
    <row r="40" spans="1:25" ht="20.100000000000001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1"/>
      <c r="Q40" s="91"/>
      <c r="R40" s="91"/>
      <c r="S40" s="90"/>
      <c r="T40" s="90"/>
      <c r="U40" s="90"/>
      <c r="V40" s="90"/>
      <c r="W40" s="90"/>
      <c r="X40" s="90"/>
      <c r="Y40" s="90"/>
    </row>
    <row r="41" spans="1:25" ht="20.100000000000001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1"/>
      <c r="Q41" s="91"/>
      <c r="R41" s="91"/>
      <c r="S41" s="90"/>
      <c r="T41" s="90"/>
      <c r="U41" s="90"/>
      <c r="V41" s="90"/>
      <c r="W41" s="90"/>
      <c r="X41" s="90"/>
      <c r="Y41" s="90"/>
    </row>
    <row r="42" spans="1:25" ht="20.100000000000001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1"/>
      <c r="Q42" s="91"/>
      <c r="R42" s="91"/>
      <c r="S42" s="90"/>
      <c r="T42" s="90"/>
      <c r="U42" s="90"/>
      <c r="V42" s="90"/>
      <c r="W42" s="90"/>
      <c r="X42" s="90"/>
      <c r="Y42" s="90"/>
    </row>
    <row r="43" spans="1:25" ht="20.100000000000001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/>
      <c r="Q43" s="91"/>
      <c r="R43" s="91"/>
      <c r="S43" s="90"/>
      <c r="T43" s="90"/>
      <c r="U43" s="90"/>
      <c r="V43" s="90"/>
      <c r="W43" s="90"/>
      <c r="X43" s="90"/>
      <c r="Y43" s="90"/>
    </row>
    <row r="44" spans="1:25" ht="20.100000000000001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1"/>
      <c r="Q44" s="91"/>
      <c r="R44" s="91"/>
      <c r="S44" s="90"/>
      <c r="T44" s="90"/>
      <c r="U44" s="90"/>
      <c r="V44" s="90"/>
      <c r="W44" s="90"/>
      <c r="X44" s="90"/>
      <c r="Y44" s="90"/>
    </row>
    <row r="45" spans="1:25" ht="20.100000000000001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1"/>
      <c r="Q45" s="91"/>
      <c r="R45" s="91"/>
      <c r="S45" s="90"/>
      <c r="T45" s="90"/>
      <c r="U45" s="90"/>
      <c r="V45" s="90"/>
      <c r="W45" s="90"/>
      <c r="X45" s="90"/>
      <c r="Y45" s="90"/>
    </row>
    <row r="46" spans="1:25" ht="20.100000000000001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1"/>
      <c r="Q46" s="91"/>
      <c r="R46" s="91"/>
      <c r="S46" s="90"/>
      <c r="T46" s="90"/>
      <c r="U46" s="90"/>
      <c r="V46" s="90"/>
      <c r="W46" s="90"/>
      <c r="X46" s="90"/>
      <c r="Y46" s="90"/>
    </row>
    <row r="47" spans="1:25" ht="20.100000000000001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1"/>
      <c r="Q47" s="91"/>
      <c r="R47" s="91"/>
      <c r="S47" s="90"/>
      <c r="T47" s="90"/>
      <c r="U47" s="90"/>
      <c r="V47" s="90"/>
      <c r="W47" s="90"/>
      <c r="X47" s="90"/>
      <c r="Y47" s="90"/>
    </row>
    <row r="48" spans="1:25" ht="20.100000000000001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1"/>
      <c r="Q48" s="91"/>
      <c r="R48" s="91"/>
      <c r="S48" s="90"/>
      <c r="T48" s="90"/>
      <c r="U48" s="90"/>
      <c r="V48" s="90"/>
      <c r="W48" s="90"/>
      <c r="X48" s="90"/>
      <c r="Y48" s="90"/>
    </row>
    <row r="49" spans="1:25" ht="20.100000000000001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  <c r="Q49" s="91"/>
      <c r="R49" s="91"/>
      <c r="S49" s="90"/>
      <c r="T49" s="90"/>
      <c r="U49" s="90"/>
      <c r="V49" s="90"/>
      <c r="W49" s="90"/>
      <c r="X49" s="90"/>
      <c r="Y49" s="90"/>
    </row>
    <row r="50" spans="1:25" ht="20.100000000000001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1"/>
      <c r="Q50" s="91"/>
      <c r="R50" s="91"/>
      <c r="S50" s="90"/>
      <c r="T50" s="90"/>
      <c r="U50" s="90"/>
      <c r="V50" s="90"/>
      <c r="W50" s="90"/>
      <c r="X50" s="90"/>
      <c r="Y50" s="90"/>
    </row>
  </sheetData>
  <mergeCells count="45">
    <mergeCell ref="E22:K22"/>
    <mergeCell ref="B20:D20"/>
    <mergeCell ref="S20:U20"/>
    <mergeCell ref="W20:Y20"/>
    <mergeCell ref="B21:D21"/>
    <mergeCell ref="E21:K21"/>
    <mergeCell ref="S21:U21"/>
    <mergeCell ref="W21:Y21"/>
    <mergeCell ref="E16:K16"/>
    <mergeCell ref="B17:K18"/>
    <mergeCell ref="R17:V18"/>
    <mergeCell ref="W18:Y18"/>
    <mergeCell ref="E19:K19"/>
    <mergeCell ref="W19:Y19"/>
    <mergeCell ref="B14:D14"/>
    <mergeCell ref="E14:K14"/>
    <mergeCell ref="R14:U14"/>
    <mergeCell ref="V14:W14"/>
    <mergeCell ref="B15:D15"/>
    <mergeCell ref="E15:K15"/>
    <mergeCell ref="B10:K10"/>
    <mergeCell ref="S11:Y11"/>
    <mergeCell ref="B13:D13"/>
    <mergeCell ref="R13:U13"/>
    <mergeCell ref="V6:V8"/>
    <mergeCell ref="W6:W8"/>
    <mergeCell ref="X6:X8"/>
    <mergeCell ref="Y6:Y8"/>
    <mergeCell ref="U7:U8"/>
    <mergeCell ref="A1:Y1"/>
    <mergeCell ref="A2:Y2"/>
    <mergeCell ref="B3:C3"/>
    <mergeCell ref="B4:C4"/>
    <mergeCell ref="F6:K8"/>
    <mergeCell ref="O6:U6"/>
    <mergeCell ref="A6:A8"/>
    <mergeCell ref="B6:B8"/>
    <mergeCell ref="C6:C8"/>
    <mergeCell ref="D6:D8"/>
    <mergeCell ref="E6:E8"/>
    <mergeCell ref="L6:L8"/>
    <mergeCell ref="M6:M8"/>
    <mergeCell ref="N6:N8"/>
    <mergeCell ref="O7:Q7"/>
    <mergeCell ref="R7:T7"/>
  </mergeCells>
  <pageMargins left="0.25" right="0.25" top="0.75" bottom="0.75" header="0.3" footer="0.3"/>
  <pageSetup paperSize="9" scale="24" orientation="landscape" useFirstPageNumber="1" horizontalDpi="360" verticalDpi="360" copies="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5"/>
  <sheetViews>
    <sheetView zoomScale="80" zoomScaleNormal="80" workbookViewId="0">
      <pane ySplit="8" topLeftCell="A147" activePane="bottomLeft" state="frozen"/>
      <selection pane="bottomLeft" activeCell="K155" sqref="K155"/>
    </sheetView>
  </sheetViews>
  <sheetFormatPr defaultColWidth="9.109375" defaultRowHeight="20.100000000000001" customHeight="1"/>
  <cols>
    <col min="1" max="1" width="6.109375" style="1" customWidth="1"/>
    <col min="2" max="2" width="15.44140625" style="1" customWidth="1"/>
    <col min="3" max="3" width="30.5546875" style="1" customWidth="1"/>
    <col min="4" max="4" width="16.44140625" style="1" customWidth="1"/>
    <col min="5" max="5" width="13.33203125" style="1" customWidth="1"/>
    <col min="6" max="6" width="3.44140625" style="1" customWidth="1"/>
    <col min="7" max="7" width="7.5546875" style="1" customWidth="1"/>
    <col min="8" max="8" width="4.33203125" style="1" customWidth="1"/>
    <col min="9" max="9" width="6.5546875" style="1" customWidth="1"/>
    <col min="10" max="10" width="3.5546875" style="1" customWidth="1"/>
    <col min="11" max="11" width="6.6640625" style="1" customWidth="1"/>
    <col min="12" max="12" width="13.88671875" style="1" customWidth="1"/>
    <col min="13" max="13" width="11.6640625" style="1" customWidth="1"/>
    <col min="14" max="15" width="11.44140625" style="2" customWidth="1"/>
    <col min="16" max="16" width="13.5546875" style="2" customWidth="1"/>
    <col min="17" max="17" width="11.44140625" style="1" customWidth="1"/>
    <col min="18" max="18" width="13.44140625" style="1" customWidth="1"/>
    <col min="19" max="19" width="16.6640625" style="1" customWidth="1"/>
    <col min="20" max="20" width="18.33203125" style="1" customWidth="1"/>
    <col min="21" max="21" width="6.44140625" style="1" customWidth="1"/>
    <col min="22" max="22" width="21.44140625" style="1" customWidth="1"/>
    <col min="23" max="23" width="10.33203125" style="1" customWidth="1"/>
    <col min="24" max="24" width="9.109375" style="1" customWidth="1"/>
    <col min="25" max="16384" width="9.109375" style="1"/>
  </cols>
  <sheetData>
    <row r="1" spans="1:23" ht="27" customHeight="1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20.100000000000001" customHeight="1">
      <c r="A2" s="115" t="s">
        <v>234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20.100000000000001" customHeight="1">
      <c r="A3" s="3"/>
      <c r="B3" s="118" t="s">
        <v>1</v>
      </c>
      <c r="C3" s="11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2</v>
      </c>
      <c r="U3" s="4"/>
      <c r="V3" s="4"/>
      <c r="W3" s="6"/>
    </row>
    <row r="4" spans="1:23" ht="20.100000000000001" customHeight="1">
      <c r="A4" s="3"/>
      <c r="B4" s="118" t="s">
        <v>3</v>
      </c>
      <c r="C4" s="11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4</v>
      </c>
      <c r="U4" s="4"/>
      <c r="V4" s="4"/>
      <c r="W4" s="6"/>
    </row>
    <row r="5" spans="1:23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10"/>
    </row>
    <row r="6" spans="1:23" ht="20.100000000000001" customHeight="1">
      <c r="A6" s="128" t="s">
        <v>6</v>
      </c>
      <c r="B6" s="131" t="s">
        <v>7</v>
      </c>
      <c r="C6" s="134" t="s">
        <v>8</v>
      </c>
      <c r="D6" s="134" t="s">
        <v>9</v>
      </c>
      <c r="E6" s="137" t="s">
        <v>10</v>
      </c>
      <c r="F6" s="119" t="s">
        <v>11</v>
      </c>
      <c r="G6" s="120"/>
      <c r="H6" s="120"/>
      <c r="I6" s="120"/>
      <c r="J6" s="120"/>
      <c r="K6" s="121"/>
      <c r="L6" s="137" t="s">
        <v>12</v>
      </c>
      <c r="M6" s="125" t="s">
        <v>13</v>
      </c>
      <c r="N6" s="126"/>
      <c r="O6" s="126"/>
      <c r="P6" s="126"/>
      <c r="Q6" s="126"/>
      <c r="R6" s="126"/>
      <c r="S6" s="127"/>
      <c r="T6" s="131" t="s">
        <v>14</v>
      </c>
      <c r="U6" s="128" t="s">
        <v>6</v>
      </c>
      <c r="V6" s="146" t="s">
        <v>15</v>
      </c>
      <c r="W6" s="147" t="s">
        <v>16</v>
      </c>
    </row>
    <row r="7" spans="1:23" ht="20.100000000000001" customHeight="1">
      <c r="A7" s="129"/>
      <c r="B7" s="132"/>
      <c r="C7" s="135"/>
      <c r="D7" s="135"/>
      <c r="E7" s="138"/>
      <c r="F7" s="122"/>
      <c r="G7" s="123"/>
      <c r="H7" s="123"/>
      <c r="I7" s="123"/>
      <c r="J7" s="123"/>
      <c r="K7" s="124"/>
      <c r="L7" s="138"/>
      <c r="M7" s="140" t="s">
        <v>17</v>
      </c>
      <c r="N7" s="141"/>
      <c r="O7" s="142"/>
      <c r="P7" s="125" t="s">
        <v>18</v>
      </c>
      <c r="Q7" s="126"/>
      <c r="R7" s="127"/>
      <c r="S7" s="131" t="s">
        <v>19</v>
      </c>
      <c r="T7" s="132"/>
      <c r="U7" s="129"/>
      <c r="V7" s="146"/>
      <c r="W7" s="147"/>
    </row>
    <row r="8" spans="1:23" ht="20.100000000000001" customHeight="1">
      <c r="A8" s="130"/>
      <c r="B8" s="133"/>
      <c r="C8" s="136"/>
      <c r="D8" s="136"/>
      <c r="E8" s="139"/>
      <c r="F8" s="122"/>
      <c r="G8" s="123"/>
      <c r="H8" s="123"/>
      <c r="I8" s="123"/>
      <c r="J8" s="123"/>
      <c r="K8" s="124"/>
      <c r="L8" s="139"/>
      <c r="M8" s="15">
        <v>0.03</v>
      </c>
      <c r="N8" s="16">
        <v>0.1</v>
      </c>
      <c r="O8" s="17" t="s">
        <v>20</v>
      </c>
      <c r="P8" s="11" t="s">
        <v>21</v>
      </c>
      <c r="Q8" s="11" t="s">
        <v>22</v>
      </c>
      <c r="R8" s="18" t="s">
        <v>23</v>
      </c>
      <c r="S8" s="133"/>
      <c r="T8" s="133"/>
      <c r="U8" s="130"/>
      <c r="V8" s="146"/>
      <c r="W8" s="147"/>
    </row>
    <row r="9" spans="1:23" ht="20.100000000000001" customHeight="1">
      <c r="A9" s="158" t="s">
        <v>58</v>
      </c>
      <c r="B9" s="159"/>
      <c r="C9" s="14"/>
      <c r="D9" s="14"/>
      <c r="E9" s="65"/>
      <c r="F9" s="66"/>
      <c r="G9" s="67"/>
      <c r="H9" s="67"/>
      <c r="I9" s="67"/>
      <c r="J9" s="67"/>
      <c r="K9" s="68"/>
      <c r="L9" s="69"/>
      <c r="M9" s="69"/>
      <c r="N9" s="70"/>
      <c r="O9" s="71"/>
      <c r="P9" s="11"/>
      <c r="Q9" s="12"/>
      <c r="R9" s="71"/>
      <c r="S9" s="13"/>
      <c r="T9" s="70"/>
      <c r="U9" s="69"/>
      <c r="V9" s="14"/>
      <c r="W9" s="72"/>
    </row>
    <row r="10" spans="1:23" ht="20.100000000000001" customHeight="1">
      <c r="A10" s="19" t="s">
        <v>59</v>
      </c>
      <c r="B10" s="20" t="s">
        <v>69</v>
      </c>
      <c r="C10" s="92" t="s">
        <v>85</v>
      </c>
      <c r="D10" s="93" t="s">
        <v>62</v>
      </c>
      <c r="E10" s="94">
        <v>566.64</v>
      </c>
      <c r="F10" s="34">
        <v>10</v>
      </c>
      <c r="G10" s="24" t="s">
        <v>27</v>
      </c>
      <c r="H10" s="25">
        <v>7</v>
      </c>
      <c r="I10" s="24" t="s">
        <v>28</v>
      </c>
      <c r="J10" s="25">
        <v>15</v>
      </c>
      <c r="K10" s="26" t="s">
        <v>29</v>
      </c>
      <c r="L10" s="26">
        <f>F10*E10+H10*E10/8+J10*E10/8/60</f>
        <v>6179.9175000000005</v>
      </c>
      <c r="M10" s="26"/>
      <c r="N10" s="27"/>
      <c r="O10" s="27">
        <f>M10+N10</f>
        <v>0</v>
      </c>
      <c r="P10" s="28">
        <v>390</v>
      </c>
      <c r="Q10" s="26">
        <v>10</v>
      </c>
      <c r="R10" s="26">
        <f>P10+Q10</f>
        <v>400</v>
      </c>
      <c r="S10" s="95">
        <f>R10+O10</f>
        <v>400</v>
      </c>
      <c r="T10" s="30">
        <f>L10-S10</f>
        <v>5779.9175000000005</v>
      </c>
      <c r="U10" s="31" t="str">
        <f t="shared" ref="U10:U32" si="0">A10</f>
        <v>1</v>
      </c>
      <c r="V10" s="96"/>
      <c r="W10" s="97"/>
    </row>
    <row r="11" spans="1:23" ht="20.100000000000001" customHeight="1">
      <c r="A11" s="19" t="s">
        <v>78</v>
      </c>
      <c r="B11" s="20" t="s">
        <v>67</v>
      </c>
      <c r="C11" s="92" t="s">
        <v>82</v>
      </c>
      <c r="D11" s="93" t="s">
        <v>62</v>
      </c>
      <c r="E11" s="94">
        <v>566.64</v>
      </c>
      <c r="F11" s="34">
        <v>10</v>
      </c>
      <c r="G11" s="24" t="s">
        <v>27</v>
      </c>
      <c r="H11" s="25"/>
      <c r="I11" s="24" t="s">
        <v>28</v>
      </c>
      <c r="J11" s="25"/>
      <c r="K11" s="26" t="s">
        <v>29</v>
      </c>
      <c r="L11" s="26">
        <f>F11*E11+H11*E11/8+J11*E11/8/60</f>
        <v>5666.4</v>
      </c>
      <c r="M11" s="26"/>
      <c r="N11" s="27"/>
      <c r="O11" s="27">
        <f>M11+N11</f>
        <v>0</v>
      </c>
      <c r="P11" s="28">
        <v>390</v>
      </c>
      <c r="Q11" s="26">
        <v>10</v>
      </c>
      <c r="R11" s="26">
        <f t="shared" ref="R11:R32" si="1">P11+Q11</f>
        <v>400</v>
      </c>
      <c r="S11" s="95">
        <f>R11+O11</f>
        <v>400</v>
      </c>
      <c r="T11" s="30">
        <f>L11-S11</f>
        <v>5266.4</v>
      </c>
      <c r="U11" s="31" t="str">
        <f t="shared" si="0"/>
        <v>2</v>
      </c>
      <c r="V11" s="96"/>
      <c r="W11" s="97"/>
    </row>
    <row r="12" spans="1:23" ht="20.100000000000001" customHeight="1">
      <c r="A12" s="19" t="s">
        <v>80</v>
      </c>
      <c r="B12" s="20" t="s">
        <v>60</v>
      </c>
      <c r="C12" s="21" t="s">
        <v>61</v>
      </c>
      <c r="D12" s="93" t="s">
        <v>62</v>
      </c>
      <c r="E12" s="94">
        <v>566.64</v>
      </c>
      <c r="F12" s="34">
        <v>10</v>
      </c>
      <c r="G12" s="24" t="s">
        <v>27</v>
      </c>
      <c r="H12" s="25"/>
      <c r="I12" s="24" t="s">
        <v>28</v>
      </c>
      <c r="J12" s="25"/>
      <c r="K12" s="26" t="s">
        <v>29</v>
      </c>
      <c r="L12" s="26">
        <f t="shared" ref="L12:L58" si="2">F12*E12+H12*E12/8+J12*E12/8/60</f>
        <v>5666.4</v>
      </c>
      <c r="M12" s="26"/>
      <c r="N12" s="27"/>
      <c r="O12" s="27">
        <f t="shared" ref="O12:O75" si="3">M12+N12</f>
        <v>0</v>
      </c>
      <c r="P12" s="28">
        <v>390</v>
      </c>
      <c r="Q12" s="26">
        <v>10</v>
      </c>
      <c r="R12" s="26">
        <f t="shared" si="1"/>
        <v>400</v>
      </c>
      <c r="S12" s="95">
        <f t="shared" ref="S12:S32" si="4">R12+O12</f>
        <v>400</v>
      </c>
      <c r="T12" s="30">
        <f t="shared" ref="T12:T32" si="5">L12-S12</f>
        <v>5266.4</v>
      </c>
      <c r="U12" s="31" t="str">
        <f t="shared" si="0"/>
        <v>3</v>
      </c>
      <c r="V12" s="98"/>
      <c r="W12" s="97"/>
    </row>
    <row r="13" spans="1:23" ht="20.100000000000001" customHeight="1">
      <c r="A13" s="19">
        <f>A12+1</f>
        <v>4</v>
      </c>
      <c r="B13" s="20" t="s">
        <v>63</v>
      </c>
      <c r="C13" s="21" t="s">
        <v>87</v>
      </c>
      <c r="D13" s="93" t="s">
        <v>62</v>
      </c>
      <c r="E13" s="94">
        <v>566.64</v>
      </c>
      <c r="F13" s="34">
        <v>10</v>
      </c>
      <c r="G13" s="24" t="s">
        <v>27</v>
      </c>
      <c r="H13" s="25"/>
      <c r="I13" s="24" t="s">
        <v>28</v>
      </c>
      <c r="J13" s="25"/>
      <c r="K13" s="26" t="s">
        <v>29</v>
      </c>
      <c r="L13" s="26">
        <f t="shared" si="2"/>
        <v>5666.4</v>
      </c>
      <c r="M13" s="26"/>
      <c r="N13" s="27"/>
      <c r="O13" s="27">
        <f t="shared" si="3"/>
        <v>0</v>
      </c>
      <c r="P13" s="28">
        <v>390</v>
      </c>
      <c r="Q13" s="26">
        <v>10</v>
      </c>
      <c r="R13" s="26">
        <f t="shared" si="1"/>
        <v>400</v>
      </c>
      <c r="S13" s="95">
        <f t="shared" si="4"/>
        <v>400</v>
      </c>
      <c r="T13" s="30">
        <f t="shared" si="5"/>
        <v>5266.4</v>
      </c>
      <c r="U13" s="31">
        <f t="shared" si="0"/>
        <v>4</v>
      </c>
      <c r="V13" s="32"/>
      <c r="W13" s="97"/>
    </row>
    <row r="14" spans="1:23" ht="20.100000000000001" customHeight="1">
      <c r="A14" s="19">
        <f t="shared" ref="A14:A32" si="6">A13+1</f>
        <v>5</v>
      </c>
      <c r="B14" s="20" t="s">
        <v>145</v>
      </c>
      <c r="C14" s="21" t="s">
        <v>81</v>
      </c>
      <c r="D14" s="93" t="s">
        <v>26</v>
      </c>
      <c r="E14" s="99">
        <v>534.59</v>
      </c>
      <c r="F14" s="34">
        <v>10</v>
      </c>
      <c r="G14" s="24" t="s">
        <v>27</v>
      </c>
      <c r="H14" s="25"/>
      <c r="I14" s="24" t="s">
        <v>28</v>
      </c>
      <c r="J14" s="25"/>
      <c r="K14" s="26" t="s">
        <v>29</v>
      </c>
      <c r="L14" s="26">
        <f t="shared" si="2"/>
        <v>5345.9000000000005</v>
      </c>
      <c r="M14" s="26"/>
      <c r="N14" s="27"/>
      <c r="O14" s="27">
        <f t="shared" si="3"/>
        <v>0</v>
      </c>
      <c r="P14" s="28">
        <v>390</v>
      </c>
      <c r="Q14" s="26">
        <v>10</v>
      </c>
      <c r="R14" s="26">
        <f t="shared" si="1"/>
        <v>400</v>
      </c>
      <c r="S14" s="95">
        <f t="shared" si="4"/>
        <v>400</v>
      </c>
      <c r="T14" s="30">
        <f t="shared" si="5"/>
        <v>4945.9000000000005</v>
      </c>
      <c r="U14" s="31">
        <f t="shared" si="0"/>
        <v>5</v>
      </c>
      <c r="V14" s="32"/>
      <c r="W14" s="97"/>
    </row>
    <row r="15" spans="1:23" ht="20.100000000000001" customHeight="1">
      <c r="A15" s="19">
        <f t="shared" si="6"/>
        <v>6</v>
      </c>
      <c r="B15" s="20" t="s">
        <v>145</v>
      </c>
      <c r="C15" s="21" t="s">
        <v>91</v>
      </c>
      <c r="D15" s="93" t="s">
        <v>62</v>
      </c>
      <c r="E15" s="94">
        <v>566.64</v>
      </c>
      <c r="F15" s="34">
        <v>10</v>
      </c>
      <c r="G15" s="24" t="s">
        <v>27</v>
      </c>
      <c r="H15" s="25"/>
      <c r="I15" s="24" t="s">
        <v>28</v>
      </c>
      <c r="J15" s="25"/>
      <c r="K15" s="26" t="s">
        <v>29</v>
      </c>
      <c r="L15" s="26">
        <f t="shared" si="2"/>
        <v>5666.4</v>
      </c>
      <c r="M15" s="26"/>
      <c r="N15" s="27"/>
      <c r="O15" s="27">
        <f t="shared" si="3"/>
        <v>0</v>
      </c>
      <c r="P15" s="28">
        <v>390</v>
      </c>
      <c r="Q15" s="26">
        <v>10</v>
      </c>
      <c r="R15" s="26">
        <f t="shared" si="1"/>
        <v>400</v>
      </c>
      <c r="S15" s="95">
        <f t="shared" si="4"/>
        <v>400</v>
      </c>
      <c r="T15" s="30">
        <f t="shared" si="5"/>
        <v>5266.4</v>
      </c>
      <c r="U15" s="31">
        <f t="shared" si="0"/>
        <v>6</v>
      </c>
      <c r="V15" s="32"/>
      <c r="W15" s="97"/>
    </row>
    <row r="16" spans="1:23" ht="20.100000000000001" customHeight="1">
      <c r="A16" s="19">
        <f t="shared" si="6"/>
        <v>7</v>
      </c>
      <c r="B16" s="20" t="s">
        <v>235</v>
      </c>
      <c r="C16" s="21" t="s">
        <v>93</v>
      </c>
      <c r="D16" s="93" t="s">
        <v>62</v>
      </c>
      <c r="E16" s="94">
        <v>566.64</v>
      </c>
      <c r="F16" s="34">
        <v>10</v>
      </c>
      <c r="G16" s="24" t="s">
        <v>27</v>
      </c>
      <c r="H16" s="25"/>
      <c r="I16" s="24" t="s">
        <v>28</v>
      </c>
      <c r="J16" s="25"/>
      <c r="K16" s="26" t="s">
        <v>29</v>
      </c>
      <c r="L16" s="26">
        <f t="shared" si="2"/>
        <v>5666.4</v>
      </c>
      <c r="M16" s="26"/>
      <c r="N16" s="27"/>
      <c r="O16" s="27">
        <f t="shared" si="3"/>
        <v>0</v>
      </c>
      <c r="P16" s="28">
        <v>390</v>
      </c>
      <c r="Q16" s="26">
        <v>10</v>
      </c>
      <c r="R16" s="26">
        <f t="shared" si="1"/>
        <v>400</v>
      </c>
      <c r="S16" s="95">
        <f t="shared" si="4"/>
        <v>400</v>
      </c>
      <c r="T16" s="30">
        <f t="shared" si="5"/>
        <v>5266.4</v>
      </c>
      <c r="U16" s="31">
        <f t="shared" si="0"/>
        <v>7</v>
      </c>
      <c r="V16" s="32"/>
      <c r="W16" s="97"/>
    </row>
    <row r="17" spans="1:25" ht="20.100000000000001" customHeight="1">
      <c r="A17" s="19">
        <f t="shared" si="6"/>
        <v>8</v>
      </c>
      <c r="B17" s="20" t="s">
        <v>235</v>
      </c>
      <c r="C17" s="21" t="s">
        <v>101</v>
      </c>
      <c r="D17" s="93" t="s">
        <v>62</v>
      </c>
      <c r="E17" s="94">
        <v>566.64</v>
      </c>
      <c r="F17" s="34">
        <v>10</v>
      </c>
      <c r="G17" s="24" t="s">
        <v>27</v>
      </c>
      <c r="H17" s="25"/>
      <c r="I17" s="24" t="s">
        <v>28</v>
      </c>
      <c r="J17" s="25"/>
      <c r="K17" s="26" t="s">
        <v>29</v>
      </c>
      <c r="L17" s="26">
        <f t="shared" si="2"/>
        <v>5666.4</v>
      </c>
      <c r="M17" s="26"/>
      <c r="N17" s="27"/>
      <c r="O17" s="27">
        <f t="shared" si="3"/>
        <v>0</v>
      </c>
      <c r="P17" s="28">
        <v>390</v>
      </c>
      <c r="Q17" s="26">
        <v>10</v>
      </c>
      <c r="R17" s="26">
        <f t="shared" si="1"/>
        <v>400</v>
      </c>
      <c r="S17" s="95">
        <f t="shared" si="4"/>
        <v>400</v>
      </c>
      <c r="T17" s="30">
        <f t="shared" si="5"/>
        <v>5266.4</v>
      </c>
      <c r="U17" s="31">
        <f t="shared" si="0"/>
        <v>8</v>
      </c>
      <c r="V17" s="32"/>
      <c r="W17" s="97"/>
    </row>
    <row r="18" spans="1:25" ht="20.100000000000001" customHeight="1">
      <c r="A18" s="19">
        <f t="shared" si="6"/>
        <v>9</v>
      </c>
      <c r="B18" s="20" t="s">
        <v>40</v>
      </c>
      <c r="C18" s="21" t="s">
        <v>79</v>
      </c>
      <c r="D18" s="93" t="s">
        <v>26</v>
      </c>
      <c r="E18" s="99">
        <v>534.59</v>
      </c>
      <c r="F18" s="34">
        <v>10</v>
      </c>
      <c r="G18" s="24" t="s">
        <v>27</v>
      </c>
      <c r="H18" s="25"/>
      <c r="I18" s="24" t="s">
        <v>28</v>
      </c>
      <c r="J18" s="25"/>
      <c r="K18" s="26" t="s">
        <v>29</v>
      </c>
      <c r="L18" s="26">
        <f t="shared" si="2"/>
        <v>5345.9000000000005</v>
      </c>
      <c r="M18" s="26"/>
      <c r="N18" s="27"/>
      <c r="O18" s="27">
        <f t="shared" si="3"/>
        <v>0</v>
      </c>
      <c r="P18" s="28">
        <v>390</v>
      </c>
      <c r="Q18" s="26">
        <v>10</v>
      </c>
      <c r="R18" s="26">
        <f t="shared" si="1"/>
        <v>400</v>
      </c>
      <c r="S18" s="95">
        <f t="shared" si="4"/>
        <v>400</v>
      </c>
      <c r="T18" s="30">
        <f t="shared" si="5"/>
        <v>4945.9000000000005</v>
      </c>
      <c r="U18" s="31">
        <f t="shared" si="0"/>
        <v>9</v>
      </c>
      <c r="V18" s="32"/>
      <c r="W18" s="97"/>
    </row>
    <row r="19" spans="1:25" ht="20.100000000000001" customHeight="1">
      <c r="A19" s="19">
        <f t="shared" si="6"/>
        <v>10</v>
      </c>
      <c r="B19" s="20" t="s">
        <v>40</v>
      </c>
      <c r="C19" s="21" t="s">
        <v>236</v>
      </c>
      <c r="D19" s="93" t="s">
        <v>62</v>
      </c>
      <c r="E19" s="94">
        <v>566.64</v>
      </c>
      <c r="F19" s="34">
        <v>10</v>
      </c>
      <c r="G19" s="24" t="s">
        <v>27</v>
      </c>
      <c r="H19" s="25"/>
      <c r="I19" s="24" t="s">
        <v>28</v>
      </c>
      <c r="J19" s="25"/>
      <c r="K19" s="26" t="s">
        <v>29</v>
      </c>
      <c r="L19" s="26">
        <f>F19*E19+H19*E19/8+J19*E19/8/60</f>
        <v>5666.4</v>
      </c>
      <c r="M19" s="26"/>
      <c r="N19" s="27"/>
      <c r="O19" s="27">
        <f t="shared" si="3"/>
        <v>0</v>
      </c>
      <c r="P19" s="28">
        <v>390</v>
      </c>
      <c r="Q19" s="26">
        <v>10</v>
      </c>
      <c r="R19" s="26">
        <f t="shared" si="1"/>
        <v>400</v>
      </c>
      <c r="S19" s="95">
        <f t="shared" si="4"/>
        <v>400</v>
      </c>
      <c r="T19" s="30">
        <f t="shared" si="5"/>
        <v>5266.4</v>
      </c>
      <c r="U19" s="31">
        <f t="shared" si="0"/>
        <v>10</v>
      </c>
      <c r="V19" s="32"/>
      <c r="W19" s="97"/>
    </row>
    <row r="20" spans="1:25" ht="20.100000000000001" customHeight="1">
      <c r="A20" s="19">
        <f t="shared" si="6"/>
        <v>11</v>
      </c>
      <c r="B20" s="20" t="s">
        <v>32</v>
      </c>
      <c r="C20" s="21" t="s">
        <v>33</v>
      </c>
      <c r="D20" s="93" t="s">
        <v>26</v>
      </c>
      <c r="E20" s="94">
        <v>534.59</v>
      </c>
      <c r="F20" s="34">
        <v>10</v>
      </c>
      <c r="G20" s="24" t="s">
        <v>27</v>
      </c>
      <c r="H20" s="25"/>
      <c r="I20" s="24" t="s">
        <v>28</v>
      </c>
      <c r="J20" s="25"/>
      <c r="K20" s="26" t="s">
        <v>29</v>
      </c>
      <c r="L20" s="26">
        <f>F20*E20+H20*E20/8+J20*E20/8/60</f>
        <v>5345.9000000000005</v>
      </c>
      <c r="M20" s="26"/>
      <c r="N20" s="27"/>
      <c r="O20" s="27">
        <f t="shared" si="3"/>
        <v>0</v>
      </c>
      <c r="P20" s="28">
        <v>390</v>
      </c>
      <c r="Q20" s="26">
        <v>10</v>
      </c>
      <c r="R20" s="26">
        <f t="shared" si="1"/>
        <v>400</v>
      </c>
      <c r="S20" s="95">
        <f t="shared" si="4"/>
        <v>400</v>
      </c>
      <c r="T20" s="30">
        <f t="shared" si="5"/>
        <v>4945.9000000000005</v>
      </c>
      <c r="U20" s="31">
        <f t="shared" si="0"/>
        <v>11</v>
      </c>
      <c r="V20" s="32" t="s">
        <v>237</v>
      </c>
      <c r="W20" s="97"/>
    </row>
    <row r="21" spans="1:25" ht="20.100000000000001" customHeight="1">
      <c r="A21" s="19">
        <f t="shared" si="6"/>
        <v>12</v>
      </c>
      <c r="B21" s="20" t="s">
        <v>32</v>
      </c>
      <c r="C21" s="21" t="s">
        <v>96</v>
      </c>
      <c r="D21" s="22" t="s">
        <v>97</v>
      </c>
      <c r="E21" s="94">
        <f>15000/22</f>
        <v>681.81818181818187</v>
      </c>
      <c r="F21" s="34">
        <v>10</v>
      </c>
      <c r="G21" s="24" t="s">
        <v>27</v>
      </c>
      <c r="H21" s="25"/>
      <c r="I21" s="24" t="s">
        <v>28</v>
      </c>
      <c r="J21" s="25"/>
      <c r="K21" s="26" t="s">
        <v>29</v>
      </c>
      <c r="L21" s="26">
        <f t="shared" si="2"/>
        <v>6818.1818181818189</v>
      </c>
      <c r="M21" s="26"/>
      <c r="N21" s="27"/>
      <c r="O21" s="27">
        <f t="shared" si="3"/>
        <v>0</v>
      </c>
      <c r="P21" s="28">
        <v>390</v>
      </c>
      <c r="Q21" s="26">
        <v>10</v>
      </c>
      <c r="R21" s="26">
        <f t="shared" si="1"/>
        <v>400</v>
      </c>
      <c r="S21" s="95">
        <f t="shared" si="4"/>
        <v>400</v>
      </c>
      <c r="T21" s="30">
        <f t="shared" si="5"/>
        <v>6418.1818181818189</v>
      </c>
      <c r="U21" s="31">
        <f t="shared" si="0"/>
        <v>12</v>
      </c>
      <c r="V21" s="32"/>
      <c r="W21" s="97"/>
    </row>
    <row r="22" spans="1:25" ht="20.100000000000001" customHeight="1">
      <c r="A22" s="19">
        <f t="shared" si="6"/>
        <v>13</v>
      </c>
      <c r="B22" s="20" t="s">
        <v>32</v>
      </c>
      <c r="C22" s="21" t="s">
        <v>100</v>
      </c>
      <c r="D22" s="22" t="s">
        <v>97</v>
      </c>
      <c r="E22" s="94">
        <f>15000/22</f>
        <v>681.81818181818187</v>
      </c>
      <c r="F22" s="34">
        <v>10</v>
      </c>
      <c r="G22" s="24" t="s">
        <v>27</v>
      </c>
      <c r="H22" s="25"/>
      <c r="I22" s="24" t="s">
        <v>28</v>
      </c>
      <c r="J22" s="25"/>
      <c r="K22" s="26" t="s">
        <v>29</v>
      </c>
      <c r="L22" s="26">
        <f t="shared" si="2"/>
        <v>6818.1818181818189</v>
      </c>
      <c r="M22" s="26">
        <f>L22*0.03</f>
        <v>204.54545454545456</v>
      </c>
      <c r="N22" s="27"/>
      <c r="O22" s="27">
        <f t="shared" si="3"/>
        <v>204.54545454545456</v>
      </c>
      <c r="P22" s="28">
        <v>390</v>
      </c>
      <c r="Q22" s="26">
        <v>10</v>
      </c>
      <c r="R22" s="26">
        <f t="shared" si="1"/>
        <v>400</v>
      </c>
      <c r="S22" s="95">
        <f t="shared" si="4"/>
        <v>604.5454545454545</v>
      </c>
      <c r="T22" s="30">
        <f t="shared" si="5"/>
        <v>6213.636363636364</v>
      </c>
      <c r="U22" s="31">
        <f t="shared" si="0"/>
        <v>13</v>
      </c>
      <c r="V22" s="32"/>
      <c r="W22" s="33"/>
      <c r="Y22" s="1" t="s">
        <v>89</v>
      </c>
    </row>
    <row r="23" spans="1:25" ht="20.100000000000001" customHeight="1">
      <c r="A23" s="19">
        <f t="shared" si="6"/>
        <v>14</v>
      </c>
      <c r="B23" s="20" t="s">
        <v>238</v>
      </c>
      <c r="C23" s="21" t="s">
        <v>77</v>
      </c>
      <c r="D23" s="100" t="s">
        <v>26</v>
      </c>
      <c r="E23" s="99">
        <v>534.59</v>
      </c>
      <c r="F23" s="34">
        <v>10</v>
      </c>
      <c r="G23" s="24" t="s">
        <v>27</v>
      </c>
      <c r="H23" s="25"/>
      <c r="I23" s="24" t="s">
        <v>28</v>
      </c>
      <c r="J23" s="25"/>
      <c r="K23" s="26" t="s">
        <v>29</v>
      </c>
      <c r="L23" s="26">
        <f t="shared" si="2"/>
        <v>5345.9000000000005</v>
      </c>
      <c r="M23" s="26"/>
      <c r="N23" s="27"/>
      <c r="O23" s="27">
        <f t="shared" si="3"/>
        <v>0</v>
      </c>
      <c r="P23" s="28">
        <v>390</v>
      </c>
      <c r="Q23" s="26">
        <v>10</v>
      </c>
      <c r="R23" s="26">
        <f t="shared" si="1"/>
        <v>400</v>
      </c>
      <c r="S23" s="95">
        <f t="shared" si="4"/>
        <v>400</v>
      </c>
      <c r="T23" s="30">
        <f t="shared" si="5"/>
        <v>4945.9000000000005</v>
      </c>
      <c r="U23" s="31">
        <f t="shared" si="0"/>
        <v>14</v>
      </c>
      <c r="V23" s="32"/>
      <c r="W23" s="33"/>
    </row>
    <row r="24" spans="1:25" ht="20.100000000000001" customHeight="1">
      <c r="A24" s="19">
        <f t="shared" si="6"/>
        <v>15</v>
      </c>
      <c r="B24" s="20" t="s">
        <v>238</v>
      </c>
      <c r="C24" s="21" t="s">
        <v>83</v>
      </c>
      <c r="D24" s="100" t="s">
        <v>64</v>
      </c>
      <c r="E24" s="99">
        <v>503.09</v>
      </c>
      <c r="F24" s="34">
        <v>10</v>
      </c>
      <c r="G24" s="24" t="s">
        <v>27</v>
      </c>
      <c r="H24" s="25"/>
      <c r="I24" s="24" t="s">
        <v>28</v>
      </c>
      <c r="J24" s="25"/>
      <c r="K24" s="26" t="s">
        <v>29</v>
      </c>
      <c r="L24" s="26">
        <f t="shared" si="2"/>
        <v>5030.8999999999996</v>
      </c>
      <c r="M24" s="26"/>
      <c r="N24" s="27"/>
      <c r="O24" s="27">
        <f t="shared" si="3"/>
        <v>0</v>
      </c>
      <c r="P24" s="28">
        <v>390</v>
      </c>
      <c r="Q24" s="26">
        <v>10</v>
      </c>
      <c r="R24" s="26">
        <f t="shared" si="1"/>
        <v>400</v>
      </c>
      <c r="S24" s="95">
        <f t="shared" si="4"/>
        <v>400</v>
      </c>
      <c r="T24" s="30">
        <f t="shared" si="5"/>
        <v>4630.8999999999996</v>
      </c>
      <c r="U24" s="31">
        <f t="shared" si="0"/>
        <v>15</v>
      </c>
      <c r="V24" s="32"/>
      <c r="W24" s="33"/>
    </row>
    <row r="25" spans="1:25" ht="20.100000000000001" customHeight="1">
      <c r="A25" s="19">
        <f>A24+1</f>
        <v>16</v>
      </c>
      <c r="B25" s="20" t="s">
        <v>68</v>
      </c>
      <c r="C25" s="21" t="s">
        <v>92</v>
      </c>
      <c r="D25" s="93" t="s">
        <v>26</v>
      </c>
      <c r="E25" s="99">
        <v>534.59</v>
      </c>
      <c r="F25" s="34">
        <v>10</v>
      </c>
      <c r="G25" s="24" t="s">
        <v>27</v>
      </c>
      <c r="H25" s="25"/>
      <c r="I25" s="24" t="s">
        <v>28</v>
      </c>
      <c r="J25" s="25"/>
      <c r="K25" s="26" t="s">
        <v>29</v>
      </c>
      <c r="L25" s="26">
        <f t="shared" si="2"/>
        <v>5345.9000000000005</v>
      </c>
      <c r="M25" s="26"/>
      <c r="N25" s="27"/>
      <c r="O25" s="27">
        <f t="shared" si="3"/>
        <v>0</v>
      </c>
      <c r="P25" s="28">
        <v>390</v>
      </c>
      <c r="Q25" s="26">
        <v>10</v>
      </c>
      <c r="R25" s="26">
        <f t="shared" si="1"/>
        <v>400</v>
      </c>
      <c r="S25" s="95">
        <f t="shared" si="4"/>
        <v>400</v>
      </c>
      <c r="T25" s="30">
        <f t="shared" si="5"/>
        <v>4945.9000000000005</v>
      </c>
      <c r="U25" s="31">
        <f t="shared" si="0"/>
        <v>16</v>
      </c>
      <c r="V25" s="32"/>
      <c r="W25" s="33"/>
    </row>
    <row r="26" spans="1:25" ht="20.100000000000001" customHeight="1">
      <c r="A26" s="19">
        <f t="shared" si="6"/>
        <v>17</v>
      </c>
      <c r="B26" s="20" t="s">
        <v>68</v>
      </c>
      <c r="C26" s="21" t="s">
        <v>88</v>
      </c>
      <c r="D26" s="93" t="s">
        <v>26</v>
      </c>
      <c r="E26" s="99">
        <v>534.59</v>
      </c>
      <c r="F26" s="34">
        <v>10</v>
      </c>
      <c r="G26" s="24" t="s">
        <v>27</v>
      </c>
      <c r="H26" s="25"/>
      <c r="I26" s="24" t="s">
        <v>28</v>
      </c>
      <c r="J26" s="25"/>
      <c r="K26" s="26" t="s">
        <v>29</v>
      </c>
      <c r="L26" s="26">
        <f t="shared" si="2"/>
        <v>5345.9000000000005</v>
      </c>
      <c r="M26" s="26"/>
      <c r="N26" s="27"/>
      <c r="O26" s="27">
        <f t="shared" si="3"/>
        <v>0</v>
      </c>
      <c r="P26" s="28">
        <v>390</v>
      </c>
      <c r="Q26" s="26">
        <v>10</v>
      </c>
      <c r="R26" s="26">
        <f t="shared" si="1"/>
        <v>400</v>
      </c>
      <c r="S26" s="95">
        <f t="shared" si="4"/>
        <v>400</v>
      </c>
      <c r="T26" s="30">
        <f t="shared" si="5"/>
        <v>4945.9000000000005</v>
      </c>
      <c r="U26" s="31">
        <f t="shared" si="0"/>
        <v>17</v>
      </c>
      <c r="V26" s="32"/>
      <c r="W26" s="33"/>
    </row>
    <row r="27" spans="1:25" ht="20.100000000000001" customHeight="1">
      <c r="A27" s="19">
        <f t="shared" si="6"/>
        <v>18</v>
      </c>
      <c r="B27" s="20" t="s">
        <v>239</v>
      </c>
      <c r="C27" s="21" t="s">
        <v>99</v>
      </c>
      <c r="D27" s="93" t="s">
        <v>26</v>
      </c>
      <c r="E27" s="99">
        <v>534.59</v>
      </c>
      <c r="F27" s="34">
        <v>10</v>
      </c>
      <c r="G27" s="24" t="s">
        <v>27</v>
      </c>
      <c r="H27" s="25"/>
      <c r="I27" s="24" t="s">
        <v>28</v>
      </c>
      <c r="J27" s="25"/>
      <c r="K27" s="26" t="s">
        <v>29</v>
      </c>
      <c r="L27" s="26">
        <f t="shared" si="2"/>
        <v>5345.9000000000005</v>
      </c>
      <c r="M27" s="26"/>
      <c r="N27" s="27"/>
      <c r="O27" s="27">
        <f t="shared" si="3"/>
        <v>0</v>
      </c>
      <c r="P27" s="28">
        <v>390</v>
      </c>
      <c r="Q27" s="26">
        <v>10</v>
      </c>
      <c r="R27" s="26">
        <f t="shared" si="1"/>
        <v>400</v>
      </c>
      <c r="S27" s="95">
        <f t="shared" si="4"/>
        <v>400</v>
      </c>
      <c r="T27" s="30">
        <f t="shared" si="5"/>
        <v>4945.9000000000005</v>
      </c>
      <c r="U27" s="31">
        <f t="shared" si="0"/>
        <v>18</v>
      </c>
      <c r="V27" s="32"/>
      <c r="W27" s="33"/>
    </row>
    <row r="28" spans="1:25" ht="20.100000000000001" customHeight="1">
      <c r="A28" s="19">
        <f t="shared" si="6"/>
        <v>19</v>
      </c>
      <c r="B28" s="20" t="s">
        <v>94</v>
      </c>
      <c r="C28" s="21" t="s">
        <v>95</v>
      </c>
      <c r="D28" s="93" t="s">
        <v>26</v>
      </c>
      <c r="E28" s="99">
        <v>534.59</v>
      </c>
      <c r="F28" s="34">
        <v>10</v>
      </c>
      <c r="G28" s="24" t="s">
        <v>27</v>
      </c>
      <c r="H28" s="25"/>
      <c r="I28" s="24" t="s">
        <v>28</v>
      </c>
      <c r="J28" s="25"/>
      <c r="K28" s="26" t="s">
        <v>29</v>
      </c>
      <c r="L28" s="26">
        <f t="shared" si="2"/>
        <v>5345.9000000000005</v>
      </c>
      <c r="M28" s="26"/>
      <c r="N28" s="27"/>
      <c r="O28" s="27">
        <f t="shared" si="3"/>
        <v>0</v>
      </c>
      <c r="P28" s="28">
        <v>390</v>
      </c>
      <c r="Q28" s="26">
        <v>10</v>
      </c>
      <c r="R28" s="26">
        <f t="shared" si="1"/>
        <v>400</v>
      </c>
      <c r="S28" s="95">
        <f t="shared" si="4"/>
        <v>400</v>
      </c>
      <c r="T28" s="30">
        <f t="shared" si="5"/>
        <v>4945.9000000000005</v>
      </c>
      <c r="U28" s="31">
        <f t="shared" si="0"/>
        <v>19</v>
      </c>
      <c r="V28" s="32"/>
      <c r="W28" s="33"/>
    </row>
    <row r="29" spans="1:25" ht="20.100000000000001" customHeight="1">
      <c r="A29" s="19">
        <f t="shared" si="6"/>
        <v>20</v>
      </c>
      <c r="B29" s="20" t="s">
        <v>66</v>
      </c>
      <c r="C29" s="21" t="s">
        <v>90</v>
      </c>
      <c r="D29" s="93" t="s">
        <v>26</v>
      </c>
      <c r="E29" s="99">
        <v>534.59</v>
      </c>
      <c r="F29" s="34">
        <v>10</v>
      </c>
      <c r="G29" s="24" t="s">
        <v>27</v>
      </c>
      <c r="H29" s="25"/>
      <c r="I29" s="24" t="s">
        <v>28</v>
      </c>
      <c r="J29" s="25"/>
      <c r="K29" s="26" t="s">
        <v>29</v>
      </c>
      <c r="L29" s="26">
        <f t="shared" si="2"/>
        <v>5345.9000000000005</v>
      </c>
      <c r="M29" s="26"/>
      <c r="N29" s="27"/>
      <c r="O29" s="27">
        <f t="shared" si="3"/>
        <v>0</v>
      </c>
      <c r="P29" s="28">
        <v>390</v>
      </c>
      <c r="Q29" s="26">
        <v>10</v>
      </c>
      <c r="R29" s="26">
        <f t="shared" si="1"/>
        <v>400</v>
      </c>
      <c r="S29" s="95">
        <f t="shared" si="4"/>
        <v>400</v>
      </c>
      <c r="T29" s="30">
        <f t="shared" si="5"/>
        <v>4945.9000000000005</v>
      </c>
      <c r="U29" s="31">
        <f t="shared" si="0"/>
        <v>20</v>
      </c>
      <c r="V29" s="32"/>
      <c r="W29" s="33"/>
    </row>
    <row r="30" spans="1:25" ht="20.100000000000001" customHeight="1">
      <c r="A30" s="19">
        <f t="shared" si="6"/>
        <v>21</v>
      </c>
      <c r="B30" s="20" t="s">
        <v>66</v>
      </c>
      <c r="C30" s="21" t="s">
        <v>98</v>
      </c>
      <c r="D30" s="93" t="s">
        <v>26</v>
      </c>
      <c r="E30" s="99">
        <v>534.59</v>
      </c>
      <c r="F30" s="34">
        <v>10</v>
      </c>
      <c r="G30" s="24" t="s">
        <v>27</v>
      </c>
      <c r="H30" s="25"/>
      <c r="I30" s="24" t="s">
        <v>28</v>
      </c>
      <c r="J30" s="25"/>
      <c r="K30" s="26" t="s">
        <v>29</v>
      </c>
      <c r="L30" s="26">
        <f t="shared" si="2"/>
        <v>5345.9000000000005</v>
      </c>
      <c r="M30" s="26"/>
      <c r="N30" s="27"/>
      <c r="O30" s="27">
        <f t="shared" si="3"/>
        <v>0</v>
      </c>
      <c r="P30" s="28">
        <v>390</v>
      </c>
      <c r="Q30" s="26">
        <v>10</v>
      </c>
      <c r="R30" s="26">
        <f t="shared" si="1"/>
        <v>400</v>
      </c>
      <c r="S30" s="95">
        <f t="shared" si="4"/>
        <v>400</v>
      </c>
      <c r="T30" s="30">
        <f t="shared" si="5"/>
        <v>4945.9000000000005</v>
      </c>
      <c r="U30" s="31">
        <f t="shared" si="0"/>
        <v>21</v>
      </c>
      <c r="V30" s="32"/>
      <c r="W30" s="33"/>
    </row>
    <row r="31" spans="1:25" ht="20.100000000000001" customHeight="1">
      <c r="A31" s="19">
        <f t="shared" si="6"/>
        <v>22</v>
      </c>
      <c r="B31" s="20" t="s">
        <v>240</v>
      </c>
      <c r="C31" s="21" t="s">
        <v>84</v>
      </c>
      <c r="D31" s="93" t="s">
        <v>26</v>
      </c>
      <c r="E31" s="99">
        <v>534.59</v>
      </c>
      <c r="F31" s="34">
        <v>10</v>
      </c>
      <c r="G31" s="24" t="s">
        <v>27</v>
      </c>
      <c r="H31" s="25"/>
      <c r="I31" s="24" t="s">
        <v>28</v>
      </c>
      <c r="J31" s="25"/>
      <c r="K31" s="26" t="s">
        <v>29</v>
      </c>
      <c r="L31" s="26">
        <f t="shared" si="2"/>
        <v>5345.9000000000005</v>
      </c>
      <c r="M31" s="26"/>
      <c r="N31" s="27"/>
      <c r="O31" s="27">
        <f t="shared" si="3"/>
        <v>0</v>
      </c>
      <c r="P31" s="28">
        <v>390</v>
      </c>
      <c r="Q31" s="26">
        <v>10</v>
      </c>
      <c r="R31" s="26">
        <f t="shared" si="1"/>
        <v>400</v>
      </c>
      <c r="S31" s="95">
        <f t="shared" si="4"/>
        <v>400</v>
      </c>
      <c r="T31" s="30">
        <f t="shared" si="5"/>
        <v>4945.9000000000005</v>
      </c>
      <c r="U31" s="31">
        <f t="shared" si="0"/>
        <v>22</v>
      </c>
      <c r="V31" s="32"/>
      <c r="W31" s="33"/>
    </row>
    <row r="32" spans="1:25" ht="20.100000000000001" customHeight="1">
      <c r="A32" s="19">
        <f t="shared" si="6"/>
        <v>23</v>
      </c>
      <c r="B32" s="20" t="s">
        <v>240</v>
      </c>
      <c r="C32" s="21" t="s">
        <v>86</v>
      </c>
      <c r="D32" s="93" t="s">
        <v>26</v>
      </c>
      <c r="E32" s="99">
        <v>534.59</v>
      </c>
      <c r="F32" s="34">
        <v>10</v>
      </c>
      <c r="G32" s="24" t="s">
        <v>27</v>
      </c>
      <c r="H32" s="25"/>
      <c r="I32" s="24" t="s">
        <v>28</v>
      </c>
      <c r="J32" s="25"/>
      <c r="K32" s="26" t="s">
        <v>29</v>
      </c>
      <c r="L32" s="26">
        <f t="shared" si="2"/>
        <v>5345.9000000000005</v>
      </c>
      <c r="M32" s="26"/>
      <c r="N32" s="27"/>
      <c r="O32" s="27">
        <f t="shared" si="3"/>
        <v>0</v>
      </c>
      <c r="P32" s="28">
        <v>390</v>
      </c>
      <c r="Q32" s="26">
        <v>10</v>
      </c>
      <c r="R32" s="26">
        <f t="shared" si="1"/>
        <v>400</v>
      </c>
      <c r="S32" s="95">
        <f t="shared" si="4"/>
        <v>400</v>
      </c>
      <c r="T32" s="30">
        <f t="shared" si="5"/>
        <v>4945.9000000000005</v>
      </c>
      <c r="U32" s="31">
        <f t="shared" si="0"/>
        <v>23</v>
      </c>
      <c r="V32" s="32"/>
      <c r="W32" s="33"/>
    </row>
    <row r="33" spans="1:25" s="35" customFormat="1" ht="20.100000000000001" customHeight="1">
      <c r="A33" s="160" t="s">
        <v>70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2"/>
      <c r="L33" s="29">
        <f>SUM(L10:L32)</f>
        <v>128662.7811363636</v>
      </c>
      <c r="M33" s="29">
        <f t="shared" ref="M33:T33" si="7">SUM(M10:M32)</f>
        <v>204.54545454545456</v>
      </c>
      <c r="N33" s="29">
        <f t="shared" si="7"/>
        <v>0</v>
      </c>
      <c r="O33" s="29">
        <f t="shared" si="7"/>
        <v>204.54545454545456</v>
      </c>
      <c r="P33" s="29">
        <f t="shared" si="7"/>
        <v>8970</v>
      </c>
      <c r="Q33" s="29">
        <f t="shared" si="7"/>
        <v>230</v>
      </c>
      <c r="R33" s="29">
        <f t="shared" si="7"/>
        <v>9200</v>
      </c>
      <c r="S33" s="29">
        <f t="shared" si="7"/>
        <v>9404.545454545454</v>
      </c>
      <c r="T33" s="29">
        <f t="shared" si="7"/>
        <v>119258.23568181813</v>
      </c>
      <c r="U33" s="31"/>
      <c r="V33" s="101"/>
      <c r="W33" s="102"/>
    </row>
    <row r="34" spans="1:25" ht="20.100000000000001" customHeight="1">
      <c r="A34" s="158" t="s">
        <v>71</v>
      </c>
      <c r="B34" s="159"/>
      <c r="C34" s="21"/>
      <c r="D34" s="22"/>
      <c r="E34" s="94"/>
      <c r="F34" s="34"/>
      <c r="G34" s="24"/>
      <c r="H34" s="25"/>
      <c r="I34" s="24"/>
      <c r="J34" s="25"/>
      <c r="K34" s="26"/>
      <c r="L34" s="26"/>
      <c r="M34" s="26"/>
      <c r="N34" s="27"/>
      <c r="O34" s="27">
        <f t="shared" si="3"/>
        <v>0</v>
      </c>
      <c r="P34" s="28"/>
      <c r="Q34" s="26"/>
      <c r="R34" s="26"/>
      <c r="S34" s="29"/>
      <c r="T34" s="30"/>
      <c r="U34" s="31"/>
      <c r="V34" s="32"/>
      <c r="W34" s="33"/>
    </row>
    <row r="35" spans="1:25" ht="20.100000000000001" customHeight="1">
      <c r="A35" s="19">
        <f>A32+1</f>
        <v>24</v>
      </c>
      <c r="B35" s="20" t="s">
        <v>102</v>
      </c>
      <c r="C35" s="21" t="s">
        <v>103</v>
      </c>
      <c r="D35" s="22" t="s">
        <v>26</v>
      </c>
      <c r="E35" s="94">
        <v>534.59</v>
      </c>
      <c r="F35" s="34">
        <v>10</v>
      </c>
      <c r="G35" s="24" t="s">
        <v>27</v>
      </c>
      <c r="H35" s="25"/>
      <c r="I35" s="24" t="s">
        <v>28</v>
      </c>
      <c r="J35" s="25"/>
      <c r="K35" s="26" t="s">
        <v>29</v>
      </c>
      <c r="L35" s="26">
        <f t="shared" si="2"/>
        <v>5345.9000000000005</v>
      </c>
      <c r="M35" s="26"/>
      <c r="N35" s="27"/>
      <c r="O35" s="27">
        <f t="shared" si="3"/>
        <v>0</v>
      </c>
      <c r="P35" s="28">
        <v>390</v>
      </c>
      <c r="Q35" s="26">
        <v>10</v>
      </c>
      <c r="R35" s="26">
        <f>P35+Q35</f>
        <v>400</v>
      </c>
      <c r="S35" s="95">
        <f t="shared" ref="S35:S98" si="8">R35+O35</f>
        <v>400</v>
      </c>
      <c r="T35" s="30">
        <f t="shared" ref="T35:T40" si="9">L35-S35</f>
        <v>4945.9000000000005</v>
      </c>
      <c r="U35" s="31">
        <f t="shared" ref="U35:U40" si="10">A35</f>
        <v>24</v>
      </c>
      <c r="V35" s="32"/>
      <c r="W35" s="33"/>
    </row>
    <row r="36" spans="1:25" ht="20.100000000000001" customHeight="1">
      <c r="A36" s="19">
        <f>A35+1</f>
        <v>25</v>
      </c>
      <c r="B36" s="20" t="s">
        <v>102</v>
      </c>
      <c r="C36" s="21" t="s">
        <v>104</v>
      </c>
      <c r="D36" s="22" t="s">
        <v>26</v>
      </c>
      <c r="E36" s="94">
        <v>534.59</v>
      </c>
      <c r="F36" s="34">
        <v>10</v>
      </c>
      <c r="G36" s="24" t="s">
        <v>27</v>
      </c>
      <c r="H36" s="25"/>
      <c r="I36" s="24" t="s">
        <v>28</v>
      </c>
      <c r="J36" s="25"/>
      <c r="K36" s="26" t="s">
        <v>29</v>
      </c>
      <c r="L36" s="26">
        <f t="shared" si="2"/>
        <v>5345.9000000000005</v>
      </c>
      <c r="M36" s="26"/>
      <c r="N36" s="27"/>
      <c r="O36" s="27">
        <f t="shared" si="3"/>
        <v>0</v>
      </c>
      <c r="P36" s="28">
        <v>390</v>
      </c>
      <c r="Q36" s="26">
        <v>10</v>
      </c>
      <c r="R36" s="26">
        <f t="shared" ref="R36:R98" si="11">P36+Q36</f>
        <v>400</v>
      </c>
      <c r="S36" s="95">
        <f t="shared" si="8"/>
        <v>400</v>
      </c>
      <c r="T36" s="30">
        <f t="shared" si="9"/>
        <v>4945.9000000000005</v>
      </c>
      <c r="U36" s="31">
        <f t="shared" si="10"/>
        <v>25</v>
      </c>
      <c r="V36" s="32"/>
      <c r="W36" s="33"/>
    </row>
    <row r="37" spans="1:25" ht="20.100000000000001" customHeight="1">
      <c r="A37" s="19">
        <f>A36+1</f>
        <v>26</v>
      </c>
      <c r="B37" s="20" t="s">
        <v>102</v>
      </c>
      <c r="C37" s="21" t="s">
        <v>105</v>
      </c>
      <c r="D37" s="22" t="s">
        <v>26</v>
      </c>
      <c r="E37" s="94">
        <v>534.59</v>
      </c>
      <c r="F37" s="34">
        <v>10</v>
      </c>
      <c r="G37" s="24" t="s">
        <v>27</v>
      </c>
      <c r="H37" s="25"/>
      <c r="I37" s="24" t="s">
        <v>28</v>
      </c>
      <c r="J37" s="25"/>
      <c r="K37" s="26" t="s">
        <v>29</v>
      </c>
      <c r="L37" s="26">
        <f t="shared" si="2"/>
        <v>5345.9000000000005</v>
      </c>
      <c r="M37" s="26"/>
      <c r="N37" s="27"/>
      <c r="O37" s="27">
        <f t="shared" si="3"/>
        <v>0</v>
      </c>
      <c r="P37" s="28">
        <v>390</v>
      </c>
      <c r="Q37" s="26">
        <v>10</v>
      </c>
      <c r="R37" s="26">
        <f t="shared" si="11"/>
        <v>400</v>
      </c>
      <c r="S37" s="95">
        <f t="shared" si="8"/>
        <v>400</v>
      </c>
      <c r="T37" s="30">
        <f t="shared" si="9"/>
        <v>4945.9000000000005</v>
      </c>
      <c r="U37" s="31">
        <f t="shared" si="10"/>
        <v>26</v>
      </c>
      <c r="V37" s="32"/>
      <c r="W37" s="33"/>
    </row>
    <row r="38" spans="1:25" ht="20.100000000000001" customHeight="1">
      <c r="A38" s="19">
        <f>A36+1</f>
        <v>26</v>
      </c>
      <c r="B38" s="20" t="s">
        <v>102</v>
      </c>
      <c r="C38" s="21" t="s">
        <v>106</v>
      </c>
      <c r="D38" s="22" t="s">
        <v>64</v>
      </c>
      <c r="E38" s="94">
        <v>503.09</v>
      </c>
      <c r="F38" s="34">
        <v>10</v>
      </c>
      <c r="G38" s="24" t="s">
        <v>27</v>
      </c>
      <c r="H38" s="25"/>
      <c r="I38" s="24" t="s">
        <v>28</v>
      </c>
      <c r="J38" s="25"/>
      <c r="K38" s="26" t="s">
        <v>29</v>
      </c>
      <c r="L38" s="26">
        <f t="shared" si="2"/>
        <v>5030.8999999999996</v>
      </c>
      <c r="M38" s="26"/>
      <c r="N38" s="27"/>
      <c r="O38" s="27">
        <f t="shared" si="3"/>
        <v>0</v>
      </c>
      <c r="P38" s="28">
        <v>390</v>
      </c>
      <c r="Q38" s="26">
        <v>10</v>
      </c>
      <c r="R38" s="26">
        <f t="shared" si="11"/>
        <v>400</v>
      </c>
      <c r="S38" s="95">
        <f t="shared" si="8"/>
        <v>400</v>
      </c>
      <c r="T38" s="30">
        <f t="shared" si="9"/>
        <v>4630.8999999999996</v>
      </c>
      <c r="U38" s="31">
        <f t="shared" si="10"/>
        <v>26</v>
      </c>
      <c r="V38" s="32"/>
      <c r="W38" s="33"/>
    </row>
    <row r="39" spans="1:25" ht="20.100000000000001" customHeight="1">
      <c r="A39" s="19">
        <f>A38+1</f>
        <v>27</v>
      </c>
      <c r="B39" s="20" t="s">
        <v>102</v>
      </c>
      <c r="C39" s="21" t="s">
        <v>107</v>
      </c>
      <c r="D39" s="22" t="s">
        <v>26</v>
      </c>
      <c r="E39" s="94">
        <v>534.59</v>
      </c>
      <c r="F39" s="34">
        <v>10</v>
      </c>
      <c r="G39" s="24" t="s">
        <v>27</v>
      </c>
      <c r="H39" s="25"/>
      <c r="I39" s="24" t="s">
        <v>28</v>
      </c>
      <c r="J39" s="25"/>
      <c r="K39" s="26" t="s">
        <v>29</v>
      </c>
      <c r="L39" s="26">
        <f t="shared" si="2"/>
        <v>5345.9000000000005</v>
      </c>
      <c r="M39" s="26"/>
      <c r="N39" s="27"/>
      <c r="O39" s="27">
        <f t="shared" si="3"/>
        <v>0</v>
      </c>
      <c r="P39" s="28">
        <v>390</v>
      </c>
      <c r="Q39" s="26">
        <v>10</v>
      </c>
      <c r="R39" s="26">
        <f t="shared" si="11"/>
        <v>400</v>
      </c>
      <c r="S39" s="95">
        <f t="shared" si="8"/>
        <v>400</v>
      </c>
      <c r="T39" s="30">
        <f t="shared" si="9"/>
        <v>4945.9000000000005</v>
      </c>
      <c r="U39" s="31">
        <f t="shared" si="10"/>
        <v>27</v>
      </c>
      <c r="V39" s="32"/>
      <c r="W39" s="33"/>
    </row>
    <row r="40" spans="1:25" ht="20.100000000000001" customHeight="1">
      <c r="A40" s="19">
        <f>A39+1</f>
        <v>28</v>
      </c>
      <c r="B40" s="20" t="s">
        <v>102</v>
      </c>
      <c r="C40" s="21" t="s">
        <v>108</v>
      </c>
      <c r="D40" s="22" t="s">
        <v>109</v>
      </c>
      <c r="E40" s="94">
        <v>503.09</v>
      </c>
      <c r="F40" s="34">
        <v>10</v>
      </c>
      <c r="G40" s="24" t="s">
        <v>27</v>
      </c>
      <c r="H40" s="25"/>
      <c r="I40" s="24" t="s">
        <v>28</v>
      </c>
      <c r="J40" s="25"/>
      <c r="K40" s="26" t="s">
        <v>29</v>
      </c>
      <c r="L40" s="26">
        <f t="shared" si="2"/>
        <v>5030.8999999999996</v>
      </c>
      <c r="M40" s="26"/>
      <c r="N40" s="27"/>
      <c r="O40" s="27">
        <f t="shared" si="3"/>
        <v>0</v>
      </c>
      <c r="P40" s="28">
        <v>390</v>
      </c>
      <c r="Q40" s="26">
        <v>10</v>
      </c>
      <c r="R40" s="26">
        <f t="shared" si="11"/>
        <v>400</v>
      </c>
      <c r="S40" s="95">
        <f t="shared" si="8"/>
        <v>400</v>
      </c>
      <c r="T40" s="30">
        <f t="shared" si="9"/>
        <v>4630.8999999999996</v>
      </c>
      <c r="U40" s="31">
        <f t="shared" si="10"/>
        <v>28</v>
      </c>
      <c r="V40" s="32"/>
      <c r="W40" s="33"/>
      <c r="Y40" s="1" t="s">
        <v>65</v>
      </c>
    </row>
    <row r="41" spans="1:25" s="35" customFormat="1" ht="20.100000000000001" customHeight="1">
      <c r="A41" s="160" t="s">
        <v>70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2"/>
      <c r="L41" s="29">
        <f>SUM(L35:L40)</f>
        <v>31445.4</v>
      </c>
      <c r="M41" s="29">
        <f t="shared" ref="M41:T41" si="12">SUM(M35:M40)</f>
        <v>0</v>
      </c>
      <c r="N41" s="29">
        <f t="shared" si="12"/>
        <v>0</v>
      </c>
      <c r="O41" s="29">
        <f t="shared" si="12"/>
        <v>0</v>
      </c>
      <c r="P41" s="29">
        <f t="shared" si="12"/>
        <v>2340</v>
      </c>
      <c r="Q41" s="29">
        <f t="shared" si="12"/>
        <v>60</v>
      </c>
      <c r="R41" s="29">
        <f t="shared" si="12"/>
        <v>2400</v>
      </c>
      <c r="S41" s="29">
        <f t="shared" si="12"/>
        <v>2400</v>
      </c>
      <c r="T41" s="29">
        <f t="shared" si="12"/>
        <v>29045.4</v>
      </c>
      <c r="U41" s="31"/>
      <c r="V41" s="101"/>
      <c r="W41" s="102"/>
    </row>
    <row r="42" spans="1:25" ht="20.100000000000001" customHeight="1">
      <c r="A42" s="19">
        <f>A40+1</f>
        <v>29</v>
      </c>
      <c r="B42" s="20" t="s">
        <v>241</v>
      </c>
      <c r="C42" s="21" t="s">
        <v>242</v>
      </c>
      <c r="D42" s="22" t="s">
        <v>26</v>
      </c>
      <c r="E42" s="94">
        <v>534.59</v>
      </c>
      <c r="F42" s="34">
        <v>10</v>
      </c>
      <c r="G42" s="24" t="s">
        <v>27</v>
      </c>
      <c r="H42" s="25"/>
      <c r="I42" s="24" t="s">
        <v>28</v>
      </c>
      <c r="J42" s="25"/>
      <c r="K42" s="26" t="s">
        <v>29</v>
      </c>
      <c r="L42" s="26">
        <f t="shared" si="2"/>
        <v>5345.9000000000005</v>
      </c>
      <c r="M42" s="26"/>
      <c r="N42" s="27"/>
      <c r="O42" s="27">
        <f t="shared" si="3"/>
        <v>0</v>
      </c>
      <c r="P42" s="28">
        <v>390</v>
      </c>
      <c r="Q42" s="26">
        <v>10</v>
      </c>
      <c r="R42" s="26">
        <f t="shared" si="11"/>
        <v>400</v>
      </c>
      <c r="S42" s="95">
        <f t="shared" si="8"/>
        <v>400</v>
      </c>
      <c r="T42" s="30">
        <f t="shared" ref="T42:T77" si="13">L42-S42</f>
        <v>4945.9000000000005</v>
      </c>
      <c r="U42" s="31">
        <f>A42</f>
        <v>29</v>
      </c>
      <c r="V42" s="32"/>
      <c r="W42" s="33"/>
    </row>
    <row r="43" spans="1:25" ht="20.100000000000001" customHeight="1">
      <c r="A43" s="19">
        <f>A42+1</f>
        <v>30</v>
      </c>
      <c r="B43" s="20" t="s">
        <v>241</v>
      </c>
      <c r="C43" s="103" t="s">
        <v>243</v>
      </c>
      <c r="D43" s="22" t="s">
        <v>62</v>
      </c>
      <c r="E43" s="94">
        <v>566.64</v>
      </c>
      <c r="F43" s="34">
        <v>10</v>
      </c>
      <c r="G43" s="24" t="s">
        <v>27</v>
      </c>
      <c r="H43" s="25"/>
      <c r="I43" s="24" t="s">
        <v>28</v>
      </c>
      <c r="J43" s="25"/>
      <c r="K43" s="26" t="s">
        <v>29</v>
      </c>
      <c r="L43" s="26">
        <f t="shared" si="2"/>
        <v>5666.4</v>
      </c>
      <c r="M43" s="26"/>
      <c r="N43" s="27"/>
      <c r="O43" s="27">
        <f t="shared" si="3"/>
        <v>0</v>
      </c>
      <c r="P43" s="28">
        <v>390</v>
      </c>
      <c r="Q43" s="26">
        <v>10</v>
      </c>
      <c r="R43" s="26">
        <f t="shared" si="11"/>
        <v>400</v>
      </c>
      <c r="S43" s="95">
        <f t="shared" si="8"/>
        <v>400</v>
      </c>
      <c r="T43" s="30">
        <f t="shared" si="13"/>
        <v>5266.4</v>
      </c>
      <c r="U43" s="31">
        <f>A43</f>
        <v>30</v>
      </c>
      <c r="V43" s="32"/>
      <c r="W43" s="33"/>
    </row>
    <row r="44" spans="1:25" ht="20.100000000000001" customHeight="1">
      <c r="A44" s="19">
        <f>A43+1</f>
        <v>31</v>
      </c>
      <c r="B44" s="20" t="s">
        <v>241</v>
      </c>
      <c r="C44" s="21" t="s">
        <v>244</v>
      </c>
      <c r="D44" s="22" t="s">
        <v>64</v>
      </c>
      <c r="E44" s="94">
        <v>503.09</v>
      </c>
      <c r="F44" s="34">
        <v>10</v>
      </c>
      <c r="G44" s="24" t="s">
        <v>27</v>
      </c>
      <c r="H44" s="25"/>
      <c r="I44" s="24" t="s">
        <v>28</v>
      </c>
      <c r="J44" s="25"/>
      <c r="K44" s="26" t="s">
        <v>29</v>
      </c>
      <c r="L44" s="26">
        <f t="shared" si="2"/>
        <v>5030.8999999999996</v>
      </c>
      <c r="M44" s="26"/>
      <c r="N44" s="27"/>
      <c r="O44" s="27">
        <f t="shared" si="3"/>
        <v>0</v>
      </c>
      <c r="P44" s="28">
        <v>390</v>
      </c>
      <c r="Q44" s="26">
        <v>10</v>
      </c>
      <c r="R44" s="26">
        <f t="shared" si="11"/>
        <v>400</v>
      </c>
      <c r="S44" s="95">
        <f t="shared" si="8"/>
        <v>400</v>
      </c>
      <c r="T44" s="30">
        <f t="shared" si="13"/>
        <v>4630.8999999999996</v>
      </c>
      <c r="U44" s="31">
        <f>A44</f>
        <v>31</v>
      </c>
      <c r="V44" s="32"/>
      <c r="W44" s="33"/>
    </row>
    <row r="45" spans="1:25" ht="20.100000000000001" customHeight="1">
      <c r="A45" s="19">
        <f>A44+1</f>
        <v>32</v>
      </c>
      <c r="B45" s="20" t="s">
        <v>241</v>
      </c>
      <c r="C45" s="21" t="s">
        <v>245</v>
      </c>
      <c r="D45" s="22" t="s">
        <v>26</v>
      </c>
      <c r="E45" s="94">
        <v>534.59</v>
      </c>
      <c r="F45" s="34">
        <v>10</v>
      </c>
      <c r="G45" s="24" t="s">
        <v>27</v>
      </c>
      <c r="H45" s="25"/>
      <c r="I45" s="24" t="s">
        <v>28</v>
      </c>
      <c r="J45" s="25"/>
      <c r="K45" s="26" t="s">
        <v>29</v>
      </c>
      <c r="L45" s="26">
        <f t="shared" si="2"/>
        <v>5345.9000000000005</v>
      </c>
      <c r="M45" s="26"/>
      <c r="N45" s="27"/>
      <c r="O45" s="27">
        <f t="shared" si="3"/>
        <v>0</v>
      </c>
      <c r="P45" s="28">
        <v>390</v>
      </c>
      <c r="Q45" s="26">
        <v>10</v>
      </c>
      <c r="R45" s="26">
        <f t="shared" si="11"/>
        <v>400</v>
      </c>
      <c r="S45" s="95">
        <f t="shared" si="8"/>
        <v>400</v>
      </c>
      <c r="T45" s="30">
        <f t="shared" si="13"/>
        <v>4945.9000000000005</v>
      </c>
      <c r="U45" s="31">
        <f>A45</f>
        <v>32</v>
      </c>
      <c r="V45" s="32"/>
      <c r="W45" s="33"/>
    </row>
    <row r="46" spans="1:25" ht="20.100000000000001" customHeight="1">
      <c r="A46" s="19">
        <f>A45+1</f>
        <v>33</v>
      </c>
      <c r="B46" s="20" t="s">
        <v>167</v>
      </c>
      <c r="C46" s="21" t="s">
        <v>246</v>
      </c>
      <c r="D46" s="22" t="s">
        <v>26</v>
      </c>
      <c r="E46" s="94">
        <v>534.59</v>
      </c>
      <c r="F46" s="34">
        <v>10</v>
      </c>
      <c r="G46" s="24" t="s">
        <v>27</v>
      </c>
      <c r="H46" s="25"/>
      <c r="I46" s="24" t="s">
        <v>28</v>
      </c>
      <c r="J46" s="25"/>
      <c r="K46" s="26" t="s">
        <v>29</v>
      </c>
      <c r="L46" s="26">
        <f t="shared" si="2"/>
        <v>5345.9000000000005</v>
      </c>
      <c r="M46" s="26"/>
      <c r="N46" s="27"/>
      <c r="O46" s="27">
        <f t="shared" si="3"/>
        <v>0</v>
      </c>
      <c r="P46" s="28">
        <v>390</v>
      </c>
      <c r="Q46" s="26">
        <v>10</v>
      </c>
      <c r="R46" s="26">
        <f t="shared" si="11"/>
        <v>400</v>
      </c>
      <c r="S46" s="95">
        <f t="shared" si="8"/>
        <v>400</v>
      </c>
      <c r="T46" s="30">
        <f t="shared" si="13"/>
        <v>4945.9000000000005</v>
      </c>
      <c r="U46" s="31">
        <f>A46</f>
        <v>33</v>
      </c>
      <c r="V46" s="32"/>
      <c r="W46" s="33"/>
    </row>
    <row r="47" spans="1:25" s="35" customFormat="1" ht="20.100000000000001" customHeight="1">
      <c r="A47" s="160" t="s">
        <v>70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2"/>
      <c r="L47" s="29">
        <f>SUM(L42:L46)</f>
        <v>26735</v>
      </c>
      <c r="M47" s="29">
        <f t="shared" ref="M47:T47" si="14">SUM(M42:M46)</f>
        <v>0</v>
      </c>
      <c r="N47" s="29">
        <f t="shared" si="14"/>
        <v>0</v>
      </c>
      <c r="O47" s="29">
        <f t="shared" si="14"/>
        <v>0</v>
      </c>
      <c r="P47" s="29">
        <f t="shared" si="14"/>
        <v>1950</v>
      </c>
      <c r="Q47" s="29">
        <f t="shared" si="14"/>
        <v>50</v>
      </c>
      <c r="R47" s="29">
        <f t="shared" si="14"/>
        <v>2000</v>
      </c>
      <c r="S47" s="29">
        <f t="shared" si="14"/>
        <v>2000</v>
      </c>
      <c r="T47" s="29">
        <f t="shared" si="14"/>
        <v>24735</v>
      </c>
      <c r="U47" s="31"/>
      <c r="V47" s="101"/>
      <c r="W47" s="102"/>
    </row>
    <row r="48" spans="1:25" ht="20.100000000000001" customHeight="1">
      <c r="A48" s="19">
        <f>A46+1</f>
        <v>34</v>
      </c>
      <c r="B48" s="20" t="s">
        <v>110</v>
      </c>
      <c r="C48" s="21" t="s">
        <v>111</v>
      </c>
      <c r="D48" s="22" t="s">
        <v>26</v>
      </c>
      <c r="E48" s="94">
        <v>534.59</v>
      </c>
      <c r="F48" s="34">
        <v>10</v>
      </c>
      <c r="G48" s="24" t="s">
        <v>27</v>
      </c>
      <c r="H48" s="25"/>
      <c r="I48" s="24" t="s">
        <v>28</v>
      </c>
      <c r="J48" s="25"/>
      <c r="K48" s="26" t="s">
        <v>29</v>
      </c>
      <c r="L48" s="26">
        <f t="shared" si="2"/>
        <v>5345.9000000000005</v>
      </c>
      <c r="M48" s="26"/>
      <c r="N48" s="27"/>
      <c r="O48" s="27">
        <f t="shared" si="3"/>
        <v>0</v>
      </c>
      <c r="P48" s="28">
        <v>390</v>
      </c>
      <c r="Q48" s="26">
        <v>10</v>
      </c>
      <c r="R48" s="26">
        <f t="shared" si="11"/>
        <v>400</v>
      </c>
      <c r="S48" s="95">
        <f t="shared" si="8"/>
        <v>400</v>
      </c>
      <c r="T48" s="30">
        <f t="shared" si="13"/>
        <v>4945.9000000000005</v>
      </c>
      <c r="U48" s="31">
        <f>A48</f>
        <v>34</v>
      </c>
      <c r="V48" s="32"/>
      <c r="W48" s="33"/>
    </row>
    <row r="49" spans="1:25" ht="20.100000000000001" customHeight="1">
      <c r="A49" s="19">
        <f>A48+1</f>
        <v>35</v>
      </c>
      <c r="B49" s="20" t="s">
        <v>110</v>
      </c>
      <c r="C49" s="21" t="s">
        <v>112</v>
      </c>
      <c r="D49" s="22" t="s">
        <v>26</v>
      </c>
      <c r="E49" s="94">
        <v>534.59</v>
      </c>
      <c r="F49" s="34">
        <v>10</v>
      </c>
      <c r="G49" s="24" t="s">
        <v>27</v>
      </c>
      <c r="H49" s="25"/>
      <c r="I49" s="24" t="s">
        <v>28</v>
      </c>
      <c r="J49" s="25"/>
      <c r="K49" s="26" t="s">
        <v>29</v>
      </c>
      <c r="L49" s="26">
        <f t="shared" si="2"/>
        <v>5345.9000000000005</v>
      </c>
      <c r="M49" s="26"/>
      <c r="N49" s="27"/>
      <c r="O49" s="27">
        <f t="shared" si="3"/>
        <v>0</v>
      </c>
      <c r="P49" s="28">
        <v>390</v>
      </c>
      <c r="Q49" s="26">
        <v>10</v>
      </c>
      <c r="R49" s="26">
        <f t="shared" si="11"/>
        <v>400</v>
      </c>
      <c r="S49" s="95">
        <f t="shared" si="8"/>
        <v>400</v>
      </c>
      <c r="T49" s="30">
        <f t="shared" si="13"/>
        <v>4945.9000000000005</v>
      </c>
      <c r="U49" s="31">
        <f>A49</f>
        <v>35</v>
      </c>
      <c r="V49" s="32"/>
      <c r="W49" s="33"/>
      <c r="Y49" s="1" t="s">
        <v>65</v>
      </c>
    </row>
    <row r="50" spans="1:25" ht="20.100000000000001" customHeight="1">
      <c r="A50" s="19">
        <f>A49+1</f>
        <v>36</v>
      </c>
      <c r="B50" s="20" t="s">
        <v>110</v>
      </c>
      <c r="C50" s="21" t="s">
        <v>113</v>
      </c>
      <c r="D50" s="22" t="s">
        <v>64</v>
      </c>
      <c r="E50" s="94">
        <v>503.09</v>
      </c>
      <c r="F50" s="34">
        <v>10</v>
      </c>
      <c r="G50" s="24" t="s">
        <v>27</v>
      </c>
      <c r="H50" s="25"/>
      <c r="I50" s="24" t="s">
        <v>28</v>
      </c>
      <c r="J50" s="25"/>
      <c r="K50" s="26" t="s">
        <v>29</v>
      </c>
      <c r="L50" s="26">
        <f t="shared" si="2"/>
        <v>5030.8999999999996</v>
      </c>
      <c r="M50" s="26"/>
      <c r="N50" s="27"/>
      <c r="O50" s="27">
        <f t="shared" si="3"/>
        <v>0</v>
      </c>
      <c r="P50" s="28">
        <v>390</v>
      </c>
      <c r="Q50" s="26">
        <v>10</v>
      </c>
      <c r="R50" s="26">
        <f t="shared" si="11"/>
        <v>400</v>
      </c>
      <c r="S50" s="95">
        <f t="shared" si="8"/>
        <v>400</v>
      </c>
      <c r="T50" s="30">
        <f t="shared" si="13"/>
        <v>4630.8999999999996</v>
      </c>
      <c r="U50" s="31">
        <f>A50</f>
        <v>36</v>
      </c>
      <c r="V50" s="32"/>
      <c r="W50" s="33"/>
    </row>
    <row r="51" spans="1:25" s="35" customFormat="1" ht="20.100000000000001" customHeight="1">
      <c r="A51" s="160" t="s">
        <v>70</v>
      </c>
      <c r="B51" s="161"/>
      <c r="C51" s="161"/>
      <c r="D51" s="161"/>
      <c r="E51" s="161"/>
      <c r="F51" s="161"/>
      <c r="G51" s="161"/>
      <c r="H51" s="161"/>
      <c r="I51" s="161"/>
      <c r="J51" s="161"/>
      <c r="K51" s="162"/>
      <c r="L51" s="29">
        <f>SUM(L48:L50)</f>
        <v>15722.7</v>
      </c>
      <c r="M51" s="29">
        <f t="shared" ref="M51:T51" si="15">SUM(M48:M50)</f>
        <v>0</v>
      </c>
      <c r="N51" s="29">
        <f t="shared" si="15"/>
        <v>0</v>
      </c>
      <c r="O51" s="29">
        <f t="shared" si="15"/>
        <v>0</v>
      </c>
      <c r="P51" s="29">
        <f t="shared" si="15"/>
        <v>1170</v>
      </c>
      <c r="Q51" s="29">
        <f t="shared" si="15"/>
        <v>30</v>
      </c>
      <c r="R51" s="29">
        <f t="shared" si="15"/>
        <v>1200</v>
      </c>
      <c r="S51" s="29">
        <f t="shared" si="15"/>
        <v>1200</v>
      </c>
      <c r="T51" s="29">
        <f t="shared" si="15"/>
        <v>14522.7</v>
      </c>
      <c r="U51" s="31"/>
      <c r="V51" s="101"/>
      <c r="W51" s="102"/>
    </row>
    <row r="52" spans="1:25" ht="20.100000000000001" customHeight="1">
      <c r="A52" s="19">
        <f>A50+1</f>
        <v>37</v>
      </c>
      <c r="B52" s="20" t="s">
        <v>114</v>
      </c>
      <c r="C52" s="21" t="s">
        <v>115</v>
      </c>
      <c r="D52" s="22" t="s">
        <v>62</v>
      </c>
      <c r="E52" s="94">
        <v>566.64</v>
      </c>
      <c r="F52" s="34">
        <v>10</v>
      </c>
      <c r="G52" s="24" t="s">
        <v>27</v>
      </c>
      <c r="H52" s="25"/>
      <c r="I52" s="24" t="s">
        <v>28</v>
      </c>
      <c r="J52" s="25"/>
      <c r="K52" s="26" t="s">
        <v>29</v>
      </c>
      <c r="L52" s="26">
        <f t="shared" si="2"/>
        <v>5666.4</v>
      </c>
      <c r="M52" s="26"/>
      <c r="N52" s="27"/>
      <c r="O52" s="27">
        <f t="shared" si="3"/>
        <v>0</v>
      </c>
      <c r="P52" s="28">
        <v>390</v>
      </c>
      <c r="Q52" s="26">
        <v>10</v>
      </c>
      <c r="R52" s="26">
        <f t="shared" si="11"/>
        <v>400</v>
      </c>
      <c r="S52" s="95">
        <f t="shared" si="8"/>
        <v>400</v>
      </c>
      <c r="T52" s="30">
        <f t="shared" si="13"/>
        <v>5266.4</v>
      </c>
      <c r="U52" s="31">
        <f>A52</f>
        <v>37</v>
      </c>
      <c r="V52" s="32"/>
      <c r="W52" s="33"/>
    </row>
    <row r="53" spans="1:25" ht="20.100000000000001" customHeight="1">
      <c r="A53" s="19">
        <f>A52+1</f>
        <v>38</v>
      </c>
      <c r="B53" s="20" t="s">
        <v>116</v>
      </c>
      <c r="C53" s="21" t="s">
        <v>117</v>
      </c>
      <c r="D53" s="22" t="s">
        <v>26</v>
      </c>
      <c r="E53" s="94">
        <v>534.59</v>
      </c>
      <c r="F53" s="34">
        <v>10</v>
      </c>
      <c r="G53" s="24" t="s">
        <v>27</v>
      </c>
      <c r="H53" s="25"/>
      <c r="I53" s="24" t="s">
        <v>28</v>
      </c>
      <c r="J53" s="25"/>
      <c r="K53" s="26" t="s">
        <v>29</v>
      </c>
      <c r="L53" s="26">
        <f t="shared" si="2"/>
        <v>5345.9000000000005</v>
      </c>
      <c r="M53" s="26"/>
      <c r="N53" s="27"/>
      <c r="O53" s="27">
        <f t="shared" si="3"/>
        <v>0</v>
      </c>
      <c r="P53" s="28">
        <v>390</v>
      </c>
      <c r="Q53" s="26">
        <v>10</v>
      </c>
      <c r="R53" s="26">
        <f t="shared" si="11"/>
        <v>400</v>
      </c>
      <c r="S53" s="95">
        <f t="shared" si="8"/>
        <v>400</v>
      </c>
      <c r="T53" s="30">
        <f t="shared" si="13"/>
        <v>4945.9000000000005</v>
      </c>
      <c r="U53" s="31">
        <f>A53</f>
        <v>38</v>
      </c>
      <c r="V53" s="32"/>
      <c r="W53" s="33"/>
    </row>
    <row r="54" spans="1:25" ht="20.100000000000001" customHeight="1">
      <c r="A54" s="19">
        <f>A53+1</f>
        <v>39</v>
      </c>
      <c r="B54" s="20" t="s">
        <v>116</v>
      </c>
      <c r="C54" s="21" t="s">
        <v>118</v>
      </c>
      <c r="D54" s="22" t="s">
        <v>64</v>
      </c>
      <c r="E54" s="94">
        <v>503.09</v>
      </c>
      <c r="F54" s="34">
        <v>10</v>
      </c>
      <c r="G54" s="24" t="s">
        <v>27</v>
      </c>
      <c r="H54" s="25"/>
      <c r="I54" s="24" t="s">
        <v>28</v>
      </c>
      <c r="J54" s="25"/>
      <c r="K54" s="26" t="s">
        <v>29</v>
      </c>
      <c r="L54" s="26">
        <f t="shared" si="2"/>
        <v>5030.8999999999996</v>
      </c>
      <c r="M54" s="26"/>
      <c r="N54" s="27"/>
      <c r="O54" s="27">
        <f t="shared" si="3"/>
        <v>0</v>
      </c>
      <c r="P54" s="28">
        <v>390</v>
      </c>
      <c r="Q54" s="26">
        <v>10</v>
      </c>
      <c r="R54" s="26">
        <f t="shared" si="11"/>
        <v>400</v>
      </c>
      <c r="S54" s="95">
        <f t="shared" si="8"/>
        <v>400</v>
      </c>
      <c r="T54" s="30">
        <f t="shared" si="13"/>
        <v>4630.8999999999996</v>
      </c>
      <c r="U54" s="31">
        <f>A54</f>
        <v>39</v>
      </c>
      <c r="V54" s="32"/>
      <c r="W54" s="33"/>
    </row>
    <row r="55" spans="1:25" s="35" customFormat="1" ht="20.100000000000001" customHeight="1">
      <c r="A55" s="160">
        <v>10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2"/>
      <c r="L55" s="29">
        <f>SUM(L52:L54)</f>
        <v>16043.199999999999</v>
      </c>
      <c r="M55" s="29">
        <f t="shared" ref="M55:T55" si="16">SUM(M52:M54)</f>
        <v>0</v>
      </c>
      <c r="N55" s="29">
        <f t="shared" si="16"/>
        <v>0</v>
      </c>
      <c r="O55" s="29">
        <f t="shared" si="16"/>
        <v>0</v>
      </c>
      <c r="P55" s="29">
        <f t="shared" si="16"/>
        <v>1170</v>
      </c>
      <c r="Q55" s="29">
        <f t="shared" si="16"/>
        <v>30</v>
      </c>
      <c r="R55" s="29">
        <f t="shared" si="16"/>
        <v>1200</v>
      </c>
      <c r="S55" s="29">
        <f t="shared" si="16"/>
        <v>1200</v>
      </c>
      <c r="T55" s="29">
        <f t="shared" si="16"/>
        <v>14843.199999999999</v>
      </c>
      <c r="U55" s="31"/>
      <c r="V55" s="101"/>
      <c r="W55" s="102"/>
    </row>
    <row r="56" spans="1:25" ht="20.100000000000001" customHeight="1">
      <c r="A56" s="19">
        <f>A54+1</f>
        <v>40</v>
      </c>
      <c r="B56" s="20" t="s">
        <v>119</v>
      </c>
      <c r="C56" s="21" t="s">
        <v>120</v>
      </c>
      <c r="D56" s="22" t="s">
        <v>62</v>
      </c>
      <c r="E56" s="94">
        <v>566.64</v>
      </c>
      <c r="F56" s="34">
        <v>10</v>
      </c>
      <c r="G56" s="24" t="s">
        <v>27</v>
      </c>
      <c r="H56" s="25"/>
      <c r="I56" s="24" t="s">
        <v>28</v>
      </c>
      <c r="J56" s="25"/>
      <c r="K56" s="26" t="s">
        <v>29</v>
      </c>
      <c r="L56" s="26">
        <f t="shared" si="2"/>
        <v>5666.4</v>
      </c>
      <c r="M56" s="26"/>
      <c r="N56" s="27"/>
      <c r="O56" s="27">
        <f t="shared" si="3"/>
        <v>0</v>
      </c>
      <c r="P56" s="28">
        <v>390</v>
      </c>
      <c r="Q56" s="26">
        <v>10</v>
      </c>
      <c r="R56" s="26">
        <f t="shared" si="11"/>
        <v>400</v>
      </c>
      <c r="S56" s="95">
        <f t="shared" si="8"/>
        <v>400</v>
      </c>
      <c r="T56" s="30">
        <f t="shared" si="13"/>
        <v>5266.4</v>
      </c>
      <c r="U56" s="31">
        <f>A56</f>
        <v>40</v>
      </c>
      <c r="V56" s="32"/>
      <c r="W56" s="33"/>
    </row>
    <row r="57" spans="1:25" ht="20.100000000000001" customHeight="1">
      <c r="A57" s="19">
        <f>A56+1</f>
        <v>41</v>
      </c>
      <c r="B57" s="20" t="s">
        <v>119</v>
      </c>
      <c r="C57" s="21" t="s">
        <v>121</v>
      </c>
      <c r="D57" s="22" t="s">
        <v>64</v>
      </c>
      <c r="E57" s="94">
        <v>503.09</v>
      </c>
      <c r="F57" s="34">
        <v>10</v>
      </c>
      <c r="G57" s="24" t="s">
        <v>27</v>
      </c>
      <c r="H57" s="25"/>
      <c r="I57" s="24" t="s">
        <v>28</v>
      </c>
      <c r="J57" s="25"/>
      <c r="K57" s="26" t="s">
        <v>29</v>
      </c>
      <c r="L57" s="26">
        <f t="shared" si="2"/>
        <v>5030.8999999999996</v>
      </c>
      <c r="M57" s="26"/>
      <c r="N57" s="27"/>
      <c r="O57" s="27">
        <f t="shared" si="3"/>
        <v>0</v>
      </c>
      <c r="P57" s="28">
        <v>390</v>
      </c>
      <c r="Q57" s="26">
        <v>10</v>
      </c>
      <c r="R57" s="26">
        <f t="shared" si="11"/>
        <v>400</v>
      </c>
      <c r="S57" s="95">
        <f t="shared" si="8"/>
        <v>400</v>
      </c>
      <c r="T57" s="30">
        <f t="shared" si="13"/>
        <v>4630.8999999999996</v>
      </c>
      <c r="U57" s="31">
        <f>A57</f>
        <v>41</v>
      </c>
      <c r="V57" s="32"/>
      <c r="W57" s="33"/>
    </row>
    <row r="58" spans="1:25" ht="20.100000000000001" customHeight="1">
      <c r="A58" s="19">
        <f>A57+1</f>
        <v>42</v>
      </c>
      <c r="B58" s="20" t="s">
        <v>119</v>
      </c>
      <c r="C58" s="21" t="s">
        <v>122</v>
      </c>
      <c r="D58" s="22" t="s">
        <v>26</v>
      </c>
      <c r="E58" s="94">
        <v>534.59</v>
      </c>
      <c r="F58" s="34">
        <v>10</v>
      </c>
      <c r="G58" s="24" t="s">
        <v>27</v>
      </c>
      <c r="H58" s="25"/>
      <c r="I58" s="24" t="s">
        <v>28</v>
      </c>
      <c r="J58" s="25"/>
      <c r="K58" s="26" t="s">
        <v>29</v>
      </c>
      <c r="L58" s="26">
        <f t="shared" si="2"/>
        <v>5345.9000000000005</v>
      </c>
      <c r="M58" s="26"/>
      <c r="N58" s="27"/>
      <c r="O58" s="27">
        <f t="shared" si="3"/>
        <v>0</v>
      </c>
      <c r="P58" s="28">
        <v>390</v>
      </c>
      <c r="Q58" s="26">
        <v>10</v>
      </c>
      <c r="R58" s="26">
        <f t="shared" si="11"/>
        <v>400</v>
      </c>
      <c r="S58" s="95">
        <f t="shared" si="8"/>
        <v>400</v>
      </c>
      <c r="T58" s="30">
        <f t="shared" si="13"/>
        <v>4945.9000000000005</v>
      </c>
      <c r="U58" s="31">
        <f>A58</f>
        <v>42</v>
      </c>
      <c r="V58" s="32"/>
      <c r="W58" s="33"/>
    </row>
    <row r="59" spans="1:25" s="35" customFormat="1" ht="20.100000000000001" customHeight="1">
      <c r="A59" s="160" t="s">
        <v>70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2"/>
      <c r="L59" s="29">
        <f>SUM(L56:L58)</f>
        <v>16043.2</v>
      </c>
      <c r="M59" s="29">
        <f t="shared" ref="M59:T59" si="17">SUM(M56:M58)</f>
        <v>0</v>
      </c>
      <c r="N59" s="29">
        <f t="shared" si="17"/>
        <v>0</v>
      </c>
      <c r="O59" s="29">
        <f t="shared" si="17"/>
        <v>0</v>
      </c>
      <c r="P59" s="29">
        <f t="shared" si="17"/>
        <v>1170</v>
      </c>
      <c r="Q59" s="29">
        <f t="shared" si="17"/>
        <v>30</v>
      </c>
      <c r="R59" s="29">
        <f t="shared" si="17"/>
        <v>1200</v>
      </c>
      <c r="S59" s="29">
        <f t="shared" si="17"/>
        <v>1200</v>
      </c>
      <c r="T59" s="29">
        <f t="shared" si="17"/>
        <v>14843.2</v>
      </c>
      <c r="U59" s="31"/>
      <c r="V59" s="101"/>
      <c r="W59" s="102"/>
    </row>
    <row r="60" spans="1:25" ht="19.5" customHeight="1">
      <c r="A60" s="19">
        <f>A58+1</f>
        <v>43</v>
      </c>
      <c r="B60" s="20" t="s">
        <v>123</v>
      </c>
      <c r="C60" s="21" t="s">
        <v>124</v>
      </c>
      <c r="D60" s="22" t="s">
        <v>64</v>
      </c>
      <c r="E60" s="94">
        <v>503.09</v>
      </c>
      <c r="F60" s="34">
        <v>10</v>
      </c>
      <c r="G60" s="24" t="s">
        <v>27</v>
      </c>
      <c r="H60" s="25"/>
      <c r="I60" s="24" t="s">
        <v>28</v>
      </c>
      <c r="J60" s="25"/>
      <c r="K60" s="26" t="s">
        <v>29</v>
      </c>
      <c r="L60" s="26">
        <f t="shared" ref="L60:L84" si="18">F60*E60+H60*E60/8+J60*E60/8/60</f>
        <v>5030.8999999999996</v>
      </c>
      <c r="M60" s="26"/>
      <c r="N60" s="27"/>
      <c r="O60" s="27">
        <f t="shared" si="3"/>
        <v>0</v>
      </c>
      <c r="P60" s="28">
        <v>390</v>
      </c>
      <c r="Q60" s="26">
        <v>10</v>
      </c>
      <c r="R60" s="26">
        <f t="shared" si="11"/>
        <v>400</v>
      </c>
      <c r="S60" s="95">
        <f t="shared" si="8"/>
        <v>400</v>
      </c>
      <c r="T60" s="30">
        <f t="shared" si="13"/>
        <v>4630.8999999999996</v>
      </c>
      <c r="U60" s="31">
        <f>A60</f>
        <v>43</v>
      </c>
      <c r="V60" s="32"/>
      <c r="W60" s="33"/>
      <c r="Y60" s="1" t="s">
        <v>65</v>
      </c>
    </row>
    <row r="61" spans="1:25" ht="20.100000000000001" customHeight="1">
      <c r="A61" s="19">
        <f>A60+1</f>
        <v>44</v>
      </c>
      <c r="B61" s="20" t="s">
        <v>123</v>
      </c>
      <c r="C61" s="21" t="s">
        <v>125</v>
      </c>
      <c r="D61" s="22" t="s">
        <v>26</v>
      </c>
      <c r="E61" s="99">
        <v>534.59</v>
      </c>
      <c r="F61" s="34">
        <v>10</v>
      </c>
      <c r="G61" s="24" t="s">
        <v>27</v>
      </c>
      <c r="H61" s="25"/>
      <c r="I61" s="24" t="s">
        <v>28</v>
      </c>
      <c r="J61" s="25"/>
      <c r="K61" s="26" t="s">
        <v>29</v>
      </c>
      <c r="L61" s="26">
        <f t="shared" si="18"/>
        <v>5345.9000000000005</v>
      </c>
      <c r="M61" s="26"/>
      <c r="N61" s="27"/>
      <c r="O61" s="27">
        <f t="shared" si="3"/>
        <v>0</v>
      </c>
      <c r="P61" s="28">
        <v>390</v>
      </c>
      <c r="Q61" s="26">
        <v>10</v>
      </c>
      <c r="R61" s="26">
        <f t="shared" si="11"/>
        <v>400</v>
      </c>
      <c r="S61" s="95">
        <f t="shared" si="8"/>
        <v>400</v>
      </c>
      <c r="T61" s="30">
        <f t="shared" si="13"/>
        <v>4945.9000000000005</v>
      </c>
      <c r="U61" s="31">
        <f t="shared" ref="U61:U82" si="19">A61</f>
        <v>44</v>
      </c>
      <c r="V61" s="32"/>
      <c r="W61" s="33"/>
    </row>
    <row r="62" spans="1:25" ht="20.100000000000001" customHeight="1">
      <c r="A62" s="19">
        <f t="shared" ref="A62:A84" si="20">A61+1</f>
        <v>45</v>
      </c>
      <c r="B62" s="20" t="s">
        <v>123</v>
      </c>
      <c r="C62" s="21" t="s">
        <v>126</v>
      </c>
      <c r="D62" s="22" t="s">
        <v>127</v>
      </c>
      <c r="E62" s="94">
        <v>450</v>
      </c>
      <c r="F62" s="34">
        <v>10</v>
      </c>
      <c r="G62" s="24" t="s">
        <v>27</v>
      </c>
      <c r="H62" s="25"/>
      <c r="I62" s="24" t="s">
        <v>28</v>
      </c>
      <c r="J62" s="25"/>
      <c r="K62" s="26" t="s">
        <v>29</v>
      </c>
      <c r="L62" s="26">
        <f t="shared" si="18"/>
        <v>4500</v>
      </c>
      <c r="M62" s="26"/>
      <c r="N62" s="27"/>
      <c r="O62" s="27">
        <f t="shared" si="3"/>
        <v>0</v>
      </c>
      <c r="P62" s="28">
        <v>390</v>
      </c>
      <c r="Q62" s="26">
        <v>10</v>
      </c>
      <c r="R62" s="26">
        <f t="shared" si="11"/>
        <v>400</v>
      </c>
      <c r="S62" s="95">
        <f t="shared" si="8"/>
        <v>400</v>
      </c>
      <c r="T62" s="30">
        <f t="shared" si="13"/>
        <v>4100</v>
      </c>
      <c r="U62" s="31">
        <f t="shared" si="19"/>
        <v>45</v>
      </c>
      <c r="V62" s="32"/>
      <c r="W62" s="33"/>
      <c r="Y62" s="1" t="s">
        <v>65</v>
      </c>
    </row>
    <row r="63" spans="1:25" ht="20.100000000000001" customHeight="1">
      <c r="A63" s="19">
        <f t="shared" si="20"/>
        <v>46</v>
      </c>
      <c r="B63" s="20" t="s">
        <v>123</v>
      </c>
      <c r="C63" s="21" t="s">
        <v>128</v>
      </c>
      <c r="D63" s="22" t="s">
        <v>26</v>
      </c>
      <c r="E63" s="99">
        <v>534.59</v>
      </c>
      <c r="F63" s="34">
        <v>10</v>
      </c>
      <c r="G63" s="24" t="s">
        <v>27</v>
      </c>
      <c r="H63" s="25"/>
      <c r="I63" s="24" t="s">
        <v>28</v>
      </c>
      <c r="J63" s="25"/>
      <c r="K63" s="26" t="s">
        <v>29</v>
      </c>
      <c r="L63" s="26">
        <f t="shared" si="18"/>
        <v>5345.9000000000005</v>
      </c>
      <c r="M63" s="26"/>
      <c r="N63" s="27"/>
      <c r="O63" s="27">
        <f t="shared" si="3"/>
        <v>0</v>
      </c>
      <c r="P63" s="28">
        <v>390</v>
      </c>
      <c r="Q63" s="26">
        <v>10</v>
      </c>
      <c r="R63" s="26">
        <f t="shared" si="11"/>
        <v>400</v>
      </c>
      <c r="S63" s="95">
        <f t="shared" si="8"/>
        <v>400</v>
      </c>
      <c r="T63" s="30">
        <f t="shared" si="13"/>
        <v>4945.9000000000005</v>
      </c>
      <c r="U63" s="31">
        <f t="shared" si="19"/>
        <v>46</v>
      </c>
      <c r="V63" s="32"/>
      <c r="W63" s="33"/>
    </row>
    <row r="64" spans="1:25" ht="20.100000000000001" customHeight="1">
      <c r="A64" s="19">
        <f t="shared" si="20"/>
        <v>47</v>
      </c>
      <c r="B64" s="20" t="s">
        <v>123</v>
      </c>
      <c r="C64" s="21" t="s">
        <v>129</v>
      </c>
      <c r="D64" s="22" t="s">
        <v>64</v>
      </c>
      <c r="E64" s="94">
        <v>503.09</v>
      </c>
      <c r="F64" s="34">
        <v>10</v>
      </c>
      <c r="G64" s="24" t="s">
        <v>27</v>
      </c>
      <c r="H64" s="25"/>
      <c r="I64" s="24" t="s">
        <v>28</v>
      </c>
      <c r="J64" s="25"/>
      <c r="K64" s="26" t="s">
        <v>29</v>
      </c>
      <c r="L64" s="26">
        <f t="shared" si="18"/>
        <v>5030.8999999999996</v>
      </c>
      <c r="M64" s="26"/>
      <c r="N64" s="27"/>
      <c r="O64" s="27">
        <f t="shared" si="3"/>
        <v>0</v>
      </c>
      <c r="P64" s="28">
        <v>390</v>
      </c>
      <c r="Q64" s="26">
        <v>10</v>
      </c>
      <c r="R64" s="26">
        <f t="shared" si="11"/>
        <v>400</v>
      </c>
      <c r="S64" s="95">
        <f t="shared" si="8"/>
        <v>400</v>
      </c>
      <c r="T64" s="30">
        <f t="shared" si="13"/>
        <v>4630.8999999999996</v>
      </c>
      <c r="U64" s="31">
        <f t="shared" si="19"/>
        <v>47</v>
      </c>
      <c r="V64" s="32"/>
      <c r="W64" s="33"/>
      <c r="Y64" s="1" t="s">
        <v>65</v>
      </c>
    </row>
    <row r="65" spans="1:25" ht="20.100000000000001" customHeight="1">
      <c r="A65" s="19">
        <f t="shared" si="20"/>
        <v>48</v>
      </c>
      <c r="B65" s="20" t="s">
        <v>123</v>
      </c>
      <c r="C65" s="21" t="s">
        <v>130</v>
      </c>
      <c r="D65" s="22" t="s">
        <v>26</v>
      </c>
      <c r="E65" s="99">
        <v>534.59</v>
      </c>
      <c r="F65" s="34">
        <v>10</v>
      </c>
      <c r="G65" s="24" t="s">
        <v>27</v>
      </c>
      <c r="H65" s="25"/>
      <c r="I65" s="24" t="s">
        <v>28</v>
      </c>
      <c r="J65" s="25"/>
      <c r="K65" s="26" t="s">
        <v>29</v>
      </c>
      <c r="L65" s="26">
        <f t="shared" si="18"/>
        <v>5345.9000000000005</v>
      </c>
      <c r="M65" s="26"/>
      <c r="N65" s="27"/>
      <c r="O65" s="27">
        <f t="shared" si="3"/>
        <v>0</v>
      </c>
      <c r="P65" s="28">
        <v>390</v>
      </c>
      <c r="Q65" s="26">
        <v>10</v>
      </c>
      <c r="R65" s="26">
        <f t="shared" si="11"/>
        <v>400</v>
      </c>
      <c r="S65" s="95">
        <f t="shared" si="8"/>
        <v>400</v>
      </c>
      <c r="T65" s="30">
        <f t="shared" si="13"/>
        <v>4945.9000000000005</v>
      </c>
      <c r="U65" s="31">
        <f t="shared" si="19"/>
        <v>48</v>
      </c>
      <c r="V65" s="32"/>
      <c r="W65" s="33"/>
    </row>
    <row r="66" spans="1:25" ht="20.100000000000001" customHeight="1">
      <c r="A66" s="19">
        <f t="shared" si="20"/>
        <v>49</v>
      </c>
      <c r="B66" s="20" t="s">
        <v>123</v>
      </c>
      <c r="C66" s="21" t="s">
        <v>131</v>
      </c>
      <c r="D66" s="22" t="s">
        <v>26</v>
      </c>
      <c r="E66" s="99">
        <v>534.59</v>
      </c>
      <c r="F66" s="34">
        <v>10</v>
      </c>
      <c r="G66" s="24" t="s">
        <v>27</v>
      </c>
      <c r="H66" s="25"/>
      <c r="I66" s="24" t="s">
        <v>28</v>
      </c>
      <c r="J66" s="25"/>
      <c r="K66" s="26" t="s">
        <v>29</v>
      </c>
      <c r="L66" s="26">
        <f t="shared" si="18"/>
        <v>5345.9000000000005</v>
      </c>
      <c r="M66" s="26"/>
      <c r="N66" s="27"/>
      <c r="O66" s="27">
        <f t="shared" si="3"/>
        <v>0</v>
      </c>
      <c r="P66" s="28">
        <v>390</v>
      </c>
      <c r="Q66" s="26">
        <v>10</v>
      </c>
      <c r="R66" s="26">
        <f t="shared" si="11"/>
        <v>400</v>
      </c>
      <c r="S66" s="95">
        <f t="shared" si="8"/>
        <v>400</v>
      </c>
      <c r="T66" s="30">
        <f t="shared" si="13"/>
        <v>4945.9000000000005</v>
      </c>
      <c r="U66" s="31">
        <f t="shared" si="19"/>
        <v>49</v>
      </c>
      <c r="V66" s="32"/>
      <c r="W66" s="33"/>
    </row>
    <row r="67" spans="1:25" ht="20.100000000000001" customHeight="1">
      <c r="A67" s="19">
        <f t="shared" si="20"/>
        <v>50</v>
      </c>
      <c r="B67" s="20" t="s">
        <v>123</v>
      </c>
      <c r="C67" s="21" t="s">
        <v>132</v>
      </c>
      <c r="D67" s="22" t="s">
        <v>26</v>
      </c>
      <c r="E67" s="99">
        <v>534.59</v>
      </c>
      <c r="F67" s="34">
        <v>10</v>
      </c>
      <c r="G67" s="24" t="s">
        <v>27</v>
      </c>
      <c r="H67" s="25"/>
      <c r="I67" s="24" t="s">
        <v>28</v>
      </c>
      <c r="J67" s="25"/>
      <c r="K67" s="26" t="s">
        <v>29</v>
      </c>
      <c r="L67" s="26">
        <f t="shared" si="18"/>
        <v>5345.9000000000005</v>
      </c>
      <c r="M67" s="26"/>
      <c r="N67" s="27"/>
      <c r="O67" s="27">
        <f t="shared" si="3"/>
        <v>0</v>
      </c>
      <c r="P67" s="28">
        <v>390</v>
      </c>
      <c r="Q67" s="26">
        <v>10</v>
      </c>
      <c r="R67" s="26">
        <f t="shared" si="11"/>
        <v>400</v>
      </c>
      <c r="S67" s="95">
        <f t="shared" si="8"/>
        <v>400</v>
      </c>
      <c r="T67" s="30">
        <f t="shared" si="13"/>
        <v>4945.9000000000005</v>
      </c>
      <c r="U67" s="31">
        <f t="shared" si="19"/>
        <v>50</v>
      </c>
      <c r="V67" s="32"/>
      <c r="W67" s="33"/>
    </row>
    <row r="68" spans="1:25" ht="20.100000000000001" customHeight="1">
      <c r="A68" s="19">
        <f t="shared" si="20"/>
        <v>51</v>
      </c>
      <c r="B68" s="20" t="s">
        <v>123</v>
      </c>
      <c r="C68" s="21" t="s">
        <v>133</v>
      </c>
      <c r="D68" s="22" t="s">
        <v>64</v>
      </c>
      <c r="E68" s="94">
        <v>503.09</v>
      </c>
      <c r="F68" s="34">
        <v>10</v>
      </c>
      <c r="G68" s="24" t="s">
        <v>27</v>
      </c>
      <c r="H68" s="25"/>
      <c r="I68" s="24" t="s">
        <v>28</v>
      </c>
      <c r="J68" s="25"/>
      <c r="K68" s="26" t="s">
        <v>29</v>
      </c>
      <c r="L68" s="26">
        <f t="shared" si="18"/>
        <v>5030.8999999999996</v>
      </c>
      <c r="M68" s="26"/>
      <c r="N68" s="27"/>
      <c r="O68" s="27">
        <f t="shared" si="3"/>
        <v>0</v>
      </c>
      <c r="P68" s="28">
        <v>390</v>
      </c>
      <c r="Q68" s="26">
        <v>10</v>
      </c>
      <c r="R68" s="26">
        <f t="shared" si="11"/>
        <v>400</v>
      </c>
      <c r="S68" s="95">
        <f t="shared" si="8"/>
        <v>400</v>
      </c>
      <c r="T68" s="30">
        <f t="shared" si="13"/>
        <v>4630.8999999999996</v>
      </c>
      <c r="U68" s="31">
        <f t="shared" si="19"/>
        <v>51</v>
      </c>
      <c r="V68" s="32"/>
      <c r="W68" s="33"/>
    </row>
    <row r="69" spans="1:25" ht="20.100000000000001" customHeight="1">
      <c r="A69" s="19">
        <f t="shared" si="20"/>
        <v>52</v>
      </c>
      <c r="B69" s="20" t="s">
        <v>123</v>
      </c>
      <c r="C69" s="21" t="s">
        <v>134</v>
      </c>
      <c r="D69" s="22" t="s">
        <v>26</v>
      </c>
      <c r="E69" s="99">
        <v>534.59</v>
      </c>
      <c r="F69" s="34">
        <v>10</v>
      </c>
      <c r="G69" s="24" t="s">
        <v>27</v>
      </c>
      <c r="H69" s="25"/>
      <c r="I69" s="24" t="s">
        <v>28</v>
      </c>
      <c r="J69" s="25"/>
      <c r="K69" s="26" t="s">
        <v>29</v>
      </c>
      <c r="L69" s="26">
        <f t="shared" si="18"/>
        <v>5345.9000000000005</v>
      </c>
      <c r="M69" s="26"/>
      <c r="N69" s="27"/>
      <c r="O69" s="27">
        <f t="shared" si="3"/>
        <v>0</v>
      </c>
      <c r="P69" s="28">
        <v>390</v>
      </c>
      <c r="Q69" s="26">
        <v>10</v>
      </c>
      <c r="R69" s="26">
        <f t="shared" si="11"/>
        <v>400</v>
      </c>
      <c r="S69" s="95">
        <f t="shared" si="8"/>
        <v>400</v>
      </c>
      <c r="T69" s="30">
        <f t="shared" si="13"/>
        <v>4945.9000000000005</v>
      </c>
      <c r="U69" s="31">
        <f t="shared" si="19"/>
        <v>52</v>
      </c>
      <c r="V69" s="32"/>
      <c r="W69" s="33"/>
    </row>
    <row r="70" spans="1:25" ht="20.100000000000001" customHeight="1">
      <c r="A70" s="19">
        <f t="shared" si="20"/>
        <v>53</v>
      </c>
      <c r="B70" s="20" t="s">
        <v>123</v>
      </c>
      <c r="C70" s="21" t="s">
        <v>135</v>
      </c>
      <c r="D70" s="22" t="s">
        <v>26</v>
      </c>
      <c r="E70" s="99">
        <v>534.59</v>
      </c>
      <c r="F70" s="34">
        <v>10</v>
      </c>
      <c r="G70" s="24" t="s">
        <v>27</v>
      </c>
      <c r="H70" s="25"/>
      <c r="I70" s="24" t="s">
        <v>28</v>
      </c>
      <c r="J70" s="25"/>
      <c r="K70" s="26" t="s">
        <v>29</v>
      </c>
      <c r="L70" s="26">
        <f t="shared" si="18"/>
        <v>5345.9000000000005</v>
      </c>
      <c r="M70" s="26"/>
      <c r="N70" s="27"/>
      <c r="O70" s="27">
        <f t="shared" si="3"/>
        <v>0</v>
      </c>
      <c r="P70" s="28">
        <v>390</v>
      </c>
      <c r="Q70" s="26">
        <v>10</v>
      </c>
      <c r="R70" s="26">
        <f t="shared" si="11"/>
        <v>400</v>
      </c>
      <c r="S70" s="95">
        <f t="shared" si="8"/>
        <v>400</v>
      </c>
      <c r="T70" s="30">
        <f t="shared" si="13"/>
        <v>4945.9000000000005</v>
      </c>
      <c r="U70" s="31">
        <f t="shared" si="19"/>
        <v>53</v>
      </c>
      <c r="V70" s="32"/>
      <c r="W70" s="33"/>
    </row>
    <row r="71" spans="1:25" ht="20.100000000000001" customHeight="1">
      <c r="A71" s="19">
        <f t="shared" si="20"/>
        <v>54</v>
      </c>
      <c r="B71" s="20" t="s">
        <v>123</v>
      </c>
      <c r="C71" s="21" t="s">
        <v>136</v>
      </c>
      <c r="D71" s="22" t="s">
        <v>64</v>
      </c>
      <c r="E71" s="94">
        <v>503.09</v>
      </c>
      <c r="F71" s="34">
        <v>10</v>
      </c>
      <c r="G71" s="24" t="s">
        <v>27</v>
      </c>
      <c r="H71" s="25"/>
      <c r="I71" s="24" t="s">
        <v>28</v>
      </c>
      <c r="J71" s="25"/>
      <c r="K71" s="26" t="s">
        <v>29</v>
      </c>
      <c r="L71" s="26">
        <f t="shared" si="18"/>
        <v>5030.8999999999996</v>
      </c>
      <c r="M71" s="26"/>
      <c r="N71" s="27"/>
      <c r="O71" s="27">
        <f t="shared" si="3"/>
        <v>0</v>
      </c>
      <c r="P71" s="28">
        <v>390</v>
      </c>
      <c r="Q71" s="26">
        <v>10</v>
      </c>
      <c r="R71" s="26">
        <f t="shared" si="11"/>
        <v>400</v>
      </c>
      <c r="S71" s="95">
        <f t="shared" si="8"/>
        <v>400</v>
      </c>
      <c r="T71" s="30">
        <f t="shared" si="13"/>
        <v>4630.8999999999996</v>
      </c>
      <c r="U71" s="31">
        <f t="shared" si="19"/>
        <v>54</v>
      </c>
      <c r="V71" s="32"/>
      <c r="W71" s="33"/>
    </row>
    <row r="72" spans="1:25" ht="20.100000000000001" customHeight="1">
      <c r="A72" s="19">
        <f t="shared" si="20"/>
        <v>55</v>
      </c>
      <c r="B72" s="20" t="s">
        <v>123</v>
      </c>
      <c r="C72" s="21" t="s">
        <v>138</v>
      </c>
      <c r="D72" s="22" t="s">
        <v>26</v>
      </c>
      <c r="E72" s="99">
        <v>534.59</v>
      </c>
      <c r="F72" s="34">
        <v>10</v>
      </c>
      <c r="G72" s="24" t="s">
        <v>27</v>
      </c>
      <c r="H72" s="25"/>
      <c r="I72" s="24" t="s">
        <v>28</v>
      </c>
      <c r="J72" s="25"/>
      <c r="K72" s="26" t="s">
        <v>29</v>
      </c>
      <c r="L72" s="26">
        <f t="shared" si="18"/>
        <v>5345.9000000000005</v>
      </c>
      <c r="M72" s="26"/>
      <c r="N72" s="27"/>
      <c r="O72" s="27">
        <f t="shared" si="3"/>
        <v>0</v>
      </c>
      <c r="P72" s="28">
        <v>390</v>
      </c>
      <c r="Q72" s="26">
        <v>10</v>
      </c>
      <c r="R72" s="26">
        <f t="shared" si="11"/>
        <v>400</v>
      </c>
      <c r="S72" s="95">
        <f t="shared" si="8"/>
        <v>400</v>
      </c>
      <c r="T72" s="30">
        <f t="shared" si="13"/>
        <v>4945.9000000000005</v>
      </c>
      <c r="U72" s="31">
        <f t="shared" si="19"/>
        <v>55</v>
      </c>
      <c r="V72" s="32"/>
      <c r="W72" s="33"/>
      <c r="Y72" s="1" t="s">
        <v>65</v>
      </c>
    </row>
    <row r="73" spans="1:25" ht="20.100000000000001" customHeight="1">
      <c r="A73" s="19">
        <f t="shared" si="20"/>
        <v>56</v>
      </c>
      <c r="B73" s="20" t="s">
        <v>123</v>
      </c>
      <c r="C73" s="21" t="s">
        <v>139</v>
      </c>
      <c r="D73" s="22" t="s">
        <v>62</v>
      </c>
      <c r="E73" s="94">
        <v>566.64</v>
      </c>
      <c r="F73" s="34">
        <v>10</v>
      </c>
      <c r="G73" s="24" t="s">
        <v>27</v>
      </c>
      <c r="H73" s="25"/>
      <c r="I73" s="24" t="s">
        <v>28</v>
      </c>
      <c r="J73" s="25"/>
      <c r="K73" s="26" t="s">
        <v>29</v>
      </c>
      <c r="L73" s="26">
        <f t="shared" si="18"/>
        <v>5666.4</v>
      </c>
      <c r="M73" s="26"/>
      <c r="N73" s="27"/>
      <c r="O73" s="27">
        <f t="shared" si="3"/>
        <v>0</v>
      </c>
      <c r="P73" s="28">
        <v>390</v>
      </c>
      <c r="Q73" s="26">
        <v>10</v>
      </c>
      <c r="R73" s="26">
        <f t="shared" si="11"/>
        <v>400</v>
      </c>
      <c r="S73" s="95">
        <f t="shared" si="8"/>
        <v>400</v>
      </c>
      <c r="T73" s="30">
        <f t="shared" si="13"/>
        <v>5266.4</v>
      </c>
      <c r="U73" s="31">
        <f t="shared" si="19"/>
        <v>56</v>
      </c>
      <c r="V73" s="32"/>
      <c r="W73" s="33"/>
    </row>
    <row r="74" spans="1:25" ht="20.100000000000001" customHeight="1">
      <c r="A74" s="19">
        <f t="shared" si="20"/>
        <v>57</v>
      </c>
      <c r="B74" s="20" t="s">
        <v>123</v>
      </c>
      <c r="C74" s="21" t="s">
        <v>140</v>
      </c>
      <c r="D74" s="22" t="s">
        <v>64</v>
      </c>
      <c r="E74" s="94">
        <v>503.09</v>
      </c>
      <c r="F74" s="34">
        <v>10</v>
      </c>
      <c r="G74" s="24" t="s">
        <v>27</v>
      </c>
      <c r="H74" s="25"/>
      <c r="I74" s="24" t="s">
        <v>28</v>
      </c>
      <c r="J74" s="25"/>
      <c r="K74" s="26" t="s">
        <v>29</v>
      </c>
      <c r="L74" s="26">
        <f t="shared" si="18"/>
        <v>5030.8999999999996</v>
      </c>
      <c r="M74" s="26"/>
      <c r="N74" s="27"/>
      <c r="O74" s="27">
        <f t="shared" si="3"/>
        <v>0</v>
      </c>
      <c r="P74" s="28">
        <v>390</v>
      </c>
      <c r="Q74" s="26">
        <v>10</v>
      </c>
      <c r="R74" s="26">
        <f t="shared" si="11"/>
        <v>400</v>
      </c>
      <c r="S74" s="95">
        <f t="shared" si="8"/>
        <v>400</v>
      </c>
      <c r="T74" s="30">
        <f t="shared" si="13"/>
        <v>4630.8999999999996</v>
      </c>
      <c r="U74" s="31">
        <f t="shared" si="19"/>
        <v>57</v>
      </c>
      <c r="V74" s="32"/>
      <c r="W74" s="33"/>
    </row>
    <row r="75" spans="1:25" ht="20.100000000000001" customHeight="1">
      <c r="A75" s="19">
        <f t="shared" si="20"/>
        <v>58</v>
      </c>
      <c r="B75" s="20" t="s">
        <v>123</v>
      </c>
      <c r="C75" s="21" t="s">
        <v>141</v>
      </c>
      <c r="D75" s="22" t="s">
        <v>64</v>
      </c>
      <c r="E75" s="94">
        <v>503.09</v>
      </c>
      <c r="F75" s="34">
        <v>10</v>
      </c>
      <c r="G75" s="24" t="s">
        <v>27</v>
      </c>
      <c r="H75" s="25"/>
      <c r="I75" s="24" t="s">
        <v>28</v>
      </c>
      <c r="J75" s="25"/>
      <c r="K75" s="26" t="s">
        <v>29</v>
      </c>
      <c r="L75" s="26">
        <f t="shared" si="18"/>
        <v>5030.8999999999996</v>
      </c>
      <c r="M75" s="26"/>
      <c r="N75" s="27"/>
      <c r="O75" s="27">
        <f t="shared" si="3"/>
        <v>0</v>
      </c>
      <c r="P75" s="28">
        <v>390</v>
      </c>
      <c r="Q75" s="26">
        <v>10</v>
      </c>
      <c r="R75" s="26">
        <f t="shared" si="11"/>
        <v>400</v>
      </c>
      <c r="S75" s="95">
        <f t="shared" si="8"/>
        <v>400</v>
      </c>
      <c r="T75" s="30">
        <f t="shared" si="13"/>
        <v>4630.8999999999996</v>
      </c>
      <c r="U75" s="31">
        <f t="shared" si="19"/>
        <v>58</v>
      </c>
      <c r="V75" s="32"/>
      <c r="W75" s="33"/>
      <c r="Y75" s="1" t="s">
        <v>65</v>
      </c>
    </row>
    <row r="76" spans="1:25" ht="20.100000000000001" customHeight="1">
      <c r="A76" s="19">
        <f t="shared" si="20"/>
        <v>59</v>
      </c>
      <c r="B76" s="20" t="s">
        <v>123</v>
      </c>
      <c r="C76" s="21" t="s">
        <v>142</v>
      </c>
      <c r="D76" s="22" t="s">
        <v>26</v>
      </c>
      <c r="E76" s="99">
        <v>534.59</v>
      </c>
      <c r="F76" s="34">
        <v>10</v>
      </c>
      <c r="G76" s="24" t="s">
        <v>27</v>
      </c>
      <c r="H76" s="25"/>
      <c r="I76" s="24" t="s">
        <v>28</v>
      </c>
      <c r="J76" s="25"/>
      <c r="K76" s="26" t="s">
        <v>29</v>
      </c>
      <c r="L76" s="26">
        <f t="shared" si="18"/>
        <v>5345.9000000000005</v>
      </c>
      <c r="M76" s="26"/>
      <c r="N76" s="27"/>
      <c r="O76" s="27">
        <f>M76+N76</f>
        <v>0</v>
      </c>
      <c r="P76" s="28">
        <v>390</v>
      </c>
      <c r="Q76" s="26">
        <v>10</v>
      </c>
      <c r="R76" s="26">
        <f t="shared" si="11"/>
        <v>400</v>
      </c>
      <c r="S76" s="95">
        <f t="shared" si="8"/>
        <v>400</v>
      </c>
      <c r="T76" s="30">
        <f t="shared" si="13"/>
        <v>4945.9000000000005</v>
      </c>
      <c r="U76" s="31">
        <f t="shared" si="19"/>
        <v>59</v>
      </c>
      <c r="V76" s="32"/>
      <c r="W76" s="33"/>
    </row>
    <row r="77" spans="1:25" ht="20.100000000000001" customHeight="1">
      <c r="A77" s="19">
        <f t="shared" si="20"/>
        <v>60</v>
      </c>
      <c r="B77" s="20" t="s">
        <v>123</v>
      </c>
      <c r="C77" s="21" t="s">
        <v>143</v>
      </c>
      <c r="D77" s="22" t="s">
        <v>26</v>
      </c>
      <c r="E77" s="99">
        <v>534.59</v>
      </c>
      <c r="F77" s="34">
        <v>10</v>
      </c>
      <c r="G77" s="24" t="s">
        <v>27</v>
      </c>
      <c r="H77" s="25"/>
      <c r="I77" s="24" t="s">
        <v>28</v>
      </c>
      <c r="J77" s="25"/>
      <c r="K77" s="26" t="s">
        <v>29</v>
      </c>
      <c r="L77" s="26">
        <f t="shared" si="18"/>
        <v>5345.9000000000005</v>
      </c>
      <c r="M77" s="26"/>
      <c r="N77" s="27"/>
      <c r="O77" s="27">
        <f>M77+N77</f>
        <v>0</v>
      </c>
      <c r="P77" s="28">
        <v>390</v>
      </c>
      <c r="Q77" s="26">
        <v>10</v>
      </c>
      <c r="R77" s="26">
        <f t="shared" si="11"/>
        <v>400</v>
      </c>
      <c r="S77" s="95">
        <f t="shared" si="8"/>
        <v>400</v>
      </c>
      <c r="T77" s="30">
        <f t="shared" si="13"/>
        <v>4945.9000000000005</v>
      </c>
      <c r="U77" s="31">
        <f t="shared" si="19"/>
        <v>60</v>
      </c>
      <c r="V77" s="32"/>
      <c r="W77" s="33"/>
    </row>
    <row r="78" spans="1:25" ht="20.100000000000001" customHeight="1">
      <c r="A78" s="19">
        <f t="shared" si="20"/>
        <v>61</v>
      </c>
      <c r="B78" s="20" t="s">
        <v>123</v>
      </c>
      <c r="C78" s="21" t="s">
        <v>144</v>
      </c>
      <c r="D78" s="93" t="s">
        <v>62</v>
      </c>
      <c r="E78" s="94">
        <v>566.64</v>
      </c>
      <c r="F78" s="34">
        <v>10</v>
      </c>
      <c r="G78" s="24" t="s">
        <v>27</v>
      </c>
      <c r="H78" s="25"/>
      <c r="I78" s="24" t="s">
        <v>28</v>
      </c>
      <c r="J78" s="25"/>
      <c r="K78" s="26" t="s">
        <v>29</v>
      </c>
      <c r="L78" s="26">
        <f>F78*E78+H78*E78/8+J78*E78/8/60</f>
        <v>5666.4</v>
      </c>
      <c r="M78" s="26"/>
      <c r="N78" s="27"/>
      <c r="O78" s="27">
        <f>M78+N78</f>
        <v>0</v>
      </c>
      <c r="P78" s="28">
        <v>390</v>
      </c>
      <c r="Q78" s="26">
        <v>10</v>
      </c>
      <c r="R78" s="26">
        <f t="shared" si="11"/>
        <v>400</v>
      </c>
      <c r="S78" s="95">
        <f t="shared" si="8"/>
        <v>400</v>
      </c>
      <c r="T78" s="30">
        <f>L78-S78</f>
        <v>5266.4</v>
      </c>
      <c r="U78" s="31">
        <f>A78</f>
        <v>61</v>
      </c>
      <c r="V78" s="32"/>
      <c r="W78" s="97"/>
      <c r="Y78" s="1" t="s">
        <v>65</v>
      </c>
    </row>
    <row r="79" spans="1:25" ht="20.100000000000001" customHeight="1">
      <c r="A79" s="19">
        <f t="shared" si="20"/>
        <v>62</v>
      </c>
      <c r="B79" s="20" t="s">
        <v>123</v>
      </c>
      <c r="C79" s="21" t="s">
        <v>146</v>
      </c>
      <c r="D79" s="22" t="s">
        <v>26</v>
      </c>
      <c r="E79" s="99">
        <v>534.59</v>
      </c>
      <c r="F79" s="34">
        <v>10</v>
      </c>
      <c r="G79" s="24" t="s">
        <v>27</v>
      </c>
      <c r="H79" s="25"/>
      <c r="I79" s="24" t="s">
        <v>28</v>
      </c>
      <c r="J79" s="25"/>
      <c r="K79" s="26" t="s">
        <v>29</v>
      </c>
      <c r="L79" s="26">
        <f t="shared" si="18"/>
        <v>5345.9000000000005</v>
      </c>
      <c r="M79" s="26"/>
      <c r="N79" s="27"/>
      <c r="O79" s="27">
        <f t="shared" ref="O79:O122" si="21">M79+N79</f>
        <v>0</v>
      </c>
      <c r="P79" s="28">
        <v>390</v>
      </c>
      <c r="Q79" s="26">
        <v>10</v>
      </c>
      <c r="R79" s="26">
        <f t="shared" si="11"/>
        <v>400</v>
      </c>
      <c r="S79" s="95">
        <f t="shared" si="8"/>
        <v>400</v>
      </c>
      <c r="T79" s="30">
        <f t="shared" ref="T79:T122" si="22">L79-S79</f>
        <v>4945.9000000000005</v>
      </c>
      <c r="U79" s="31">
        <f t="shared" si="19"/>
        <v>62</v>
      </c>
      <c r="V79" s="32"/>
      <c r="W79" s="33"/>
    </row>
    <row r="80" spans="1:25" ht="20.100000000000001" customHeight="1">
      <c r="A80" s="19">
        <f t="shared" si="20"/>
        <v>63</v>
      </c>
      <c r="B80" s="20" t="s">
        <v>123</v>
      </c>
      <c r="C80" s="21" t="s">
        <v>147</v>
      </c>
      <c r="D80" s="22" t="s">
        <v>64</v>
      </c>
      <c r="E80" s="94">
        <v>503.09</v>
      </c>
      <c r="F80" s="34">
        <v>10</v>
      </c>
      <c r="G80" s="24" t="s">
        <v>27</v>
      </c>
      <c r="H80" s="25"/>
      <c r="I80" s="24" t="s">
        <v>28</v>
      </c>
      <c r="J80" s="25"/>
      <c r="K80" s="26" t="s">
        <v>29</v>
      </c>
      <c r="L80" s="26">
        <f t="shared" si="18"/>
        <v>5030.8999999999996</v>
      </c>
      <c r="M80" s="26"/>
      <c r="N80" s="27"/>
      <c r="O80" s="27">
        <f t="shared" si="21"/>
        <v>0</v>
      </c>
      <c r="P80" s="28">
        <v>390</v>
      </c>
      <c r="Q80" s="26">
        <v>10</v>
      </c>
      <c r="R80" s="26">
        <f t="shared" si="11"/>
        <v>400</v>
      </c>
      <c r="S80" s="95">
        <f t="shared" si="8"/>
        <v>400</v>
      </c>
      <c r="T80" s="30">
        <f t="shared" si="22"/>
        <v>4630.8999999999996</v>
      </c>
      <c r="U80" s="31">
        <f t="shared" si="19"/>
        <v>63</v>
      </c>
      <c r="V80" s="32"/>
      <c r="W80" s="33"/>
    </row>
    <row r="81" spans="1:25" ht="20.100000000000001" customHeight="1">
      <c r="A81" s="19">
        <f t="shared" si="20"/>
        <v>64</v>
      </c>
      <c r="B81" s="20" t="s">
        <v>123</v>
      </c>
      <c r="C81" s="21" t="s">
        <v>148</v>
      </c>
      <c r="D81" s="22" t="s">
        <v>64</v>
      </c>
      <c r="E81" s="94">
        <v>503.09</v>
      </c>
      <c r="F81" s="34">
        <v>10</v>
      </c>
      <c r="G81" s="24" t="s">
        <v>27</v>
      </c>
      <c r="H81" s="25"/>
      <c r="I81" s="24" t="s">
        <v>28</v>
      </c>
      <c r="J81" s="25"/>
      <c r="K81" s="26" t="s">
        <v>29</v>
      </c>
      <c r="L81" s="26">
        <f t="shared" si="18"/>
        <v>5030.8999999999996</v>
      </c>
      <c r="M81" s="26"/>
      <c r="N81" s="27"/>
      <c r="O81" s="27">
        <f t="shared" si="21"/>
        <v>0</v>
      </c>
      <c r="P81" s="28">
        <v>390</v>
      </c>
      <c r="Q81" s="26">
        <v>10</v>
      </c>
      <c r="R81" s="26">
        <f t="shared" si="11"/>
        <v>400</v>
      </c>
      <c r="S81" s="95">
        <f t="shared" si="8"/>
        <v>400</v>
      </c>
      <c r="T81" s="30">
        <f t="shared" si="22"/>
        <v>4630.8999999999996</v>
      </c>
      <c r="U81" s="31">
        <f t="shared" si="19"/>
        <v>64</v>
      </c>
      <c r="V81" s="32"/>
      <c r="W81" s="33"/>
      <c r="Y81" s="1" t="s">
        <v>65</v>
      </c>
    </row>
    <row r="82" spans="1:25" ht="20.100000000000001" customHeight="1">
      <c r="A82" s="19">
        <f t="shared" si="20"/>
        <v>65</v>
      </c>
      <c r="B82" s="20" t="s">
        <v>123</v>
      </c>
      <c r="C82" s="21" t="s">
        <v>149</v>
      </c>
      <c r="D82" s="22" t="s">
        <v>64</v>
      </c>
      <c r="E82" s="94">
        <v>503.09</v>
      </c>
      <c r="F82" s="34">
        <v>10</v>
      </c>
      <c r="G82" s="24" t="s">
        <v>27</v>
      </c>
      <c r="H82" s="25"/>
      <c r="I82" s="24" t="s">
        <v>28</v>
      </c>
      <c r="J82" s="25"/>
      <c r="K82" s="26" t="s">
        <v>29</v>
      </c>
      <c r="L82" s="26">
        <f t="shared" si="18"/>
        <v>5030.8999999999996</v>
      </c>
      <c r="M82" s="26"/>
      <c r="N82" s="27"/>
      <c r="O82" s="27">
        <f t="shared" si="21"/>
        <v>0</v>
      </c>
      <c r="P82" s="28">
        <v>390</v>
      </c>
      <c r="Q82" s="26">
        <v>10</v>
      </c>
      <c r="R82" s="26">
        <f t="shared" si="11"/>
        <v>400</v>
      </c>
      <c r="S82" s="95">
        <f t="shared" si="8"/>
        <v>400</v>
      </c>
      <c r="T82" s="30">
        <f t="shared" si="22"/>
        <v>4630.8999999999996</v>
      </c>
      <c r="U82" s="31">
        <f t="shared" si="19"/>
        <v>65</v>
      </c>
      <c r="V82" s="32"/>
      <c r="W82" s="33"/>
    </row>
    <row r="83" spans="1:25" ht="20.100000000000001" customHeight="1">
      <c r="A83" s="19">
        <f t="shared" si="20"/>
        <v>66</v>
      </c>
      <c r="B83" s="20" t="s">
        <v>123</v>
      </c>
      <c r="C83" s="21" t="s">
        <v>150</v>
      </c>
      <c r="D83" s="22" t="s">
        <v>26</v>
      </c>
      <c r="E83" s="94">
        <v>534.59</v>
      </c>
      <c r="F83" s="34">
        <v>10</v>
      </c>
      <c r="G83" s="24" t="s">
        <v>27</v>
      </c>
      <c r="H83" s="25"/>
      <c r="I83" s="24" t="s">
        <v>28</v>
      </c>
      <c r="J83" s="25"/>
      <c r="K83" s="26" t="s">
        <v>29</v>
      </c>
      <c r="L83" s="26">
        <f t="shared" si="18"/>
        <v>5345.9000000000005</v>
      </c>
      <c r="M83" s="26"/>
      <c r="N83" s="27"/>
      <c r="O83" s="27">
        <f t="shared" si="21"/>
        <v>0</v>
      </c>
      <c r="P83" s="28">
        <v>390</v>
      </c>
      <c r="Q83" s="26">
        <v>10</v>
      </c>
      <c r="R83" s="26">
        <f t="shared" si="11"/>
        <v>400</v>
      </c>
      <c r="S83" s="95">
        <f t="shared" si="8"/>
        <v>400</v>
      </c>
      <c r="T83" s="30">
        <f t="shared" si="22"/>
        <v>4945.9000000000005</v>
      </c>
      <c r="U83" s="31">
        <f>A83</f>
        <v>66</v>
      </c>
      <c r="V83" s="32"/>
      <c r="W83" s="33"/>
      <c r="Y83" s="1" t="s">
        <v>65</v>
      </c>
    </row>
    <row r="84" spans="1:25" ht="20.100000000000001" customHeight="1">
      <c r="A84" s="19">
        <f t="shared" si="20"/>
        <v>67</v>
      </c>
      <c r="B84" s="20" t="s">
        <v>123</v>
      </c>
      <c r="C84" s="21" t="s">
        <v>151</v>
      </c>
      <c r="D84" s="22" t="s">
        <v>26</v>
      </c>
      <c r="E84" s="99">
        <v>534.59</v>
      </c>
      <c r="F84" s="34">
        <v>10</v>
      </c>
      <c r="G84" s="24" t="s">
        <v>27</v>
      </c>
      <c r="H84" s="25"/>
      <c r="I84" s="24" t="s">
        <v>28</v>
      </c>
      <c r="J84" s="25"/>
      <c r="K84" s="26" t="s">
        <v>29</v>
      </c>
      <c r="L84" s="26">
        <f t="shared" si="18"/>
        <v>5345.9000000000005</v>
      </c>
      <c r="M84" s="26"/>
      <c r="N84" s="27"/>
      <c r="O84" s="27">
        <f t="shared" si="21"/>
        <v>0</v>
      </c>
      <c r="P84" s="28">
        <v>390</v>
      </c>
      <c r="Q84" s="26">
        <v>10</v>
      </c>
      <c r="R84" s="26">
        <f t="shared" si="11"/>
        <v>400</v>
      </c>
      <c r="S84" s="95">
        <f t="shared" si="8"/>
        <v>400</v>
      </c>
      <c r="T84" s="30">
        <f t="shared" si="22"/>
        <v>4945.9000000000005</v>
      </c>
      <c r="U84" s="31">
        <f>A84</f>
        <v>67</v>
      </c>
      <c r="V84" s="32"/>
      <c r="W84" s="33"/>
    </row>
    <row r="85" spans="1:25" s="35" customFormat="1" ht="20.100000000000001" customHeight="1">
      <c r="A85" s="160" t="s">
        <v>70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2"/>
      <c r="L85" s="29">
        <f>SUM(L60:L84)</f>
        <v>130607.59999999993</v>
      </c>
      <c r="M85" s="29">
        <f t="shared" ref="M85:T85" si="23">SUM(M60:M84)</f>
        <v>0</v>
      </c>
      <c r="N85" s="29">
        <f t="shared" si="23"/>
        <v>0</v>
      </c>
      <c r="O85" s="29">
        <f t="shared" si="23"/>
        <v>0</v>
      </c>
      <c r="P85" s="29">
        <f t="shared" si="23"/>
        <v>9750</v>
      </c>
      <c r="Q85" s="29">
        <f t="shared" si="23"/>
        <v>250</v>
      </c>
      <c r="R85" s="29">
        <f t="shared" si="23"/>
        <v>10000</v>
      </c>
      <c r="S85" s="29">
        <f t="shared" si="23"/>
        <v>10000</v>
      </c>
      <c r="T85" s="29">
        <f t="shared" si="23"/>
        <v>120607.59999999995</v>
      </c>
      <c r="U85" s="31"/>
      <c r="V85" s="101"/>
      <c r="W85" s="102"/>
    </row>
    <row r="86" spans="1:25" ht="20.100000000000001" customHeight="1">
      <c r="A86" s="19">
        <f>A84+1</f>
        <v>68</v>
      </c>
      <c r="B86" s="20" t="s">
        <v>152</v>
      </c>
      <c r="C86" s="21" t="s">
        <v>153</v>
      </c>
      <c r="D86" s="22" t="s">
        <v>26</v>
      </c>
      <c r="E86" s="94">
        <v>534.59</v>
      </c>
      <c r="F86" s="34">
        <v>10</v>
      </c>
      <c r="G86" s="24" t="s">
        <v>27</v>
      </c>
      <c r="H86" s="25"/>
      <c r="I86" s="24" t="s">
        <v>28</v>
      </c>
      <c r="J86" s="25"/>
      <c r="K86" s="26" t="s">
        <v>29</v>
      </c>
      <c r="L86" s="26">
        <f>F86*E86+H86*E86/8+J86*E86/8/60</f>
        <v>5345.9000000000005</v>
      </c>
      <c r="M86" s="26"/>
      <c r="N86" s="27"/>
      <c r="O86" s="27">
        <f t="shared" si="21"/>
        <v>0</v>
      </c>
      <c r="P86" s="28">
        <v>390</v>
      </c>
      <c r="Q86" s="26">
        <v>10</v>
      </c>
      <c r="R86" s="26">
        <f t="shared" si="11"/>
        <v>400</v>
      </c>
      <c r="S86" s="95">
        <f t="shared" si="8"/>
        <v>400</v>
      </c>
      <c r="T86" s="30">
        <f t="shared" si="22"/>
        <v>4945.9000000000005</v>
      </c>
      <c r="U86" s="31">
        <f>A86</f>
        <v>68</v>
      </c>
      <c r="V86" s="32"/>
      <c r="W86" s="33"/>
    </row>
    <row r="87" spans="1:25" ht="20.100000000000001" customHeight="1">
      <c r="A87" s="19">
        <f>A86+1</f>
        <v>69</v>
      </c>
      <c r="B87" s="20" t="s">
        <v>154</v>
      </c>
      <c r="C87" s="21" t="s">
        <v>155</v>
      </c>
      <c r="D87" s="22" t="s">
        <v>62</v>
      </c>
      <c r="E87" s="94">
        <v>566.64</v>
      </c>
      <c r="F87" s="34">
        <v>10</v>
      </c>
      <c r="G87" s="24" t="s">
        <v>27</v>
      </c>
      <c r="H87" s="25"/>
      <c r="I87" s="24" t="s">
        <v>28</v>
      </c>
      <c r="J87" s="25"/>
      <c r="K87" s="26" t="s">
        <v>29</v>
      </c>
      <c r="L87" s="26">
        <f>F87*E87+H87*E87/8+J87*E87/8/60</f>
        <v>5666.4</v>
      </c>
      <c r="M87" s="26"/>
      <c r="N87" s="27"/>
      <c r="O87" s="27">
        <f t="shared" si="21"/>
        <v>0</v>
      </c>
      <c r="P87" s="28">
        <v>390</v>
      </c>
      <c r="Q87" s="26">
        <v>10</v>
      </c>
      <c r="R87" s="26">
        <f t="shared" si="11"/>
        <v>400</v>
      </c>
      <c r="S87" s="95">
        <f t="shared" si="8"/>
        <v>400</v>
      </c>
      <c r="T87" s="30">
        <f t="shared" si="22"/>
        <v>5266.4</v>
      </c>
      <c r="U87" s="31">
        <f>A87</f>
        <v>69</v>
      </c>
      <c r="V87" s="32"/>
      <c r="W87" s="33"/>
    </row>
    <row r="88" spans="1:25" ht="20.100000000000001" customHeight="1">
      <c r="A88" s="19">
        <f>A87+1</f>
        <v>70</v>
      </c>
      <c r="B88" s="20" t="s">
        <v>152</v>
      </c>
      <c r="C88" s="21" t="s">
        <v>156</v>
      </c>
      <c r="D88" s="22" t="s">
        <v>157</v>
      </c>
      <c r="E88" s="94">
        <v>534.59</v>
      </c>
      <c r="F88" s="34">
        <v>10</v>
      </c>
      <c r="G88" s="24" t="s">
        <v>27</v>
      </c>
      <c r="H88" s="25"/>
      <c r="I88" s="24" t="s">
        <v>28</v>
      </c>
      <c r="J88" s="25"/>
      <c r="K88" s="26" t="s">
        <v>29</v>
      </c>
      <c r="L88" s="26">
        <f>F88*E88+H88*E88/8+J88*E88/8/60</f>
        <v>5345.9000000000005</v>
      </c>
      <c r="M88" s="26"/>
      <c r="N88" s="27"/>
      <c r="O88" s="27">
        <f t="shared" si="21"/>
        <v>0</v>
      </c>
      <c r="P88" s="28">
        <v>390</v>
      </c>
      <c r="Q88" s="26">
        <v>10</v>
      </c>
      <c r="R88" s="26">
        <f t="shared" si="11"/>
        <v>400</v>
      </c>
      <c r="S88" s="95">
        <f t="shared" si="8"/>
        <v>400</v>
      </c>
      <c r="T88" s="30">
        <f t="shared" si="22"/>
        <v>4945.9000000000005</v>
      </c>
      <c r="U88" s="31">
        <f>A88</f>
        <v>70</v>
      </c>
      <c r="V88" s="32"/>
      <c r="W88" s="33"/>
    </row>
    <row r="89" spans="1:25" ht="20.100000000000001" customHeight="1">
      <c r="A89" s="19">
        <f>A88+1</f>
        <v>71</v>
      </c>
      <c r="B89" s="20" t="s">
        <v>152</v>
      </c>
      <c r="C89" s="21" t="s">
        <v>158</v>
      </c>
      <c r="D89" s="22" t="s">
        <v>26</v>
      </c>
      <c r="E89" s="94">
        <v>534.59</v>
      </c>
      <c r="F89" s="34">
        <v>10</v>
      </c>
      <c r="G89" s="24" t="s">
        <v>27</v>
      </c>
      <c r="H89" s="25"/>
      <c r="I89" s="24" t="s">
        <v>28</v>
      </c>
      <c r="J89" s="25"/>
      <c r="K89" s="26" t="s">
        <v>29</v>
      </c>
      <c r="L89" s="26">
        <f>F89*E89+H89*E89/8+J89*E89/8/60</f>
        <v>5345.9000000000005</v>
      </c>
      <c r="M89" s="26"/>
      <c r="N89" s="27"/>
      <c r="O89" s="27">
        <f t="shared" si="21"/>
        <v>0</v>
      </c>
      <c r="P89" s="28">
        <v>390</v>
      </c>
      <c r="Q89" s="26">
        <v>10</v>
      </c>
      <c r="R89" s="26">
        <f t="shared" si="11"/>
        <v>400</v>
      </c>
      <c r="S89" s="95">
        <f t="shared" si="8"/>
        <v>400</v>
      </c>
      <c r="T89" s="30">
        <f t="shared" si="22"/>
        <v>4945.9000000000005</v>
      </c>
      <c r="U89" s="31">
        <f>A89</f>
        <v>71</v>
      </c>
      <c r="V89" s="32"/>
      <c r="W89" s="33"/>
    </row>
    <row r="90" spans="1:25" ht="20.100000000000001" customHeight="1">
      <c r="A90" s="19">
        <f>A89+1</f>
        <v>72</v>
      </c>
      <c r="B90" s="20" t="s">
        <v>159</v>
      </c>
      <c r="C90" s="21" t="s">
        <v>247</v>
      </c>
      <c r="D90" s="22" t="s">
        <v>64</v>
      </c>
      <c r="E90" s="94">
        <v>503.09</v>
      </c>
      <c r="F90" s="34">
        <v>10</v>
      </c>
      <c r="G90" s="24" t="s">
        <v>27</v>
      </c>
      <c r="H90" s="25"/>
      <c r="I90" s="24" t="s">
        <v>28</v>
      </c>
      <c r="J90" s="25"/>
      <c r="K90" s="26" t="s">
        <v>29</v>
      </c>
      <c r="L90" s="26">
        <f>F90*E90+H90*E90/8+J90*E90/8/60</f>
        <v>5030.8999999999996</v>
      </c>
      <c r="M90" s="26"/>
      <c r="N90" s="27"/>
      <c r="O90" s="27">
        <f t="shared" si="21"/>
        <v>0</v>
      </c>
      <c r="P90" s="28">
        <v>390</v>
      </c>
      <c r="Q90" s="26">
        <v>10</v>
      </c>
      <c r="R90" s="26">
        <f t="shared" si="11"/>
        <v>400</v>
      </c>
      <c r="S90" s="95">
        <f t="shared" si="8"/>
        <v>400</v>
      </c>
      <c r="T90" s="30">
        <f t="shared" si="22"/>
        <v>4630.8999999999996</v>
      </c>
      <c r="U90" s="31">
        <f>A90</f>
        <v>72</v>
      </c>
      <c r="V90" s="32"/>
      <c r="W90" s="33"/>
    </row>
    <row r="91" spans="1:25" s="35" customFormat="1" ht="20.100000000000001" customHeight="1">
      <c r="A91" s="160" t="s">
        <v>70</v>
      </c>
      <c r="B91" s="161"/>
      <c r="C91" s="161"/>
      <c r="D91" s="161"/>
      <c r="E91" s="161"/>
      <c r="F91" s="161"/>
      <c r="G91" s="161"/>
      <c r="H91" s="161"/>
      <c r="I91" s="161"/>
      <c r="J91" s="161"/>
      <c r="K91" s="162"/>
      <c r="L91" s="29">
        <f>SUM(L86:L90)</f>
        <v>26735</v>
      </c>
      <c r="M91" s="29">
        <f t="shared" ref="M91:T91" si="24">SUM(M86:M90)</f>
        <v>0</v>
      </c>
      <c r="N91" s="29">
        <f t="shared" si="24"/>
        <v>0</v>
      </c>
      <c r="O91" s="29">
        <f t="shared" si="24"/>
        <v>0</v>
      </c>
      <c r="P91" s="29">
        <f t="shared" si="24"/>
        <v>1950</v>
      </c>
      <c r="Q91" s="29">
        <f t="shared" si="24"/>
        <v>50</v>
      </c>
      <c r="R91" s="29">
        <f t="shared" si="24"/>
        <v>2000</v>
      </c>
      <c r="S91" s="29">
        <f t="shared" si="24"/>
        <v>2000</v>
      </c>
      <c r="T91" s="29">
        <f t="shared" si="24"/>
        <v>24735</v>
      </c>
      <c r="U91" s="31"/>
      <c r="V91" s="101"/>
      <c r="W91" s="102"/>
    </row>
    <row r="92" spans="1:25" ht="20.100000000000001" customHeight="1">
      <c r="A92" s="19">
        <f>A90+1</f>
        <v>73</v>
      </c>
      <c r="B92" s="20" t="s">
        <v>73</v>
      </c>
      <c r="C92" s="21" t="s">
        <v>160</v>
      </c>
      <c r="D92" s="104" t="s">
        <v>161</v>
      </c>
      <c r="E92" s="94">
        <v>800</v>
      </c>
      <c r="F92" s="34">
        <v>10</v>
      </c>
      <c r="G92" s="24" t="s">
        <v>27</v>
      </c>
      <c r="H92" s="25"/>
      <c r="I92" s="24" t="s">
        <v>28</v>
      </c>
      <c r="J92" s="25"/>
      <c r="K92" s="26" t="s">
        <v>29</v>
      </c>
      <c r="L92" s="26">
        <f>F92*E92+H92*E92/8+J92*E92/8/60</f>
        <v>8000</v>
      </c>
      <c r="M92" s="26"/>
      <c r="N92" s="27"/>
      <c r="O92" s="27">
        <f t="shared" si="21"/>
        <v>0</v>
      </c>
      <c r="P92" s="28">
        <v>390</v>
      </c>
      <c r="Q92" s="26">
        <v>10</v>
      </c>
      <c r="R92" s="26">
        <f t="shared" si="11"/>
        <v>400</v>
      </c>
      <c r="S92" s="95">
        <f t="shared" si="8"/>
        <v>400</v>
      </c>
      <c r="T92" s="30">
        <f t="shared" si="22"/>
        <v>7600</v>
      </c>
      <c r="U92" s="31">
        <f>A92</f>
        <v>73</v>
      </c>
      <c r="V92" s="32"/>
      <c r="W92" s="33"/>
      <c r="Y92" s="1" t="s">
        <v>65</v>
      </c>
    </row>
    <row r="93" spans="1:25" ht="20.100000000000001" customHeight="1">
      <c r="A93" s="19">
        <f>A92+1</f>
        <v>74</v>
      </c>
      <c r="B93" s="20" t="s">
        <v>73</v>
      </c>
      <c r="C93" s="21" t="s">
        <v>162</v>
      </c>
      <c r="D93" s="22" t="s">
        <v>26</v>
      </c>
      <c r="E93" s="94">
        <v>534.59</v>
      </c>
      <c r="F93" s="34">
        <v>10</v>
      </c>
      <c r="G93" s="24" t="s">
        <v>27</v>
      </c>
      <c r="H93" s="25"/>
      <c r="I93" s="24" t="s">
        <v>28</v>
      </c>
      <c r="J93" s="25"/>
      <c r="K93" s="26" t="s">
        <v>29</v>
      </c>
      <c r="L93" s="26">
        <f>F93*E93+H93*E93/8+J93*E93/8/60</f>
        <v>5345.9000000000005</v>
      </c>
      <c r="M93" s="26"/>
      <c r="N93" s="27"/>
      <c r="O93" s="27">
        <f t="shared" si="21"/>
        <v>0</v>
      </c>
      <c r="P93" s="28">
        <v>390</v>
      </c>
      <c r="Q93" s="26">
        <v>10</v>
      </c>
      <c r="R93" s="26">
        <f t="shared" si="11"/>
        <v>400</v>
      </c>
      <c r="S93" s="95">
        <f t="shared" si="8"/>
        <v>400</v>
      </c>
      <c r="T93" s="30">
        <f t="shared" si="22"/>
        <v>4945.9000000000005</v>
      </c>
      <c r="U93" s="31">
        <f>A93</f>
        <v>74</v>
      </c>
      <c r="V93" s="32"/>
      <c r="W93" s="33"/>
    </row>
    <row r="94" spans="1:25" ht="20.100000000000001" customHeight="1">
      <c r="A94" s="19">
        <f>A93+1</f>
        <v>75</v>
      </c>
      <c r="B94" s="20" t="s">
        <v>73</v>
      </c>
      <c r="C94" s="21" t="s">
        <v>163</v>
      </c>
      <c r="D94" s="22" t="s">
        <v>26</v>
      </c>
      <c r="E94" s="94">
        <v>534.59</v>
      </c>
      <c r="F94" s="34">
        <v>10</v>
      </c>
      <c r="G94" s="24" t="s">
        <v>27</v>
      </c>
      <c r="H94" s="25"/>
      <c r="I94" s="24" t="s">
        <v>28</v>
      </c>
      <c r="J94" s="25"/>
      <c r="K94" s="26" t="s">
        <v>29</v>
      </c>
      <c r="L94" s="26">
        <f>F94*E94+H94*E94/8+J94*E94/8/60</f>
        <v>5345.9000000000005</v>
      </c>
      <c r="M94" s="26"/>
      <c r="N94" s="27"/>
      <c r="O94" s="27">
        <f t="shared" si="21"/>
        <v>0</v>
      </c>
      <c r="P94" s="28">
        <v>390</v>
      </c>
      <c r="Q94" s="26">
        <v>10</v>
      </c>
      <c r="R94" s="26">
        <f t="shared" si="11"/>
        <v>400</v>
      </c>
      <c r="S94" s="95">
        <f t="shared" si="8"/>
        <v>400</v>
      </c>
      <c r="T94" s="30">
        <f t="shared" si="22"/>
        <v>4945.9000000000005</v>
      </c>
      <c r="U94" s="31">
        <f>A94</f>
        <v>75</v>
      </c>
      <c r="V94" s="32"/>
      <c r="W94" s="33"/>
    </row>
    <row r="95" spans="1:25" s="35" customFormat="1" ht="20.100000000000001" customHeight="1">
      <c r="A95" s="160" t="s">
        <v>70</v>
      </c>
      <c r="B95" s="161"/>
      <c r="C95" s="161"/>
      <c r="D95" s="161"/>
      <c r="E95" s="161"/>
      <c r="F95" s="161"/>
      <c r="G95" s="161"/>
      <c r="H95" s="161"/>
      <c r="I95" s="161"/>
      <c r="J95" s="161"/>
      <c r="K95" s="162"/>
      <c r="L95" s="29">
        <f>SUM(L92:L94)</f>
        <v>18691.800000000003</v>
      </c>
      <c r="M95" s="29">
        <f t="shared" ref="M95:T95" si="25">SUM(M92:M94)</f>
        <v>0</v>
      </c>
      <c r="N95" s="29">
        <f t="shared" si="25"/>
        <v>0</v>
      </c>
      <c r="O95" s="29">
        <f t="shared" si="25"/>
        <v>0</v>
      </c>
      <c r="P95" s="29">
        <f t="shared" si="25"/>
        <v>1170</v>
      </c>
      <c r="Q95" s="29">
        <f t="shared" si="25"/>
        <v>30</v>
      </c>
      <c r="R95" s="29">
        <f t="shared" si="25"/>
        <v>1200</v>
      </c>
      <c r="S95" s="29">
        <f t="shared" si="25"/>
        <v>1200</v>
      </c>
      <c r="T95" s="29">
        <f t="shared" si="25"/>
        <v>17491.800000000003</v>
      </c>
      <c r="U95" s="31"/>
      <c r="V95" s="101"/>
      <c r="W95" s="102"/>
    </row>
    <row r="96" spans="1:25" ht="20.100000000000001" customHeight="1">
      <c r="A96" s="19">
        <f>A94+1</f>
        <v>76</v>
      </c>
      <c r="B96" s="20" t="s">
        <v>164</v>
      </c>
      <c r="C96" s="21" t="s">
        <v>165</v>
      </c>
      <c r="D96" s="22" t="s">
        <v>166</v>
      </c>
      <c r="E96" s="94">
        <f>24495/22</f>
        <v>1113.409090909091</v>
      </c>
      <c r="F96" s="34">
        <v>7</v>
      </c>
      <c r="G96" s="24" t="s">
        <v>27</v>
      </c>
      <c r="H96" s="25">
        <v>7</v>
      </c>
      <c r="I96" s="24" t="s">
        <v>28</v>
      </c>
      <c r="J96" s="25">
        <v>44</v>
      </c>
      <c r="K96" s="26" t="s">
        <v>29</v>
      </c>
      <c r="L96" s="26">
        <f>F96*E96+H96*E96/8+J96*E96/8/60</f>
        <v>8870.1590909090919</v>
      </c>
      <c r="M96" s="26"/>
      <c r="N96" s="27"/>
      <c r="O96" s="27">
        <f t="shared" si="21"/>
        <v>0</v>
      </c>
      <c r="P96" s="28">
        <v>390</v>
      </c>
      <c r="Q96" s="26">
        <v>10</v>
      </c>
      <c r="R96" s="26">
        <f t="shared" si="11"/>
        <v>400</v>
      </c>
      <c r="S96" s="95">
        <f t="shared" si="8"/>
        <v>400</v>
      </c>
      <c r="T96" s="30">
        <f t="shared" si="22"/>
        <v>8470.1590909090919</v>
      </c>
      <c r="U96" s="31">
        <f t="shared" ref="U96:U103" si="26">A96</f>
        <v>76</v>
      </c>
      <c r="V96" s="32"/>
      <c r="W96" s="33"/>
    </row>
    <row r="97" spans="1:23" ht="20.100000000000001" customHeight="1">
      <c r="A97" s="19">
        <f t="shared" ref="A97:A104" si="27">A96+1</f>
        <v>77</v>
      </c>
      <c r="B97" s="20" t="s">
        <v>24</v>
      </c>
      <c r="C97" s="21" t="s">
        <v>25</v>
      </c>
      <c r="D97" s="22" t="s">
        <v>26</v>
      </c>
      <c r="E97" s="94">
        <v>534.59</v>
      </c>
      <c r="F97" s="34">
        <v>10</v>
      </c>
      <c r="G97" s="24" t="s">
        <v>27</v>
      </c>
      <c r="H97" s="25"/>
      <c r="I97" s="24" t="s">
        <v>28</v>
      </c>
      <c r="J97" s="25"/>
      <c r="K97" s="26" t="s">
        <v>29</v>
      </c>
      <c r="L97" s="26">
        <f t="shared" ref="L97:L104" si="28">F97*E97+H97*E97/8+J97*E97/8/60</f>
        <v>5345.9000000000005</v>
      </c>
      <c r="M97" s="26"/>
      <c r="N97" s="27"/>
      <c r="O97" s="27">
        <f t="shared" si="21"/>
        <v>0</v>
      </c>
      <c r="P97" s="28">
        <v>390</v>
      </c>
      <c r="Q97" s="26">
        <v>10</v>
      </c>
      <c r="R97" s="26">
        <f t="shared" si="11"/>
        <v>400</v>
      </c>
      <c r="S97" s="95">
        <f t="shared" si="8"/>
        <v>400</v>
      </c>
      <c r="T97" s="30">
        <f t="shared" si="22"/>
        <v>4945.9000000000005</v>
      </c>
      <c r="U97" s="31">
        <f t="shared" si="26"/>
        <v>77</v>
      </c>
      <c r="V97" s="32"/>
      <c r="W97" s="33"/>
    </row>
    <row r="98" spans="1:23" ht="20.100000000000001" customHeight="1">
      <c r="A98" s="19">
        <f t="shared" si="27"/>
        <v>78</v>
      </c>
      <c r="B98" s="20" t="s">
        <v>24</v>
      </c>
      <c r="C98" s="21" t="s">
        <v>168</v>
      </c>
      <c r="D98" s="22" t="s">
        <v>26</v>
      </c>
      <c r="E98" s="94">
        <v>534.59</v>
      </c>
      <c r="F98" s="34">
        <v>10</v>
      </c>
      <c r="G98" s="24" t="s">
        <v>27</v>
      </c>
      <c r="H98" s="25"/>
      <c r="I98" s="24" t="s">
        <v>28</v>
      </c>
      <c r="J98" s="25"/>
      <c r="K98" s="26" t="s">
        <v>29</v>
      </c>
      <c r="L98" s="26">
        <f t="shared" si="28"/>
        <v>5345.9000000000005</v>
      </c>
      <c r="M98" s="26"/>
      <c r="N98" s="27"/>
      <c r="O98" s="27">
        <f t="shared" si="21"/>
        <v>0</v>
      </c>
      <c r="P98" s="28">
        <v>390</v>
      </c>
      <c r="Q98" s="26">
        <v>10</v>
      </c>
      <c r="R98" s="26">
        <f t="shared" si="11"/>
        <v>400</v>
      </c>
      <c r="S98" s="95">
        <f t="shared" si="8"/>
        <v>400</v>
      </c>
      <c r="T98" s="30">
        <f t="shared" si="22"/>
        <v>4945.9000000000005</v>
      </c>
      <c r="U98" s="31">
        <f t="shared" si="26"/>
        <v>78</v>
      </c>
      <c r="V98" s="32"/>
      <c r="W98" s="33"/>
    </row>
    <row r="99" spans="1:23" ht="20.100000000000001" customHeight="1">
      <c r="A99" s="19">
        <f t="shared" si="27"/>
        <v>79</v>
      </c>
      <c r="B99" s="20" t="s">
        <v>137</v>
      </c>
      <c r="C99" s="21" t="s">
        <v>169</v>
      </c>
      <c r="D99" s="22" t="s">
        <v>26</v>
      </c>
      <c r="E99" s="94">
        <v>534.59</v>
      </c>
      <c r="F99" s="34">
        <v>10</v>
      </c>
      <c r="G99" s="24" t="s">
        <v>27</v>
      </c>
      <c r="H99" s="25"/>
      <c r="I99" s="24" t="s">
        <v>28</v>
      </c>
      <c r="J99" s="25"/>
      <c r="K99" s="26" t="s">
        <v>29</v>
      </c>
      <c r="L99" s="26">
        <f t="shared" si="28"/>
        <v>5345.9000000000005</v>
      </c>
      <c r="M99" s="26"/>
      <c r="N99" s="27"/>
      <c r="O99" s="27">
        <f t="shared" si="21"/>
        <v>0</v>
      </c>
      <c r="P99" s="28">
        <v>390</v>
      </c>
      <c r="Q99" s="26">
        <v>10</v>
      </c>
      <c r="R99" s="26">
        <f t="shared" ref="R99:R122" si="29">P99+Q99</f>
        <v>400</v>
      </c>
      <c r="S99" s="95">
        <f t="shared" ref="S99:S122" si="30">R99+O99</f>
        <v>400</v>
      </c>
      <c r="T99" s="30">
        <f t="shared" si="22"/>
        <v>4945.9000000000005</v>
      </c>
      <c r="U99" s="31">
        <f t="shared" si="26"/>
        <v>79</v>
      </c>
      <c r="V99" s="32"/>
      <c r="W99" s="33"/>
    </row>
    <row r="100" spans="1:23" ht="20.100000000000001" customHeight="1">
      <c r="A100" s="19">
        <f t="shared" si="27"/>
        <v>80</v>
      </c>
      <c r="B100" s="20" t="s">
        <v>137</v>
      </c>
      <c r="C100" s="21" t="s">
        <v>170</v>
      </c>
      <c r="D100" s="22" t="s">
        <v>26</v>
      </c>
      <c r="E100" s="94">
        <v>534.59</v>
      </c>
      <c r="F100" s="34">
        <v>10</v>
      </c>
      <c r="G100" s="24" t="s">
        <v>27</v>
      </c>
      <c r="H100" s="25"/>
      <c r="I100" s="24" t="s">
        <v>28</v>
      </c>
      <c r="J100" s="25"/>
      <c r="K100" s="26" t="s">
        <v>29</v>
      </c>
      <c r="L100" s="26">
        <f t="shared" si="28"/>
        <v>5345.9000000000005</v>
      </c>
      <c r="M100" s="26"/>
      <c r="N100" s="27"/>
      <c r="O100" s="27">
        <f t="shared" si="21"/>
        <v>0</v>
      </c>
      <c r="P100" s="28">
        <v>390</v>
      </c>
      <c r="Q100" s="26">
        <v>10</v>
      </c>
      <c r="R100" s="26">
        <f t="shared" si="29"/>
        <v>400</v>
      </c>
      <c r="S100" s="95">
        <f t="shared" si="30"/>
        <v>400</v>
      </c>
      <c r="T100" s="30">
        <f t="shared" si="22"/>
        <v>4945.9000000000005</v>
      </c>
      <c r="U100" s="31">
        <f t="shared" si="26"/>
        <v>80</v>
      </c>
      <c r="V100" s="32"/>
      <c r="W100" s="33"/>
    </row>
    <row r="101" spans="1:23" ht="20.100000000000001" customHeight="1">
      <c r="A101" s="19">
        <f t="shared" si="27"/>
        <v>81</v>
      </c>
      <c r="B101" s="20" t="s">
        <v>171</v>
      </c>
      <c r="C101" s="21" t="s">
        <v>172</v>
      </c>
      <c r="D101" s="22" t="s">
        <v>64</v>
      </c>
      <c r="E101" s="94">
        <v>503.59</v>
      </c>
      <c r="F101" s="34">
        <v>10</v>
      </c>
      <c r="G101" s="24" t="s">
        <v>27</v>
      </c>
      <c r="H101" s="25"/>
      <c r="I101" s="24" t="s">
        <v>28</v>
      </c>
      <c r="J101" s="25"/>
      <c r="K101" s="26" t="s">
        <v>29</v>
      </c>
      <c r="L101" s="26">
        <f t="shared" si="28"/>
        <v>5035.8999999999996</v>
      </c>
      <c r="M101" s="26"/>
      <c r="N101" s="27"/>
      <c r="O101" s="27">
        <f t="shared" si="21"/>
        <v>0</v>
      </c>
      <c r="P101" s="28">
        <v>390</v>
      </c>
      <c r="Q101" s="26">
        <v>10</v>
      </c>
      <c r="R101" s="26">
        <f t="shared" si="29"/>
        <v>400</v>
      </c>
      <c r="S101" s="95">
        <f t="shared" si="30"/>
        <v>400</v>
      </c>
      <c r="T101" s="30">
        <f t="shared" si="22"/>
        <v>4635.8999999999996</v>
      </c>
      <c r="U101" s="31">
        <f t="shared" si="26"/>
        <v>81</v>
      </c>
      <c r="V101" s="32"/>
      <c r="W101" s="33"/>
    </row>
    <row r="102" spans="1:23" ht="20.100000000000001" customHeight="1">
      <c r="A102" s="19">
        <f t="shared" si="27"/>
        <v>82</v>
      </c>
      <c r="B102" s="20" t="s">
        <v>24</v>
      </c>
      <c r="C102" s="21" t="s">
        <v>173</v>
      </c>
      <c r="D102" s="22" t="s">
        <v>26</v>
      </c>
      <c r="E102" s="94">
        <v>534.59</v>
      </c>
      <c r="F102" s="34">
        <v>10</v>
      </c>
      <c r="G102" s="24" t="s">
        <v>27</v>
      </c>
      <c r="H102" s="25"/>
      <c r="I102" s="24" t="s">
        <v>28</v>
      </c>
      <c r="J102" s="25"/>
      <c r="K102" s="26" t="s">
        <v>29</v>
      </c>
      <c r="L102" s="26">
        <f t="shared" si="28"/>
        <v>5345.9000000000005</v>
      </c>
      <c r="M102" s="26"/>
      <c r="N102" s="27"/>
      <c r="O102" s="27">
        <f t="shared" si="21"/>
        <v>0</v>
      </c>
      <c r="P102" s="28">
        <v>390</v>
      </c>
      <c r="Q102" s="26">
        <v>10</v>
      </c>
      <c r="R102" s="26">
        <f t="shared" si="29"/>
        <v>400</v>
      </c>
      <c r="S102" s="95">
        <f t="shared" si="30"/>
        <v>400</v>
      </c>
      <c r="T102" s="30">
        <f t="shared" si="22"/>
        <v>4945.9000000000005</v>
      </c>
      <c r="U102" s="31">
        <f t="shared" si="26"/>
        <v>82</v>
      </c>
      <c r="V102" s="32"/>
      <c r="W102" s="33"/>
    </row>
    <row r="103" spans="1:23" ht="20.100000000000001" customHeight="1">
      <c r="A103" s="19">
        <f t="shared" si="27"/>
        <v>83</v>
      </c>
      <c r="B103" s="20" t="s">
        <v>171</v>
      </c>
      <c r="C103" s="21" t="s">
        <v>174</v>
      </c>
      <c r="D103" s="22" t="s">
        <v>175</v>
      </c>
      <c r="E103" s="94">
        <v>450</v>
      </c>
      <c r="F103" s="34">
        <v>10</v>
      </c>
      <c r="G103" s="24" t="s">
        <v>27</v>
      </c>
      <c r="H103" s="25"/>
      <c r="I103" s="24" t="s">
        <v>28</v>
      </c>
      <c r="J103" s="25"/>
      <c r="K103" s="26" t="s">
        <v>29</v>
      </c>
      <c r="L103" s="26">
        <f t="shared" si="28"/>
        <v>4500</v>
      </c>
      <c r="M103" s="26"/>
      <c r="N103" s="27"/>
      <c r="O103" s="27">
        <f t="shared" si="21"/>
        <v>0</v>
      </c>
      <c r="P103" s="28">
        <v>390</v>
      </c>
      <c r="Q103" s="26">
        <v>10</v>
      </c>
      <c r="R103" s="26">
        <f t="shared" si="29"/>
        <v>400</v>
      </c>
      <c r="S103" s="95">
        <f t="shared" si="30"/>
        <v>400</v>
      </c>
      <c r="T103" s="30">
        <f t="shared" si="22"/>
        <v>4100</v>
      </c>
      <c r="U103" s="31">
        <f t="shared" si="26"/>
        <v>83</v>
      </c>
      <c r="V103" s="32"/>
      <c r="W103" s="33"/>
    </row>
    <row r="104" spans="1:23" ht="20.100000000000001" customHeight="1">
      <c r="A104" s="19">
        <f t="shared" si="27"/>
        <v>84</v>
      </c>
      <c r="B104" s="20" t="s">
        <v>164</v>
      </c>
      <c r="C104" s="21" t="s">
        <v>176</v>
      </c>
      <c r="D104" s="22" t="s">
        <v>166</v>
      </c>
      <c r="E104" s="94">
        <f>24495/22</f>
        <v>1113.409090909091</v>
      </c>
      <c r="F104" s="34">
        <v>9</v>
      </c>
      <c r="G104" s="24" t="s">
        <v>27</v>
      </c>
      <c r="H104" s="25">
        <v>7</v>
      </c>
      <c r="I104" s="24" t="s">
        <v>28</v>
      </c>
      <c r="J104" s="25">
        <v>44</v>
      </c>
      <c r="K104" s="26" t="s">
        <v>29</v>
      </c>
      <c r="L104" s="26">
        <f t="shared" si="28"/>
        <v>11096.977272727274</v>
      </c>
      <c r="M104" s="26">
        <f>L104*0.03</f>
        <v>332.90931818181821</v>
      </c>
      <c r="N104" s="105">
        <f>L104*0.1</f>
        <v>1109.6977272727274</v>
      </c>
      <c r="O104" s="105">
        <f t="shared" si="21"/>
        <v>1442.6070454545456</v>
      </c>
      <c r="P104" s="28">
        <v>390</v>
      </c>
      <c r="Q104" s="26">
        <v>10</v>
      </c>
      <c r="R104" s="26">
        <f t="shared" si="29"/>
        <v>400</v>
      </c>
      <c r="S104" s="95">
        <f t="shared" si="30"/>
        <v>1842.6070454545456</v>
      </c>
      <c r="T104" s="30">
        <f t="shared" si="22"/>
        <v>9254.3702272727278</v>
      </c>
      <c r="U104" s="31">
        <f>A104</f>
        <v>84</v>
      </c>
      <c r="V104" s="32"/>
      <c r="W104" s="33"/>
    </row>
    <row r="105" spans="1:23" s="35" customFormat="1" ht="20.100000000000001" customHeight="1">
      <c r="A105" s="160" t="s">
        <v>70</v>
      </c>
      <c r="B105" s="161"/>
      <c r="C105" s="161"/>
      <c r="D105" s="161"/>
      <c r="E105" s="161"/>
      <c r="F105" s="161"/>
      <c r="G105" s="161"/>
      <c r="H105" s="161"/>
      <c r="I105" s="161"/>
      <c r="J105" s="161"/>
      <c r="K105" s="162"/>
      <c r="L105" s="29">
        <f t="shared" ref="L105:T105" si="31">SUM(L96:L104)</f>
        <v>56232.536363636369</v>
      </c>
      <c r="M105" s="29">
        <f t="shared" si="31"/>
        <v>332.90931818181821</v>
      </c>
      <c r="N105" s="29">
        <f t="shared" si="31"/>
        <v>1109.6977272727274</v>
      </c>
      <c r="O105" s="29">
        <f t="shared" si="31"/>
        <v>1442.6070454545456</v>
      </c>
      <c r="P105" s="29">
        <f t="shared" si="31"/>
        <v>3510</v>
      </c>
      <c r="Q105" s="29">
        <f t="shared" si="31"/>
        <v>90</v>
      </c>
      <c r="R105" s="29">
        <f t="shared" si="31"/>
        <v>3600</v>
      </c>
      <c r="S105" s="29">
        <f t="shared" si="31"/>
        <v>5042.6070454545461</v>
      </c>
      <c r="T105" s="29">
        <f t="shared" si="31"/>
        <v>51189.929318181821</v>
      </c>
      <c r="U105" s="31"/>
      <c r="V105" s="101"/>
      <c r="W105" s="102"/>
    </row>
    <row r="106" spans="1:23" ht="20.100000000000001" customHeight="1">
      <c r="A106" s="19">
        <f>A104+1</f>
        <v>85</v>
      </c>
      <c r="B106" s="20" t="s">
        <v>177</v>
      </c>
      <c r="C106" s="21" t="s">
        <v>178</v>
      </c>
      <c r="D106" s="22" t="s">
        <v>62</v>
      </c>
      <c r="E106" s="94">
        <v>566.64</v>
      </c>
      <c r="F106" s="34">
        <v>10</v>
      </c>
      <c r="G106" s="24" t="s">
        <v>27</v>
      </c>
      <c r="H106" s="25"/>
      <c r="I106" s="24" t="s">
        <v>28</v>
      </c>
      <c r="J106" s="25"/>
      <c r="K106" s="26" t="s">
        <v>29</v>
      </c>
      <c r="L106" s="26">
        <f t="shared" ref="L106:L115" si="32">F106*E106+H106*E106/8+J106*E106/8/60</f>
        <v>5666.4</v>
      </c>
      <c r="M106" s="26"/>
      <c r="N106" s="27"/>
      <c r="O106" s="27">
        <f t="shared" si="21"/>
        <v>0</v>
      </c>
      <c r="P106" s="28">
        <v>390</v>
      </c>
      <c r="Q106" s="26">
        <v>10</v>
      </c>
      <c r="R106" s="26">
        <f t="shared" si="29"/>
        <v>400</v>
      </c>
      <c r="S106" s="95">
        <f t="shared" si="30"/>
        <v>400</v>
      </c>
      <c r="T106" s="30">
        <f t="shared" si="22"/>
        <v>5266.4</v>
      </c>
      <c r="U106" s="31">
        <f>A106</f>
        <v>85</v>
      </c>
      <c r="V106" s="32"/>
      <c r="W106" s="33"/>
    </row>
    <row r="107" spans="1:23" ht="19.5" customHeight="1">
      <c r="A107" s="19">
        <f>A106+1</f>
        <v>86</v>
      </c>
      <c r="B107" s="20" t="s">
        <v>30</v>
      </c>
      <c r="C107" s="21" t="s">
        <v>179</v>
      </c>
      <c r="D107" s="22" t="s">
        <v>26</v>
      </c>
      <c r="E107" s="94">
        <v>534.59</v>
      </c>
      <c r="F107" s="34">
        <v>10</v>
      </c>
      <c r="G107" s="24" t="s">
        <v>27</v>
      </c>
      <c r="H107" s="25"/>
      <c r="I107" s="24" t="s">
        <v>28</v>
      </c>
      <c r="J107" s="25"/>
      <c r="K107" s="26" t="s">
        <v>29</v>
      </c>
      <c r="L107" s="26">
        <f t="shared" si="32"/>
        <v>5345.9000000000005</v>
      </c>
      <c r="M107" s="26"/>
      <c r="N107" s="27"/>
      <c r="O107" s="27">
        <f t="shared" si="21"/>
        <v>0</v>
      </c>
      <c r="P107" s="28">
        <v>390</v>
      </c>
      <c r="Q107" s="26">
        <v>10</v>
      </c>
      <c r="R107" s="26">
        <f t="shared" si="29"/>
        <v>400</v>
      </c>
      <c r="S107" s="95">
        <f t="shared" si="30"/>
        <v>400</v>
      </c>
      <c r="T107" s="30">
        <f t="shared" si="22"/>
        <v>4945.9000000000005</v>
      </c>
      <c r="U107" s="31">
        <f t="shared" ref="U107:U115" si="33">A107</f>
        <v>86</v>
      </c>
      <c r="V107" s="32"/>
      <c r="W107" s="33"/>
    </row>
    <row r="108" spans="1:23" ht="20.100000000000001" customHeight="1">
      <c r="A108" s="19">
        <f t="shared" ref="A108:A115" si="34">A107+1</f>
        <v>87</v>
      </c>
      <c r="B108" s="20" t="s">
        <v>180</v>
      </c>
      <c r="C108" s="21" t="s">
        <v>181</v>
      </c>
      <c r="D108" s="22" t="s">
        <v>26</v>
      </c>
      <c r="E108" s="94">
        <v>534.59</v>
      </c>
      <c r="F108" s="34">
        <v>10</v>
      </c>
      <c r="G108" s="24" t="s">
        <v>27</v>
      </c>
      <c r="H108" s="25"/>
      <c r="I108" s="24" t="s">
        <v>28</v>
      </c>
      <c r="J108" s="25"/>
      <c r="K108" s="26" t="s">
        <v>29</v>
      </c>
      <c r="L108" s="26">
        <f t="shared" si="32"/>
        <v>5345.9000000000005</v>
      </c>
      <c r="M108" s="26"/>
      <c r="N108" s="27"/>
      <c r="O108" s="27">
        <f t="shared" si="21"/>
        <v>0</v>
      </c>
      <c r="P108" s="28">
        <v>390</v>
      </c>
      <c r="Q108" s="26">
        <v>10</v>
      </c>
      <c r="R108" s="26">
        <f t="shared" si="29"/>
        <v>400</v>
      </c>
      <c r="S108" s="95">
        <f t="shared" si="30"/>
        <v>400</v>
      </c>
      <c r="T108" s="30">
        <f t="shared" si="22"/>
        <v>4945.9000000000005</v>
      </c>
      <c r="U108" s="31">
        <f t="shared" si="33"/>
        <v>87</v>
      </c>
      <c r="V108" s="32"/>
      <c r="W108" s="33"/>
    </row>
    <row r="109" spans="1:23" ht="20.100000000000001" customHeight="1">
      <c r="A109" s="19">
        <f t="shared" si="34"/>
        <v>88</v>
      </c>
      <c r="B109" s="20" t="s">
        <v>30</v>
      </c>
      <c r="C109" s="21" t="s">
        <v>182</v>
      </c>
      <c r="D109" s="22" t="s">
        <v>26</v>
      </c>
      <c r="E109" s="94">
        <v>534.59</v>
      </c>
      <c r="F109" s="34">
        <v>10</v>
      </c>
      <c r="G109" s="24" t="s">
        <v>27</v>
      </c>
      <c r="H109" s="25"/>
      <c r="I109" s="24" t="s">
        <v>28</v>
      </c>
      <c r="J109" s="25"/>
      <c r="K109" s="26" t="s">
        <v>29</v>
      </c>
      <c r="L109" s="26">
        <f t="shared" si="32"/>
        <v>5345.9000000000005</v>
      </c>
      <c r="M109" s="26"/>
      <c r="N109" s="27"/>
      <c r="O109" s="27">
        <f t="shared" si="21"/>
        <v>0</v>
      </c>
      <c r="P109" s="28">
        <v>390</v>
      </c>
      <c r="Q109" s="26">
        <v>10</v>
      </c>
      <c r="R109" s="26">
        <f t="shared" si="29"/>
        <v>400</v>
      </c>
      <c r="S109" s="95">
        <f t="shared" si="30"/>
        <v>400</v>
      </c>
      <c r="T109" s="30">
        <f t="shared" si="22"/>
        <v>4945.9000000000005</v>
      </c>
      <c r="U109" s="31">
        <f t="shared" si="33"/>
        <v>88</v>
      </c>
      <c r="V109" s="32"/>
      <c r="W109" s="33"/>
    </row>
    <row r="110" spans="1:23" ht="20.100000000000001" customHeight="1">
      <c r="A110" s="19">
        <f t="shared" si="34"/>
        <v>89</v>
      </c>
      <c r="B110" s="20" t="s">
        <v>30</v>
      </c>
      <c r="C110" s="21" t="s">
        <v>31</v>
      </c>
      <c r="D110" s="22" t="s">
        <v>26</v>
      </c>
      <c r="E110" s="94">
        <v>534.59</v>
      </c>
      <c r="F110" s="34">
        <v>10</v>
      </c>
      <c r="G110" s="24" t="s">
        <v>27</v>
      </c>
      <c r="H110" s="25"/>
      <c r="I110" s="24" t="s">
        <v>28</v>
      </c>
      <c r="J110" s="25"/>
      <c r="K110" s="26" t="s">
        <v>29</v>
      </c>
      <c r="L110" s="26">
        <f t="shared" si="32"/>
        <v>5345.9000000000005</v>
      </c>
      <c r="M110" s="26"/>
      <c r="N110" s="27"/>
      <c r="O110" s="27">
        <f t="shared" si="21"/>
        <v>0</v>
      </c>
      <c r="P110" s="28">
        <v>390</v>
      </c>
      <c r="Q110" s="26">
        <v>10</v>
      </c>
      <c r="R110" s="26">
        <f t="shared" si="29"/>
        <v>400</v>
      </c>
      <c r="S110" s="95">
        <f t="shared" si="30"/>
        <v>400</v>
      </c>
      <c r="T110" s="30">
        <f t="shared" si="22"/>
        <v>4945.9000000000005</v>
      </c>
      <c r="U110" s="31">
        <f t="shared" si="33"/>
        <v>89</v>
      </c>
      <c r="V110" s="32" t="s">
        <v>237</v>
      </c>
      <c r="W110" s="33"/>
    </row>
    <row r="111" spans="1:23" ht="20.100000000000001" customHeight="1">
      <c r="A111" s="19">
        <f t="shared" si="34"/>
        <v>90</v>
      </c>
      <c r="B111" s="20" t="s">
        <v>30</v>
      </c>
      <c r="C111" s="21" t="s">
        <v>183</v>
      </c>
      <c r="D111" s="22" t="s">
        <v>26</v>
      </c>
      <c r="E111" s="94">
        <v>534.59</v>
      </c>
      <c r="F111" s="34">
        <v>10</v>
      </c>
      <c r="G111" s="24" t="s">
        <v>27</v>
      </c>
      <c r="H111" s="25"/>
      <c r="I111" s="24" t="s">
        <v>28</v>
      </c>
      <c r="J111" s="25"/>
      <c r="K111" s="26" t="s">
        <v>29</v>
      </c>
      <c r="L111" s="26">
        <f t="shared" si="32"/>
        <v>5345.9000000000005</v>
      </c>
      <c r="M111" s="26"/>
      <c r="N111" s="27"/>
      <c r="O111" s="27">
        <f t="shared" si="21"/>
        <v>0</v>
      </c>
      <c r="P111" s="28">
        <v>390</v>
      </c>
      <c r="Q111" s="26">
        <v>10</v>
      </c>
      <c r="R111" s="26">
        <f t="shared" si="29"/>
        <v>400</v>
      </c>
      <c r="S111" s="95">
        <f t="shared" si="30"/>
        <v>400</v>
      </c>
      <c r="T111" s="30">
        <f t="shared" si="22"/>
        <v>4945.9000000000005</v>
      </c>
      <c r="U111" s="31">
        <f t="shared" si="33"/>
        <v>90</v>
      </c>
      <c r="V111" s="32" t="s">
        <v>237</v>
      </c>
      <c r="W111" s="33"/>
    </row>
    <row r="112" spans="1:23" ht="20.100000000000001" customHeight="1">
      <c r="A112" s="19">
        <f t="shared" si="34"/>
        <v>91</v>
      </c>
      <c r="B112" s="20" t="s">
        <v>184</v>
      </c>
      <c r="C112" s="21" t="s">
        <v>185</v>
      </c>
      <c r="D112" s="22" t="s">
        <v>62</v>
      </c>
      <c r="E112" s="94">
        <v>566.64</v>
      </c>
      <c r="F112" s="34">
        <v>10</v>
      </c>
      <c r="G112" s="24" t="s">
        <v>27</v>
      </c>
      <c r="H112" s="25"/>
      <c r="I112" s="24" t="s">
        <v>28</v>
      </c>
      <c r="J112" s="25"/>
      <c r="K112" s="26" t="s">
        <v>29</v>
      </c>
      <c r="L112" s="26">
        <f t="shared" si="32"/>
        <v>5666.4</v>
      </c>
      <c r="M112" s="26"/>
      <c r="N112" s="27"/>
      <c r="O112" s="27">
        <f t="shared" si="21"/>
        <v>0</v>
      </c>
      <c r="P112" s="28">
        <v>390</v>
      </c>
      <c r="Q112" s="26">
        <v>10</v>
      </c>
      <c r="R112" s="26">
        <f t="shared" si="29"/>
        <v>400</v>
      </c>
      <c r="S112" s="95">
        <f t="shared" si="30"/>
        <v>400</v>
      </c>
      <c r="T112" s="30">
        <f t="shared" si="22"/>
        <v>5266.4</v>
      </c>
      <c r="U112" s="31">
        <f t="shared" si="33"/>
        <v>91</v>
      </c>
      <c r="V112" s="32"/>
      <c r="W112" s="33"/>
    </row>
    <row r="113" spans="1:23" ht="20.100000000000001" customHeight="1">
      <c r="A113" s="19">
        <f t="shared" si="34"/>
        <v>92</v>
      </c>
      <c r="B113" s="20" t="s">
        <v>186</v>
      </c>
      <c r="C113" s="21" t="s">
        <v>187</v>
      </c>
      <c r="D113" s="22" t="s">
        <v>62</v>
      </c>
      <c r="E113" s="94">
        <v>566.64</v>
      </c>
      <c r="F113" s="34">
        <v>10</v>
      </c>
      <c r="G113" s="24" t="s">
        <v>27</v>
      </c>
      <c r="H113" s="25"/>
      <c r="I113" s="24" t="s">
        <v>28</v>
      </c>
      <c r="J113" s="25"/>
      <c r="K113" s="26" t="s">
        <v>29</v>
      </c>
      <c r="L113" s="26">
        <f t="shared" si="32"/>
        <v>5666.4</v>
      </c>
      <c r="M113" s="26"/>
      <c r="N113" s="27"/>
      <c r="O113" s="27">
        <f t="shared" si="21"/>
        <v>0</v>
      </c>
      <c r="P113" s="28">
        <v>390</v>
      </c>
      <c r="Q113" s="26">
        <v>10</v>
      </c>
      <c r="R113" s="26">
        <f t="shared" si="29"/>
        <v>400</v>
      </c>
      <c r="S113" s="95">
        <f t="shared" si="30"/>
        <v>400</v>
      </c>
      <c r="T113" s="30">
        <f t="shared" si="22"/>
        <v>5266.4</v>
      </c>
      <c r="U113" s="31">
        <f t="shared" si="33"/>
        <v>92</v>
      </c>
      <c r="V113" s="32"/>
      <c r="W113" s="33"/>
    </row>
    <row r="114" spans="1:23" ht="20.100000000000001" customHeight="1">
      <c r="A114" s="19">
        <f t="shared" si="34"/>
        <v>93</v>
      </c>
      <c r="B114" s="20" t="s">
        <v>76</v>
      </c>
      <c r="C114" s="21" t="s">
        <v>188</v>
      </c>
      <c r="D114" s="22" t="s">
        <v>26</v>
      </c>
      <c r="E114" s="94">
        <v>534.59</v>
      </c>
      <c r="F114" s="34">
        <v>10</v>
      </c>
      <c r="G114" s="24" t="s">
        <v>27</v>
      </c>
      <c r="H114" s="25"/>
      <c r="I114" s="24" t="s">
        <v>28</v>
      </c>
      <c r="J114" s="25"/>
      <c r="K114" s="26" t="s">
        <v>29</v>
      </c>
      <c r="L114" s="26">
        <f t="shared" si="32"/>
        <v>5345.9000000000005</v>
      </c>
      <c r="M114" s="26"/>
      <c r="N114" s="27"/>
      <c r="O114" s="27">
        <f t="shared" si="21"/>
        <v>0</v>
      </c>
      <c r="P114" s="28">
        <v>390</v>
      </c>
      <c r="Q114" s="26">
        <v>10</v>
      </c>
      <c r="R114" s="26">
        <f t="shared" si="29"/>
        <v>400</v>
      </c>
      <c r="S114" s="95">
        <f t="shared" si="30"/>
        <v>400</v>
      </c>
      <c r="T114" s="30">
        <f t="shared" si="22"/>
        <v>4945.9000000000005</v>
      </c>
      <c r="U114" s="31">
        <f t="shared" si="33"/>
        <v>93</v>
      </c>
      <c r="V114" s="32"/>
      <c r="W114" s="33"/>
    </row>
    <row r="115" spans="1:23" ht="20.100000000000001" customHeight="1">
      <c r="A115" s="19">
        <f t="shared" si="34"/>
        <v>94</v>
      </c>
      <c r="B115" s="20" t="s">
        <v>72</v>
      </c>
      <c r="C115" s="21" t="s">
        <v>189</v>
      </c>
      <c r="D115" s="22" t="s">
        <v>157</v>
      </c>
      <c r="E115" s="94">
        <v>534.59</v>
      </c>
      <c r="F115" s="34">
        <v>10</v>
      </c>
      <c r="G115" s="24" t="s">
        <v>27</v>
      </c>
      <c r="H115" s="25"/>
      <c r="I115" s="24" t="s">
        <v>28</v>
      </c>
      <c r="J115" s="25"/>
      <c r="K115" s="26" t="s">
        <v>29</v>
      </c>
      <c r="L115" s="26">
        <f t="shared" si="32"/>
        <v>5345.9000000000005</v>
      </c>
      <c r="M115" s="26"/>
      <c r="N115" s="27"/>
      <c r="O115" s="27">
        <f t="shared" si="21"/>
        <v>0</v>
      </c>
      <c r="P115" s="28">
        <v>390</v>
      </c>
      <c r="Q115" s="26">
        <v>10</v>
      </c>
      <c r="R115" s="26">
        <f t="shared" si="29"/>
        <v>400</v>
      </c>
      <c r="S115" s="95">
        <f t="shared" si="30"/>
        <v>400</v>
      </c>
      <c r="T115" s="30">
        <f t="shared" si="22"/>
        <v>4945.9000000000005</v>
      </c>
      <c r="U115" s="31">
        <f t="shared" si="33"/>
        <v>94</v>
      </c>
      <c r="V115" s="32"/>
      <c r="W115" s="33"/>
    </row>
    <row r="116" spans="1:23" s="35" customFormat="1" ht="20.100000000000001" customHeight="1">
      <c r="A116" s="160">
        <v>10</v>
      </c>
      <c r="B116" s="161"/>
      <c r="C116" s="161"/>
      <c r="D116" s="161"/>
      <c r="E116" s="161"/>
      <c r="F116" s="161"/>
      <c r="G116" s="161"/>
      <c r="H116" s="161"/>
      <c r="I116" s="161"/>
      <c r="J116" s="161"/>
      <c r="K116" s="162"/>
      <c r="L116" s="29">
        <f>SUM(L106:L115)</f>
        <v>54420.500000000007</v>
      </c>
      <c r="M116" s="29">
        <f t="shared" ref="M116:T116" si="35">SUM(M106:M115)</f>
        <v>0</v>
      </c>
      <c r="N116" s="29">
        <f t="shared" si="35"/>
        <v>0</v>
      </c>
      <c r="O116" s="29">
        <f t="shared" si="35"/>
        <v>0</v>
      </c>
      <c r="P116" s="29">
        <f t="shared" si="35"/>
        <v>3900</v>
      </c>
      <c r="Q116" s="29">
        <f t="shared" si="35"/>
        <v>100</v>
      </c>
      <c r="R116" s="29">
        <f t="shared" si="35"/>
        <v>4000</v>
      </c>
      <c r="S116" s="29">
        <f t="shared" si="35"/>
        <v>4000</v>
      </c>
      <c r="T116" s="29">
        <f t="shared" si="35"/>
        <v>50420.500000000007</v>
      </c>
      <c r="U116" s="31"/>
      <c r="V116" s="101"/>
      <c r="W116" s="102"/>
    </row>
    <row r="117" spans="1:23" ht="20.100000000000001" customHeight="1">
      <c r="A117" s="19">
        <f>A115+1</f>
        <v>95</v>
      </c>
      <c r="B117" s="20" t="s">
        <v>190</v>
      </c>
      <c r="C117" s="21" t="s">
        <v>191</v>
      </c>
      <c r="D117" s="22" t="s">
        <v>26</v>
      </c>
      <c r="E117" s="94">
        <v>534.59</v>
      </c>
      <c r="F117" s="34">
        <v>10</v>
      </c>
      <c r="G117" s="24" t="s">
        <v>27</v>
      </c>
      <c r="H117" s="25"/>
      <c r="I117" s="24" t="s">
        <v>28</v>
      </c>
      <c r="J117" s="25"/>
      <c r="K117" s="26" t="s">
        <v>29</v>
      </c>
      <c r="L117" s="26">
        <f t="shared" ref="L117:L122" si="36">F117*E117+H117*E117/8+J117*E117/8/60</f>
        <v>5345.9000000000005</v>
      </c>
      <c r="M117" s="26"/>
      <c r="N117" s="27"/>
      <c r="O117" s="27">
        <f t="shared" si="21"/>
        <v>0</v>
      </c>
      <c r="P117" s="28">
        <v>390</v>
      </c>
      <c r="Q117" s="26">
        <v>10</v>
      </c>
      <c r="R117" s="26">
        <f t="shared" si="29"/>
        <v>400</v>
      </c>
      <c r="S117" s="95">
        <f t="shared" si="30"/>
        <v>400</v>
      </c>
      <c r="T117" s="30">
        <f t="shared" si="22"/>
        <v>4945.9000000000005</v>
      </c>
      <c r="U117" s="31">
        <f t="shared" ref="U117:U122" si="37">A117</f>
        <v>95</v>
      </c>
      <c r="V117" s="32"/>
      <c r="W117" s="33"/>
    </row>
    <row r="118" spans="1:23" ht="20.100000000000001" customHeight="1">
      <c r="A118" s="19">
        <f>A117+1</f>
        <v>96</v>
      </c>
      <c r="B118" s="20" t="s">
        <v>190</v>
      </c>
      <c r="C118" s="21" t="s">
        <v>192</v>
      </c>
      <c r="D118" s="22" t="s">
        <v>26</v>
      </c>
      <c r="E118" s="94">
        <v>534.59</v>
      </c>
      <c r="F118" s="34">
        <v>10</v>
      </c>
      <c r="G118" s="24" t="s">
        <v>27</v>
      </c>
      <c r="H118" s="25"/>
      <c r="I118" s="24" t="s">
        <v>28</v>
      </c>
      <c r="J118" s="25"/>
      <c r="K118" s="26" t="s">
        <v>29</v>
      </c>
      <c r="L118" s="26">
        <f t="shared" si="36"/>
        <v>5345.9000000000005</v>
      </c>
      <c r="M118" s="26"/>
      <c r="N118" s="27"/>
      <c r="O118" s="27">
        <f t="shared" si="21"/>
        <v>0</v>
      </c>
      <c r="P118" s="28">
        <v>390</v>
      </c>
      <c r="Q118" s="26">
        <v>10</v>
      </c>
      <c r="R118" s="26">
        <f t="shared" si="29"/>
        <v>400</v>
      </c>
      <c r="S118" s="95">
        <f t="shared" si="30"/>
        <v>400</v>
      </c>
      <c r="T118" s="30">
        <f t="shared" si="22"/>
        <v>4945.9000000000005</v>
      </c>
      <c r="U118" s="31">
        <f t="shared" si="37"/>
        <v>96</v>
      </c>
      <c r="V118" s="32"/>
      <c r="W118" s="33"/>
    </row>
    <row r="119" spans="1:23" ht="20.100000000000001" customHeight="1">
      <c r="A119" s="19">
        <f>A118+1</f>
        <v>97</v>
      </c>
      <c r="B119" s="20" t="s">
        <v>190</v>
      </c>
      <c r="C119" s="21" t="s">
        <v>193</v>
      </c>
      <c r="D119" s="22" t="s">
        <v>26</v>
      </c>
      <c r="E119" s="94">
        <v>534.59</v>
      </c>
      <c r="F119" s="34">
        <v>10</v>
      </c>
      <c r="G119" s="24" t="s">
        <v>27</v>
      </c>
      <c r="H119" s="25"/>
      <c r="I119" s="24" t="s">
        <v>28</v>
      </c>
      <c r="J119" s="25"/>
      <c r="K119" s="26" t="s">
        <v>29</v>
      </c>
      <c r="L119" s="26">
        <f t="shared" si="36"/>
        <v>5345.9000000000005</v>
      </c>
      <c r="M119" s="26"/>
      <c r="N119" s="27"/>
      <c r="O119" s="27">
        <f t="shared" si="21"/>
        <v>0</v>
      </c>
      <c r="P119" s="28">
        <v>390</v>
      </c>
      <c r="Q119" s="26">
        <v>10</v>
      </c>
      <c r="R119" s="26">
        <f t="shared" si="29"/>
        <v>400</v>
      </c>
      <c r="S119" s="95">
        <f t="shared" si="30"/>
        <v>400</v>
      </c>
      <c r="T119" s="30">
        <f t="shared" si="22"/>
        <v>4945.9000000000005</v>
      </c>
      <c r="U119" s="31">
        <f t="shared" si="37"/>
        <v>97</v>
      </c>
      <c r="V119" s="32"/>
      <c r="W119" s="33"/>
    </row>
    <row r="120" spans="1:23" ht="20.100000000000001" customHeight="1">
      <c r="A120" s="19">
        <f>A119+1</f>
        <v>98</v>
      </c>
      <c r="B120" s="20" t="s">
        <v>190</v>
      </c>
      <c r="C120" s="21" t="s">
        <v>248</v>
      </c>
      <c r="D120" s="22" t="s">
        <v>26</v>
      </c>
      <c r="E120" s="94">
        <v>534.59</v>
      </c>
      <c r="F120" s="34">
        <v>10</v>
      </c>
      <c r="G120" s="24" t="s">
        <v>27</v>
      </c>
      <c r="H120" s="25"/>
      <c r="I120" s="24" t="s">
        <v>28</v>
      </c>
      <c r="J120" s="25"/>
      <c r="K120" s="26" t="s">
        <v>29</v>
      </c>
      <c r="L120" s="26">
        <f t="shared" si="36"/>
        <v>5345.9000000000005</v>
      </c>
      <c r="M120" s="26"/>
      <c r="N120" s="27"/>
      <c r="O120" s="27">
        <f t="shared" si="21"/>
        <v>0</v>
      </c>
      <c r="P120" s="28">
        <v>390</v>
      </c>
      <c r="Q120" s="26">
        <v>10</v>
      </c>
      <c r="R120" s="26">
        <f t="shared" si="29"/>
        <v>400</v>
      </c>
      <c r="S120" s="95">
        <f t="shared" si="30"/>
        <v>400</v>
      </c>
      <c r="T120" s="30">
        <f t="shared" si="22"/>
        <v>4945.9000000000005</v>
      </c>
      <c r="U120" s="31">
        <f t="shared" si="37"/>
        <v>98</v>
      </c>
      <c r="V120" s="32"/>
      <c r="W120" s="33"/>
    </row>
    <row r="121" spans="1:23" ht="20.100000000000001" customHeight="1">
      <c r="A121" s="19">
        <f>A120+1</f>
        <v>99</v>
      </c>
      <c r="B121" s="20" t="s">
        <v>190</v>
      </c>
      <c r="C121" s="21" t="s">
        <v>194</v>
      </c>
      <c r="D121" s="22" t="s">
        <v>62</v>
      </c>
      <c r="E121" s="94">
        <v>566.64</v>
      </c>
      <c r="F121" s="34">
        <v>10</v>
      </c>
      <c r="G121" s="24" t="s">
        <v>27</v>
      </c>
      <c r="H121" s="25"/>
      <c r="I121" s="24" t="s">
        <v>28</v>
      </c>
      <c r="J121" s="25"/>
      <c r="K121" s="26" t="s">
        <v>29</v>
      </c>
      <c r="L121" s="26">
        <f t="shared" si="36"/>
        <v>5666.4</v>
      </c>
      <c r="M121" s="26"/>
      <c r="N121" s="27"/>
      <c r="O121" s="27">
        <f t="shared" si="21"/>
        <v>0</v>
      </c>
      <c r="P121" s="28">
        <v>390</v>
      </c>
      <c r="Q121" s="26">
        <v>10</v>
      </c>
      <c r="R121" s="26">
        <f t="shared" si="29"/>
        <v>400</v>
      </c>
      <c r="S121" s="95">
        <f t="shared" si="30"/>
        <v>400</v>
      </c>
      <c r="T121" s="30">
        <f t="shared" si="22"/>
        <v>5266.4</v>
      </c>
      <c r="U121" s="31">
        <f t="shared" si="37"/>
        <v>99</v>
      </c>
      <c r="V121" s="32"/>
      <c r="W121" s="33"/>
    </row>
    <row r="122" spans="1:23" ht="20.100000000000001" customHeight="1">
      <c r="A122" s="19">
        <f>A121+1</f>
        <v>100</v>
      </c>
      <c r="B122" s="20" t="s">
        <v>190</v>
      </c>
      <c r="C122" s="21" t="s">
        <v>195</v>
      </c>
      <c r="D122" s="22" t="s">
        <v>26</v>
      </c>
      <c r="E122" s="94">
        <v>534.59</v>
      </c>
      <c r="F122" s="34">
        <v>10</v>
      </c>
      <c r="G122" s="24" t="s">
        <v>27</v>
      </c>
      <c r="H122" s="25"/>
      <c r="I122" s="24" t="s">
        <v>28</v>
      </c>
      <c r="J122" s="25"/>
      <c r="K122" s="26" t="s">
        <v>29</v>
      </c>
      <c r="L122" s="26">
        <f t="shared" si="36"/>
        <v>5345.9000000000005</v>
      </c>
      <c r="M122" s="26"/>
      <c r="N122" s="27"/>
      <c r="O122" s="27">
        <f t="shared" si="21"/>
        <v>0</v>
      </c>
      <c r="P122" s="28">
        <v>390</v>
      </c>
      <c r="Q122" s="26">
        <v>10</v>
      </c>
      <c r="R122" s="26">
        <f t="shared" si="29"/>
        <v>400</v>
      </c>
      <c r="S122" s="95">
        <f t="shared" si="30"/>
        <v>400</v>
      </c>
      <c r="T122" s="30">
        <f t="shared" si="22"/>
        <v>4945.9000000000005</v>
      </c>
      <c r="U122" s="31">
        <f t="shared" si="37"/>
        <v>100</v>
      </c>
      <c r="V122" s="32"/>
      <c r="W122" s="33"/>
    </row>
    <row r="123" spans="1:23" s="35" customFormat="1" ht="20.100000000000001" customHeight="1">
      <c r="A123" s="160" t="s">
        <v>70</v>
      </c>
      <c r="B123" s="161"/>
      <c r="C123" s="161"/>
      <c r="D123" s="161"/>
      <c r="E123" s="161"/>
      <c r="F123" s="161"/>
      <c r="G123" s="161"/>
      <c r="H123" s="161"/>
      <c r="I123" s="161"/>
      <c r="J123" s="161"/>
      <c r="K123" s="162"/>
      <c r="L123" s="29">
        <f t="shared" ref="L123:T123" si="38">SUM(L117:L122)</f>
        <v>32395.9</v>
      </c>
      <c r="M123" s="29">
        <f t="shared" si="38"/>
        <v>0</v>
      </c>
      <c r="N123" s="29">
        <f t="shared" si="38"/>
        <v>0</v>
      </c>
      <c r="O123" s="29">
        <f t="shared" si="38"/>
        <v>0</v>
      </c>
      <c r="P123" s="29">
        <f t="shared" si="38"/>
        <v>2340</v>
      </c>
      <c r="Q123" s="29">
        <f t="shared" si="38"/>
        <v>60</v>
      </c>
      <c r="R123" s="29">
        <f t="shared" si="38"/>
        <v>2400</v>
      </c>
      <c r="S123" s="29">
        <f t="shared" si="38"/>
        <v>2400</v>
      </c>
      <c r="T123" s="29">
        <f t="shared" si="38"/>
        <v>29995.9</v>
      </c>
      <c r="U123" s="31"/>
      <c r="V123" s="101"/>
      <c r="W123" s="102"/>
    </row>
    <row r="124" spans="1:23" ht="20.100000000000001" customHeight="1">
      <c r="A124" s="163" t="s">
        <v>196</v>
      </c>
      <c r="B124" s="164"/>
      <c r="C124" s="165"/>
      <c r="D124" s="22"/>
      <c r="E124" s="94"/>
      <c r="F124" s="34"/>
      <c r="G124" s="24"/>
      <c r="H124" s="25"/>
      <c r="I124" s="24"/>
      <c r="J124" s="25"/>
      <c r="K124" s="26"/>
      <c r="L124" s="26"/>
      <c r="M124" s="26"/>
      <c r="N124" s="27"/>
      <c r="O124" s="27"/>
      <c r="P124" s="28"/>
      <c r="Q124" s="26"/>
      <c r="R124" s="26"/>
      <c r="S124" s="29"/>
      <c r="T124" s="30"/>
      <c r="U124" s="31"/>
      <c r="V124" s="32"/>
      <c r="W124" s="33"/>
    </row>
    <row r="125" spans="1:23" ht="20.100000000000001" customHeight="1">
      <c r="A125" s="19">
        <f>A122+1</f>
        <v>101</v>
      </c>
      <c r="B125" s="20" t="s">
        <v>197</v>
      </c>
      <c r="C125" s="21" t="s">
        <v>198</v>
      </c>
      <c r="D125" s="22" t="s">
        <v>62</v>
      </c>
      <c r="E125" s="106">
        <v>566.64</v>
      </c>
      <c r="F125" s="25">
        <v>10</v>
      </c>
      <c r="G125" s="24" t="s">
        <v>27</v>
      </c>
      <c r="H125" s="25"/>
      <c r="I125" s="24" t="s">
        <v>28</v>
      </c>
      <c r="J125" s="25"/>
      <c r="K125" s="26" t="s">
        <v>29</v>
      </c>
      <c r="L125" s="26">
        <f t="shared" ref="L125:L145" si="39">F125*E125+H125*E125/8+J125*E125/8/60</f>
        <v>5666.4</v>
      </c>
      <c r="M125" s="26"/>
      <c r="N125" s="27"/>
      <c r="O125" s="27">
        <f t="shared" ref="O125:O132" si="40">M125+N125</f>
        <v>0</v>
      </c>
      <c r="P125" s="28">
        <v>390</v>
      </c>
      <c r="Q125" s="26">
        <v>10</v>
      </c>
      <c r="R125" s="26">
        <f t="shared" ref="R125:R132" si="41">P125+Q125</f>
        <v>400</v>
      </c>
      <c r="S125" s="95">
        <f t="shared" ref="S125:S132" si="42">R125+O125</f>
        <v>400</v>
      </c>
      <c r="T125" s="30">
        <f t="shared" ref="T125:T145" si="43">L125-S125</f>
        <v>5266.4</v>
      </c>
      <c r="U125" s="31">
        <f t="shared" ref="U125:U145" si="44">A125</f>
        <v>101</v>
      </c>
      <c r="V125" s="32"/>
      <c r="W125" s="33"/>
    </row>
    <row r="126" spans="1:23" ht="20.100000000000001" customHeight="1">
      <c r="A126" s="22">
        <f t="shared" ref="A126:A132" si="45">A125+1</f>
        <v>102</v>
      </c>
      <c r="B126" s="20" t="s">
        <v>197</v>
      </c>
      <c r="C126" s="21" t="s">
        <v>199</v>
      </c>
      <c r="D126" s="22" t="s">
        <v>26</v>
      </c>
      <c r="E126" s="106">
        <v>534.59</v>
      </c>
      <c r="F126" s="25">
        <v>10</v>
      </c>
      <c r="G126" s="24" t="s">
        <v>27</v>
      </c>
      <c r="H126" s="25"/>
      <c r="I126" s="24" t="s">
        <v>28</v>
      </c>
      <c r="J126" s="25"/>
      <c r="K126" s="26" t="s">
        <v>29</v>
      </c>
      <c r="L126" s="26">
        <f t="shared" si="39"/>
        <v>5345.9000000000005</v>
      </c>
      <c r="M126" s="26"/>
      <c r="N126" s="27"/>
      <c r="O126" s="27">
        <f t="shared" si="40"/>
        <v>0</v>
      </c>
      <c r="P126" s="28">
        <v>390</v>
      </c>
      <c r="Q126" s="26">
        <v>10</v>
      </c>
      <c r="R126" s="26">
        <f t="shared" si="41"/>
        <v>400</v>
      </c>
      <c r="S126" s="95">
        <f t="shared" si="42"/>
        <v>400</v>
      </c>
      <c r="T126" s="30">
        <f t="shared" si="43"/>
        <v>4945.9000000000005</v>
      </c>
      <c r="U126" s="31">
        <f t="shared" si="44"/>
        <v>102</v>
      </c>
      <c r="V126" s="107"/>
      <c r="W126" s="108"/>
    </row>
    <row r="127" spans="1:23" ht="18.75" customHeight="1">
      <c r="A127" s="22">
        <f t="shared" si="45"/>
        <v>103</v>
      </c>
      <c r="B127" s="20" t="s">
        <v>200</v>
      </c>
      <c r="C127" s="21" t="s">
        <v>201</v>
      </c>
      <c r="D127" s="22" t="s">
        <v>26</v>
      </c>
      <c r="E127" s="106">
        <v>534.59</v>
      </c>
      <c r="F127" s="25">
        <v>10</v>
      </c>
      <c r="G127" s="24" t="s">
        <v>27</v>
      </c>
      <c r="H127" s="25"/>
      <c r="I127" s="24" t="s">
        <v>28</v>
      </c>
      <c r="J127" s="25"/>
      <c r="K127" s="26" t="s">
        <v>29</v>
      </c>
      <c r="L127" s="26">
        <f t="shared" si="39"/>
        <v>5345.9000000000005</v>
      </c>
      <c r="M127" s="26"/>
      <c r="N127" s="27"/>
      <c r="O127" s="27">
        <f t="shared" si="40"/>
        <v>0</v>
      </c>
      <c r="P127" s="28">
        <v>390</v>
      </c>
      <c r="Q127" s="26">
        <v>10</v>
      </c>
      <c r="R127" s="26">
        <f t="shared" si="41"/>
        <v>400</v>
      </c>
      <c r="S127" s="95">
        <f t="shared" si="42"/>
        <v>400</v>
      </c>
      <c r="T127" s="30">
        <f t="shared" si="43"/>
        <v>4945.9000000000005</v>
      </c>
      <c r="U127" s="31">
        <f t="shared" si="44"/>
        <v>103</v>
      </c>
      <c r="V127" s="107"/>
      <c r="W127" s="108"/>
    </row>
    <row r="128" spans="1:23" ht="20.100000000000001" customHeight="1">
      <c r="A128" s="22">
        <f t="shared" si="45"/>
        <v>104</v>
      </c>
      <c r="B128" s="20" t="s">
        <v>200</v>
      </c>
      <c r="C128" s="21" t="s">
        <v>202</v>
      </c>
      <c r="D128" s="22" t="s">
        <v>157</v>
      </c>
      <c r="E128" s="106">
        <v>534.59</v>
      </c>
      <c r="F128" s="25">
        <v>10</v>
      </c>
      <c r="G128" s="24" t="s">
        <v>27</v>
      </c>
      <c r="H128" s="25"/>
      <c r="I128" s="24" t="s">
        <v>28</v>
      </c>
      <c r="J128" s="25"/>
      <c r="K128" s="26" t="s">
        <v>29</v>
      </c>
      <c r="L128" s="26">
        <f t="shared" si="39"/>
        <v>5345.9000000000005</v>
      </c>
      <c r="M128" s="26"/>
      <c r="N128" s="27"/>
      <c r="O128" s="27">
        <f t="shared" si="40"/>
        <v>0</v>
      </c>
      <c r="P128" s="28">
        <v>390</v>
      </c>
      <c r="Q128" s="26">
        <v>10</v>
      </c>
      <c r="R128" s="26">
        <f t="shared" si="41"/>
        <v>400</v>
      </c>
      <c r="S128" s="95">
        <f t="shared" si="42"/>
        <v>400</v>
      </c>
      <c r="T128" s="30">
        <f t="shared" si="43"/>
        <v>4945.9000000000005</v>
      </c>
      <c r="U128" s="31">
        <f t="shared" si="44"/>
        <v>104</v>
      </c>
      <c r="V128" s="107"/>
      <c r="W128" s="108"/>
    </row>
    <row r="129" spans="1:23" ht="20.100000000000001" customHeight="1">
      <c r="A129" s="22">
        <f t="shared" si="45"/>
        <v>105</v>
      </c>
      <c r="B129" s="20" t="s">
        <v>200</v>
      </c>
      <c r="C129" s="21" t="s">
        <v>203</v>
      </c>
      <c r="D129" s="22" t="s">
        <v>157</v>
      </c>
      <c r="E129" s="106">
        <v>534.59</v>
      </c>
      <c r="F129" s="25">
        <v>10</v>
      </c>
      <c r="G129" s="24" t="s">
        <v>27</v>
      </c>
      <c r="H129" s="25"/>
      <c r="I129" s="24" t="s">
        <v>28</v>
      </c>
      <c r="J129" s="25"/>
      <c r="K129" s="26" t="s">
        <v>29</v>
      </c>
      <c r="L129" s="26">
        <f t="shared" si="39"/>
        <v>5345.9000000000005</v>
      </c>
      <c r="M129" s="26"/>
      <c r="N129" s="27"/>
      <c r="O129" s="27">
        <f t="shared" si="40"/>
        <v>0</v>
      </c>
      <c r="P129" s="28">
        <v>390</v>
      </c>
      <c r="Q129" s="26">
        <v>10</v>
      </c>
      <c r="R129" s="26">
        <f t="shared" si="41"/>
        <v>400</v>
      </c>
      <c r="S129" s="95">
        <f t="shared" si="42"/>
        <v>400</v>
      </c>
      <c r="T129" s="30">
        <f t="shared" si="43"/>
        <v>4945.9000000000005</v>
      </c>
      <c r="U129" s="31">
        <f t="shared" si="44"/>
        <v>105</v>
      </c>
      <c r="V129" s="107"/>
      <c r="W129" s="108"/>
    </row>
    <row r="130" spans="1:23" ht="20.100000000000001" customHeight="1">
      <c r="A130" s="22">
        <f t="shared" si="45"/>
        <v>106</v>
      </c>
      <c r="B130" s="20" t="s">
        <v>75</v>
      </c>
      <c r="C130" s="21" t="s">
        <v>204</v>
      </c>
      <c r="D130" s="22" t="s">
        <v>157</v>
      </c>
      <c r="E130" s="106">
        <v>534.59</v>
      </c>
      <c r="F130" s="25">
        <v>10</v>
      </c>
      <c r="G130" s="24" t="s">
        <v>27</v>
      </c>
      <c r="H130" s="25"/>
      <c r="I130" s="24" t="s">
        <v>28</v>
      </c>
      <c r="J130" s="25"/>
      <c r="K130" s="26" t="s">
        <v>29</v>
      </c>
      <c r="L130" s="26">
        <f t="shared" si="39"/>
        <v>5345.9000000000005</v>
      </c>
      <c r="M130" s="26"/>
      <c r="N130" s="27"/>
      <c r="O130" s="27">
        <f t="shared" si="40"/>
        <v>0</v>
      </c>
      <c r="P130" s="28">
        <v>390</v>
      </c>
      <c r="Q130" s="26">
        <v>10</v>
      </c>
      <c r="R130" s="26">
        <f t="shared" si="41"/>
        <v>400</v>
      </c>
      <c r="S130" s="95">
        <f t="shared" si="42"/>
        <v>400</v>
      </c>
      <c r="T130" s="30">
        <f t="shared" si="43"/>
        <v>4945.9000000000005</v>
      </c>
      <c r="U130" s="31">
        <f t="shared" si="44"/>
        <v>106</v>
      </c>
      <c r="V130" s="107"/>
      <c r="W130" s="108"/>
    </row>
    <row r="131" spans="1:23" ht="20.100000000000001" customHeight="1">
      <c r="A131" s="22">
        <f t="shared" si="45"/>
        <v>107</v>
      </c>
      <c r="B131" s="20" t="s">
        <v>75</v>
      </c>
      <c r="C131" s="21" t="s">
        <v>205</v>
      </c>
      <c r="D131" s="22" t="s">
        <v>62</v>
      </c>
      <c r="E131" s="106">
        <v>566.64</v>
      </c>
      <c r="F131" s="25">
        <v>10</v>
      </c>
      <c r="G131" s="24" t="s">
        <v>27</v>
      </c>
      <c r="H131" s="25"/>
      <c r="I131" s="24" t="s">
        <v>28</v>
      </c>
      <c r="J131" s="25"/>
      <c r="K131" s="26" t="s">
        <v>29</v>
      </c>
      <c r="L131" s="26">
        <f t="shared" si="39"/>
        <v>5666.4</v>
      </c>
      <c r="M131" s="26"/>
      <c r="N131" s="27"/>
      <c r="O131" s="27">
        <f t="shared" si="40"/>
        <v>0</v>
      </c>
      <c r="P131" s="28">
        <v>390</v>
      </c>
      <c r="Q131" s="26">
        <v>10</v>
      </c>
      <c r="R131" s="26">
        <f t="shared" si="41"/>
        <v>400</v>
      </c>
      <c r="S131" s="95">
        <f t="shared" si="42"/>
        <v>400</v>
      </c>
      <c r="T131" s="30">
        <f t="shared" si="43"/>
        <v>5266.4</v>
      </c>
      <c r="U131" s="31">
        <f t="shared" si="44"/>
        <v>107</v>
      </c>
      <c r="V131" s="107"/>
      <c r="W131" s="108"/>
    </row>
    <row r="132" spans="1:23" ht="20.100000000000001" customHeight="1">
      <c r="A132" s="22">
        <f t="shared" si="45"/>
        <v>108</v>
      </c>
      <c r="B132" s="20" t="s">
        <v>75</v>
      </c>
      <c r="C132" s="21" t="s">
        <v>206</v>
      </c>
      <c r="D132" s="22" t="s">
        <v>157</v>
      </c>
      <c r="E132" s="106">
        <v>534.59</v>
      </c>
      <c r="F132" s="25">
        <v>10</v>
      </c>
      <c r="G132" s="24" t="s">
        <v>27</v>
      </c>
      <c r="H132" s="25"/>
      <c r="I132" s="24" t="s">
        <v>28</v>
      </c>
      <c r="J132" s="25"/>
      <c r="K132" s="26" t="s">
        <v>29</v>
      </c>
      <c r="L132" s="26">
        <f t="shared" si="39"/>
        <v>5345.9000000000005</v>
      </c>
      <c r="M132" s="26"/>
      <c r="N132" s="27"/>
      <c r="O132" s="27">
        <f t="shared" si="40"/>
        <v>0</v>
      </c>
      <c r="P132" s="28">
        <v>390</v>
      </c>
      <c r="Q132" s="26">
        <v>10</v>
      </c>
      <c r="R132" s="26">
        <f t="shared" si="41"/>
        <v>400</v>
      </c>
      <c r="S132" s="95">
        <f t="shared" si="42"/>
        <v>400</v>
      </c>
      <c r="T132" s="30">
        <f t="shared" si="43"/>
        <v>4945.9000000000005</v>
      </c>
      <c r="U132" s="31">
        <f t="shared" si="44"/>
        <v>108</v>
      </c>
      <c r="V132" s="107"/>
      <c r="W132" s="108"/>
    </row>
    <row r="133" spans="1:23" ht="20.100000000000001" customHeight="1">
      <c r="A133" s="160" t="s">
        <v>70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2"/>
      <c r="L133" s="29">
        <f>SUM(L125:L132)</f>
        <v>43408.200000000004</v>
      </c>
      <c r="M133" s="29">
        <f t="shared" ref="M133:R133" si="46">SUM(M125:M132)</f>
        <v>0</v>
      </c>
      <c r="N133" s="29">
        <f t="shared" si="46"/>
        <v>0</v>
      </c>
      <c r="O133" s="29">
        <f t="shared" si="46"/>
        <v>0</v>
      </c>
      <c r="P133" s="29">
        <f t="shared" si="46"/>
        <v>3120</v>
      </c>
      <c r="Q133" s="29">
        <f t="shared" si="46"/>
        <v>80</v>
      </c>
      <c r="R133" s="29">
        <f t="shared" si="46"/>
        <v>3200</v>
      </c>
      <c r="S133" s="29">
        <f>SUM(S125:S132)</f>
        <v>3200</v>
      </c>
      <c r="T133" s="29">
        <f>SUM(T125:T132)</f>
        <v>40208.200000000004</v>
      </c>
      <c r="U133" s="31"/>
      <c r="V133" s="107"/>
      <c r="W133" s="108"/>
    </row>
    <row r="134" spans="1:23" ht="20.100000000000001" customHeight="1">
      <c r="A134" s="160" t="s">
        <v>207</v>
      </c>
      <c r="B134" s="162"/>
      <c r="C134" s="21"/>
      <c r="D134" s="22"/>
      <c r="E134" s="106"/>
      <c r="F134" s="25"/>
      <c r="G134" s="24"/>
      <c r="H134" s="25"/>
      <c r="I134" s="24"/>
      <c r="J134" s="25"/>
      <c r="K134" s="26"/>
      <c r="L134" s="26"/>
      <c r="M134" s="26"/>
      <c r="N134" s="27"/>
      <c r="O134" s="27"/>
      <c r="P134" s="27"/>
      <c r="Q134" s="26"/>
      <c r="R134" s="26"/>
      <c r="S134" s="29"/>
      <c r="T134" s="30"/>
      <c r="U134" s="31"/>
      <c r="V134" s="107"/>
      <c r="W134" s="108"/>
    </row>
    <row r="135" spans="1:23" ht="21.75" customHeight="1">
      <c r="A135" s="22">
        <f>A132+1</f>
        <v>109</v>
      </c>
      <c r="B135" s="109" t="s">
        <v>208</v>
      </c>
      <c r="C135" s="21" t="s">
        <v>209</v>
      </c>
      <c r="D135" s="110" t="s">
        <v>210</v>
      </c>
      <c r="E135" s="111">
        <f>22316/21</f>
        <v>1062.6666666666667</v>
      </c>
      <c r="F135" s="25">
        <v>10</v>
      </c>
      <c r="G135" s="24" t="s">
        <v>27</v>
      </c>
      <c r="H135" s="25"/>
      <c r="I135" s="24" t="s">
        <v>28</v>
      </c>
      <c r="J135" s="25"/>
      <c r="K135" s="26" t="s">
        <v>29</v>
      </c>
      <c r="L135" s="26">
        <f>F135*E135+H135*E135/8+J135*E135/8/60</f>
        <v>10626.666666666668</v>
      </c>
      <c r="M135" s="26"/>
      <c r="N135" s="27"/>
      <c r="O135" s="27">
        <f t="shared" ref="O135:O150" si="47">M135+N135</f>
        <v>0</v>
      </c>
      <c r="P135" s="28">
        <v>390</v>
      </c>
      <c r="Q135" s="26">
        <v>10</v>
      </c>
      <c r="R135" s="26">
        <f t="shared" ref="R135:R145" si="48">P135+Q135</f>
        <v>400</v>
      </c>
      <c r="S135" s="95">
        <f t="shared" ref="S135:S145" si="49">R135+O135</f>
        <v>400</v>
      </c>
      <c r="T135" s="30">
        <f t="shared" si="43"/>
        <v>10226.666666666668</v>
      </c>
      <c r="U135" s="31">
        <f t="shared" si="44"/>
        <v>109</v>
      </c>
      <c r="V135" s="107"/>
      <c r="W135" s="108"/>
    </row>
    <row r="136" spans="1:23" ht="21.75" customHeight="1">
      <c r="A136" s="22">
        <f>A135+1</f>
        <v>110</v>
      </c>
      <c r="B136" s="109" t="s">
        <v>211</v>
      </c>
      <c r="C136" s="21" t="s">
        <v>212</v>
      </c>
      <c r="D136" s="22" t="s">
        <v>62</v>
      </c>
      <c r="E136" s="23">
        <v>566.64</v>
      </c>
      <c r="F136" s="25">
        <v>10</v>
      </c>
      <c r="G136" s="24" t="s">
        <v>27</v>
      </c>
      <c r="H136" s="25"/>
      <c r="I136" s="24" t="s">
        <v>28</v>
      </c>
      <c r="J136" s="25"/>
      <c r="K136" s="26" t="s">
        <v>29</v>
      </c>
      <c r="L136" s="26">
        <f>F136*E136+H136*E136/8+J136*E136/8/60</f>
        <v>5666.4</v>
      </c>
      <c r="M136" s="26"/>
      <c r="N136" s="27"/>
      <c r="O136" s="27">
        <f t="shared" si="47"/>
        <v>0</v>
      </c>
      <c r="P136" s="28">
        <v>390</v>
      </c>
      <c r="Q136" s="26">
        <v>10</v>
      </c>
      <c r="R136" s="26">
        <f t="shared" si="48"/>
        <v>400</v>
      </c>
      <c r="S136" s="95">
        <f t="shared" si="49"/>
        <v>400</v>
      </c>
      <c r="T136" s="30">
        <f t="shared" si="43"/>
        <v>5266.4</v>
      </c>
      <c r="U136" s="31">
        <f t="shared" si="44"/>
        <v>110</v>
      </c>
      <c r="V136" s="107"/>
      <c r="W136" s="108"/>
    </row>
    <row r="137" spans="1:23" ht="20.100000000000001" customHeight="1">
      <c r="A137" s="22">
        <f>A136+1</f>
        <v>111</v>
      </c>
      <c r="B137" s="20" t="s">
        <v>208</v>
      </c>
      <c r="C137" s="21" t="s">
        <v>213</v>
      </c>
      <c r="D137" s="22" t="s">
        <v>26</v>
      </c>
      <c r="E137" s="106">
        <v>534.59</v>
      </c>
      <c r="F137" s="25">
        <v>10</v>
      </c>
      <c r="G137" s="24" t="s">
        <v>27</v>
      </c>
      <c r="H137" s="25"/>
      <c r="I137" s="24" t="s">
        <v>28</v>
      </c>
      <c r="J137" s="25"/>
      <c r="K137" s="26" t="s">
        <v>29</v>
      </c>
      <c r="L137" s="26">
        <f t="shared" si="39"/>
        <v>5345.9000000000005</v>
      </c>
      <c r="M137" s="26"/>
      <c r="N137" s="27"/>
      <c r="O137" s="27">
        <f t="shared" si="47"/>
        <v>0</v>
      </c>
      <c r="P137" s="28">
        <v>390</v>
      </c>
      <c r="Q137" s="26">
        <v>10</v>
      </c>
      <c r="R137" s="26">
        <f t="shared" si="48"/>
        <v>400</v>
      </c>
      <c r="S137" s="95">
        <f t="shared" si="49"/>
        <v>400</v>
      </c>
      <c r="T137" s="30">
        <f t="shared" si="43"/>
        <v>4945.9000000000005</v>
      </c>
      <c r="U137" s="31">
        <f t="shared" si="44"/>
        <v>111</v>
      </c>
      <c r="V137" s="107"/>
      <c r="W137" s="108"/>
    </row>
    <row r="138" spans="1:23" ht="20.100000000000001" customHeight="1">
      <c r="A138" s="22">
        <f t="shared" ref="A138:A145" si="50">A137+1</f>
        <v>112</v>
      </c>
      <c r="B138" s="20" t="s">
        <v>214</v>
      </c>
      <c r="C138" s="21" t="s">
        <v>215</v>
      </c>
      <c r="D138" s="22" t="s">
        <v>26</v>
      </c>
      <c r="E138" s="106">
        <v>534.59</v>
      </c>
      <c r="F138" s="25">
        <v>10</v>
      </c>
      <c r="G138" s="24" t="s">
        <v>27</v>
      </c>
      <c r="H138" s="25"/>
      <c r="I138" s="24" t="s">
        <v>28</v>
      </c>
      <c r="J138" s="25"/>
      <c r="K138" s="26" t="s">
        <v>29</v>
      </c>
      <c r="L138" s="26">
        <f t="shared" si="39"/>
        <v>5345.9000000000005</v>
      </c>
      <c r="M138" s="26"/>
      <c r="N138" s="27"/>
      <c r="O138" s="27">
        <f t="shared" si="47"/>
        <v>0</v>
      </c>
      <c r="P138" s="28">
        <v>390</v>
      </c>
      <c r="Q138" s="26">
        <v>10</v>
      </c>
      <c r="R138" s="26">
        <f t="shared" si="48"/>
        <v>400</v>
      </c>
      <c r="S138" s="95">
        <f t="shared" si="49"/>
        <v>400</v>
      </c>
      <c r="T138" s="30">
        <f t="shared" si="43"/>
        <v>4945.9000000000005</v>
      </c>
      <c r="U138" s="31">
        <f t="shared" si="44"/>
        <v>112</v>
      </c>
      <c r="V138" s="107"/>
      <c r="W138" s="108"/>
    </row>
    <row r="139" spans="1:23" ht="20.100000000000001" customHeight="1">
      <c r="A139" s="22">
        <f t="shared" si="50"/>
        <v>113</v>
      </c>
      <c r="B139" s="20" t="s">
        <v>214</v>
      </c>
      <c r="C139" s="21" t="s">
        <v>216</v>
      </c>
      <c r="D139" s="22" t="s">
        <v>64</v>
      </c>
      <c r="E139" s="106">
        <v>503.09</v>
      </c>
      <c r="F139" s="25">
        <v>10</v>
      </c>
      <c r="G139" s="24" t="s">
        <v>27</v>
      </c>
      <c r="H139" s="25"/>
      <c r="I139" s="24" t="s">
        <v>28</v>
      </c>
      <c r="J139" s="25"/>
      <c r="K139" s="26" t="s">
        <v>29</v>
      </c>
      <c r="L139" s="26">
        <f t="shared" si="39"/>
        <v>5030.8999999999996</v>
      </c>
      <c r="M139" s="26"/>
      <c r="N139" s="27"/>
      <c r="O139" s="27">
        <f t="shared" si="47"/>
        <v>0</v>
      </c>
      <c r="P139" s="28">
        <v>390</v>
      </c>
      <c r="Q139" s="26">
        <v>10</v>
      </c>
      <c r="R139" s="26">
        <f t="shared" si="48"/>
        <v>400</v>
      </c>
      <c r="S139" s="95">
        <f t="shared" si="49"/>
        <v>400</v>
      </c>
      <c r="T139" s="30">
        <f t="shared" si="43"/>
        <v>4630.8999999999996</v>
      </c>
      <c r="U139" s="31">
        <f t="shared" si="44"/>
        <v>113</v>
      </c>
      <c r="V139" s="107"/>
      <c r="W139" s="108"/>
    </row>
    <row r="140" spans="1:23" ht="20.100000000000001" customHeight="1">
      <c r="A140" s="22">
        <f t="shared" si="50"/>
        <v>114</v>
      </c>
      <c r="B140" s="20" t="s">
        <v>214</v>
      </c>
      <c r="C140" s="21" t="s">
        <v>217</v>
      </c>
      <c r="D140" s="22" t="s">
        <v>64</v>
      </c>
      <c r="E140" s="106">
        <v>503.09</v>
      </c>
      <c r="F140" s="25">
        <v>10</v>
      </c>
      <c r="G140" s="24" t="s">
        <v>27</v>
      </c>
      <c r="H140" s="25"/>
      <c r="I140" s="24" t="s">
        <v>28</v>
      </c>
      <c r="J140" s="25"/>
      <c r="K140" s="26" t="s">
        <v>29</v>
      </c>
      <c r="L140" s="26">
        <f t="shared" si="39"/>
        <v>5030.8999999999996</v>
      </c>
      <c r="M140" s="26"/>
      <c r="N140" s="27"/>
      <c r="O140" s="27">
        <f t="shared" si="47"/>
        <v>0</v>
      </c>
      <c r="P140" s="28">
        <v>390</v>
      </c>
      <c r="Q140" s="26">
        <v>10</v>
      </c>
      <c r="R140" s="26">
        <f t="shared" si="48"/>
        <v>400</v>
      </c>
      <c r="S140" s="95">
        <f t="shared" si="49"/>
        <v>400</v>
      </c>
      <c r="T140" s="30">
        <f t="shared" si="43"/>
        <v>4630.8999999999996</v>
      </c>
      <c r="U140" s="31">
        <f t="shared" si="44"/>
        <v>114</v>
      </c>
      <c r="V140" s="107"/>
      <c r="W140" s="108"/>
    </row>
    <row r="141" spans="1:23" ht="20.100000000000001" customHeight="1">
      <c r="A141" s="22">
        <f t="shared" si="50"/>
        <v>115</v>
      </c>
      <c r="B141" s="20" t="s">
        <v>214</v>
      </c>
      <c r="C141" s="21" t="s">
        <v>218</v>
      </c>
      <c r="D141" s="22" t="s">
        <v>26</v>
      </c>
      <c r="E141" s="106">
        <v>534.59</v>
      </c>
      <c r="F141" s="25">
        <v>10</v>
      </c>
      <c r="G141" s="24" t="s">
        <v>27</v>
      </c>
      <c r="H141" s="25"/>
      <c r="I141" s="24" t="s">
        <v>28</v>
      </c>
      <c r="J141" s="25"/>
      <c r="K141" s="26" t="s">
        <v>29</v>
      </c>
      <c r="L141" s="26">
        <f t="shared" si="39"/>
        <v>5345.9000000000005</v>
      </c>
      <c r="M141" s="26"/>
      <c r="N141" s="27"/>
      <c r="O141" s="27">
        <f t="shared" si="47"/>
        <v>0</v>
      </c>
      <c r="P141" s="28">
        <v>390</v>
      </c>
      <c r="Q141" s="26">
        <v>10</v>
      </c>
      <c r="R141" s="26">
        <f t="shared" si="48"/>
        <v>400</v>
      </c>
      <c r="S141" s="95">
        <f t="shared" si="49"/>
        <v>400</v>
      </c>
      <c r="T141" s="30">
        <f t="shared" si="43"/>
        <v>4945.9000000000005</v>
      </c>
      <c r="U141" s="31">
        <f t="shared" si="44"/>
        <v>115</v>
      </c>
      <c r="V141" s="107"/>
      <c r="W141" s="108"/>
    </row>
    <row r="142" spans="1:23" ht="20.100000000000001" customHeight="1">
      <c r="A142" s="22">
        <f t="shared" si="50"/>
        <v>116</v>
      </c>
      <c r="B142" s="20" t="s">
        <v>214</v>
      </c>
      <c r="C142" s="21" t="s">
        <v>219</v>
      </c>
      <c r="D142" s="22" t="s">
        <v>26</v>
      </c>
      <c r="E142" s="106">
        <v>534.59</v>
      </c>
      <c r="F142" s="25">
        <v>10</v>
      </c>
      <c r="G142" s="24" t="s">
        <v>27</v>
      </c>
      <c r="H142" s="25"/>
      <c r="I142" s="24" t="s">
        <v>28</v>
      </c>
      <c r="J142" s="25"/>
      <c r="K142" s="26" t="s">
        <v>29</v>
      </c>
      <c r="L142" s="26">
        <f t="shared" si="39"/>
        <v>5345.9000000000005</v>
      </c>
      <c r="M142" s="26"/>
      <c r="N142" s="27"/>
      <c r="O142" s="27">
        <f t="shared" si="47"/>
        <v>0</v>
      </c>
      <c r="P142" s="28">
        <v>390</v>
      </c>
      <c r="Q142" s="26">
        <v>10</v>
      </c>
      <c r="R142" s="26">
        <f t="shared" si="48"/>
        <v>400</v>
      </c>
      <c r="S142" s="95">
        <f t="shared" si="49"/>
        <v>400</v>
      </c>
      <c r="T142" s="30">
        <f t="shared" si="43"/>
        <v>4945.9000000000005</v>
      </c>
      <c r="U142" s="31">
        <f t="shared" si="44"/>
        <v>116</v>
      </c>
      <c r="V142" s="107"/>
      <c r="W142" s="108"/>
    </row>
    <row r="143" spans="1:23" ht="20.100000000000001" customHeight="1">
      <c r="A143" s="22">
        <f t="shared" si="50"/>
        <v>117</v>
      </c>
      <c r="B143" s="20" t="s">
        <v>214</v>
      </c>
      <c r="C143" s="21" t="s">
        <v>220</v>
      </c>
      <c r="D143" s="22" t="s">
        <v>26</v>
      </c>
      <c r="E143" s="106">
        <v>534.59</v>
      </c>
      <c r="F143" s="25">
        <v>10</v>
      </c>
      <c r="G143" s="24" t="s">
        <v>27</v>
      </c>
      <c r="H143" s="25"/>
      <c r="I143" s="24" t="s">
        <v>28</v>
      </c>
      <c r="J143" s="25"/>
      <c r="K143" s="26" t="s">
        <v>29</v>
      </c>
      <c r="L143" s="26">
        <f t="shared" si="39"/>
        <v>5345.9000000000005</v>
      </c>
      <c r="M143" s="26"/>
      <c r="N143" s="27"/>
      <c r="O143" s="27">
        <f t="shared" si="47"/>
        <v>0</v>
      </c>
      <c r="P143" s="28">
        <v>390</v>
      </c>
      <c r="Q143" s="26">
        <v>10</v>
      </c>
      <c r="R143" s="26">
        <f t="shared" si="48"/>
        <v>400</v>
      </c>
      <c r="S143" s="95">
        <f t="shared" si="49"/>
        <v>400</v>
      </c>
      <c r="T143" s="30">
        <f t="shared" si="43"/>
        <v>4945.9000000000005</v>
      </c>
      <c r="U143" s="31">
        <f t="shared" si="44"/>
        <v>117</v>
      </c>
      <c r="V143" s="107"/>
      <c r="W143" s="108"/>
    </row>
    <row r="144" spans="1:23" ht="20.100000000000001" customHeight="1">
      <c r="A144" s="22">
        <f t="shared" si="50"/>
        <v>118</v>
      </c>
      <c r="B144" s="20" t="s">
        <v>214</v>
      </c>
      <c r="C144" s="21" t="s">
        <v>221</v>
      </c>
      <c r="D144" s="22" t="s">
        <v>26</v>
      </c>
      <c r="E144" s="106">
        <v>534.59</v>
      </c>
      <c r="F144" s="25">
        <v>10</v>
      </c>
      <c r="G144" s="24" t="s">
        <v>27</v>
      </c>
      <c r="H144" s="25"/>
      <c r="I144" s="24" t="s">
        <v>28</v>
      </c>
      <c r="J144" s="25"/>
      <c r="K144" s="26" t="s">
        <v>29</v>
      </c>
      <c r="L144" s="26">
        <f t="shared" si="39"/>
        <v>5345.9000000000005</v>
      </c>
      <c r="M144" s="26"/>
      <c r="N144" s="27"/>
      <c r="O144" s="27">
        <f t="shared" si="47"/>
        <v>0</v>
      </c>
      <c r="P144" s="28">
        <v>390</v>
      </c>
      <c r="Q144" s="26">
        <v>10</v>
      </c>
      <c r="R144" s="26">
        <f t="shared" si="48"/>
        <v>400</v>
      </c>
      <c r="S144" s="95">
        <f t="shared" si="49"/>
        <v>400</v>
      </c>
      <c r="T144" s="30">
        <f t="shared" si="43"/>
        <v>4945.9000000000005</v>
      </c>
      <c r="U144" s="31">
        <f t="shared" si="44"/>
        <v>118</v>
      </c>
      <c r="V144" s="107"/>
      <c r="W144" s="108"/>
    </row>
    <row r="145" spans="1:23" ht="20.100000000000001" customHeight="1">
      <c r="A145" s="22">
        <f t="shared" si="50"/>
        <v>119</v>
      </c>
      <c r="B145" s="20" t="s">
        <v>211</v>
      </c>
      <c r="C145" s="21" t="s">
        <v>222</v>
      </c>
      <c r="D145" s="22" t="s">
        <v>26</v>
      </c>
      <c r="E145" s="106">
        <v>534.59</v>
      </c>
      <c r="F145" s="25">
        <v>10</v>
      </c>
      <c r="G145" s="24" t="s">
        <v>27</v>
      </c>
      <c r="H145" s="25"/>
      <c r="I145" s="24" t="s">
        <v>28</v>
      </c>
      <c r="J145" s="25"/>
      <c r="K145" s="26" t="s">
        <v>29</v>
      </c>
      <c r="L145" s="26">
        <f t="shared" si="39"/>
        <v>5345.9000000000005</v>
      </c>
      <c r="M145" s="26"/>
      <c r="N145" s="27"/>
      <c r="O145" s="27">
        <f t="shared" si="47"/>
        <v>0</v>
      </c>
      <c r="P145" s="28">
        <v>390</v>
      </c>
      <c r="Q145" s="26">
        <v>10</v>
      </c>
      <c r="R145" s="26">
        <f t="shared" si="48"/>
        <v>400</v>
      </c>
      <c r="S145" s="95">
        <f t="shared" si="49"/>
        <v>400</v>
      </c>
      <c r="T145" s="30">
        <f t="shared" si="43"/>
        <v>4945.9000000000005</v>
      </c>
      <c r="U145" s="31">
        <f t="shared" si="44"/>
        <v>119</v>
      </c>
      <c r="V145" s="107"/>
      <c r="W145" s="108"/>
    </row>
    <row r="146" spans="1:23" s="35" customFormat="1" ht="20.100000000000001" customHeight="1">
      <c r="A146" s="160" t="s">
        <v>70</v>
      </c>
      <c r="B146" s="161"/>
      <c r="C146" s="161"/>
      <c r="D146" s="161"/>
      <c r="E146" s="161"/>
      <c r="F146" s="161"/>
      <c r="G146" s="161"/>
      <c r="H146" s="161"/>
      <c r="I146" s="161"/>
      <c r="J146" s="161"/>
      <c r="K146" s="162"/>
      <c r="L146" s="29">
        <f>SUM(L125:L145)</f>
        <v>150592.56666666662</v>
      </c>
      <c r="M146" s="29">
        <f t="shared" ref="M146:T146" si="51">SUM(M125:M145)</f>
        <v>0</v>
      </c>
      <c r="N146" s="29">
        <f t="shared" si="51"/>
        <v>0</v>
      </c>
      <c r="O146" s="29">
        <f t="shared" si="51"/>
        <v>0</v>
      </c>
      <c r="P146" s="29">
        <f t="shared" si="51"/>
        <v>10530</v>
      </c>
      <c r="Q146" s="29">
        <f t="shared" si="51"/>
        <v>270</v>
      </c>
      <c r="R146" s="29">
        <f t="shared" si="51"/>
        <v>10800</v>
      </c>
      <c r="S146" s="29">
        <f t="shared" si="51"/>
        <v>10800</v>
      </c>
      <c r="T146" s="29">
        <f t="shared" si="51"/>
        <v>139792.56666666662</v>
      </c>
      <c r="U146" s="31"/>
      <c r="V146" s="101"/>
      <c r="W146" s="102"/>
    </row>
    <row r="147" spans="1:23" ht="20.100000000000001" customHeight="1">
      <c r="A147" s="158" t="s">
        <v>223</v>
      </c>
      <c r="B147" s="159"/>
      <c r="C147" s="21"/>
      <c r="D147" s="22"/>
      <c r="E147" s="94"/>
      <c r="F147" s="34"/>
      <c r="G147" s="24"/>
      <c r="H147" s="25"/>
      <c r="I147" s="24"/>
      <c r="J147" s="25"/>
      <c r="K147" s="26"/>
      <c r="L147" s="26"/>
      <c r="M147" s="26"/>
      <c r="N147" s="27"/>
      <c r="O147" s="27">
        <f t="shared" si="47"/>
        <v>0</v>
      </c>
      <c r="P147" s="28"/>
      <c r="Q147" s="26"/>
      <c r="R147" s="26"/>
      <c r="S147" s="29"/>
      <c r="T147" s="30"/>
      <c r="U147" s="31"/>
      <c r="V147" s="32"/>
      <c r="W147" s="33"/>
    </row>
    <row r="148" spans="1:23" ht="20.100000000000001" customHeight="1">
      <c r="A148" s="19">
        <f>A145+1</f>
        <v>120</v>
      </c>
      <c r="B148" s="20" t="s">
        <v>224</v>
      </c>
      <c r="C148" s="21" t="s">
        <v>225</v>
      </c>
      <c r="D148" s="22" t="s">
        <v>26</v>
      </c>
      <c r="E148" s="94">
        <v>534.59</v>
      </c>
      <c r="F148" s="34">
        <v>10</v>
      </c>
      <c r="G148" s="24" t="s">
        <v>27</v>
      </c>
      <c r="H148" s="25"/>
      <c r="I148" s="24" t="s">
        <v>28</v>
      </c>
      <c r="J148" s="25"/>
      <c r="K148" s="26" t="s">
        <v>29</v>
      </c>
      <c r="L148" s="26">
        <f>F148*E148+H148*E148/8+J148*E148/8/60</f>
        <v>5345.9000000000005</v>
      </c>
      <c r="M148" s="26"/>
      <c r="N148" s="27"/>
      <c r="O148" s="27">
        <f t="shared" si="47"/>
        <v>0</v>
      </c>
      <c r="P148" s="28">
        <v>390</v>
      </c>
      <c r="Q148" s="26">
        <v>10</v>
      </c>
      <c r="R148" s="26">
        <f>P148+Q148</f>
        <v>400</v>
      </c>
      <c r="S148" s="95">
        <f>R148+O148</f>
        <v>400</v>
      </c>
      <c r="T148" s="30">
        <f>L148-S148</f>
        <v>4945.9000000000005</v>
      </c>
      <c r="U148" s="31">
        <f>A148</f>
        <v>120</v>
      </c>
      <c r="V148" s="32"/>
      <c r="W148" s="33"/>
    </row>
    <row r="149" spans="1:23" ht="25.5" customHeight="1">
      <c r="A149" s="19">
        <f>A148+1</f>
        <v>121</v>
      </c>
      <c r="B149" s="20" t="s">
        <v>226</v>
      </c>
      <c r="C149" s="21" t="s">
        <v>227</v>
      </c>
      <c r="D149" s="110" t="s">
        <v>228</v>
      </c>
      <c r="E149" s="94">
        <f>22515.6/2</f>
        <v>11257.8</v>
      </c>
      <c r="F149" s="34">
        <v>10</v>
      </c>
      <c r="G149" s="24" t="s">
        <v>27</v>
      </c>
      <c r="H149" s="25"/>
      <c r="I149" s="24" t="s">
        <v>28</v>
      </c>
      <c r="J149" s="25"/>
      <c r="K149" s="26" t="s">
        <v>29</v>
      </c>
      <c r="L149" s="26">
        <f>E149</f>
        <v>11257.8</v>
      </c>
      <c r="M149" s="26"/>
      <c r="N149" s="27"/>
      <c r="O149" s="27">
        <f t="shared" si="47"/>
        <v>0</v>
      </c>
      <c r="P149" s="28">
        <v>390</v>
      </c>
      <c r="Q149" s="26">
        <v>10</v>
      </c>
      <c r="R149" s="26">
        <f>P149+Q149</f>
        <v>400</v>
      </c>
      <c r="S149" s="95">
        <f>R149+O149</f>
        <v>400</v>
      </c>
      <c r="T149" s="30">
        <f>L149-S149</f>
        <v>10857.8</v>
      </c>
      <c r="U149" s="31">
        <f>A149</f>
        <v>121</v>
      </c>
      <c r="V149" s="32"/>
      <c r="W149" s="33"/>
    </row>
    <row r="150" spans="1:23" ht="20.100000000000001" customHeight="1">
      <c r="A150" s="19">
        <f>A149+1</f>
        <v>122</v>
      </c>
      <c r="B150" s="20" t="s">
        <v>249</v>
      </c>
      <c r="C150" s="21" t="s">
        <v>250</v>
      </c>
      <c r="D150" s="22" t="s">
        <v>251</v>
      </c>
      <c r="E150" s="94">
        <f>15208.8/2</f>
        <v>7604.4</v>
      </c>
      <c r="F150" s="34">
        <v>10</v>
      </c>
      <c r="G150" s="24" t="s">
        <v>27</v>
      </c>
      <c r="H150" s="25"/>
      <c r="I150" s="24" t="s">
        <v>28</v>
      </c>
      <c r="J150" s="25"/>
      <c r="K150" s="26" t="s">
        <v>29</v>
      </c>
      <c r="L150" s="26">
        <f>E150</f>
        <v>7604.4</v>
      </c>
      <c r="M150" s="26"/>
      <c r="N150" s="27"/>
      <c r="O150" s="27">
        <f t="shared" si="47"/>
        <v>0</v>
      </c>
      <c r="P150" s="28">
        <v>390</v>
      </c>
      <c r="Q150" s="26">
        <v>10</v>
      </c>
      <c r="R150" s="26">
        <f>P150+Q150</f>
        <v>400</v>
      </c>
      <c r="S150" s="95">
        <f>R150+O150</f>
        <v>400</v>
      </c>
      <c r="T150" s="30">
        <f>L150-S150</f>
        <v>7204.4</v>
      </c>
      <c r="U150" s="31">
        <f>A150</f>
        <v>122</v>
      </c>
      <c r="V150" s="32"/>
      <c r="W150" s="33"/>
    </row>
    <row r="151" spans="1:23" s="35" customFormat="1" ht="20.100000000000001" customHeight="1">
      <c r="A151" s="160" t="s">
        <v>70</v>
      </c>
      <c r="B151" s="161"/>
      <c r="C151" s="161"/>
      <c r="D151" s="161"/>
      <c r="E151" s="161"/>
      <c r="F151" s="161"/>
      <c r="G151" s="161"/>
      <c r="H151" s="161"/>
      <c r="I151" s="161"/>
      <c r="J151" s="161"/>
      <c r="K151" s="162"/>
      <c r="L151" s="29">
        <f t="shared" ref="L151:T151" si="52">SUM(L148:L150)</f>
        <v>24208.1</v>
      </c>
      <c r="M151" s="29">
        <f t="shared" si="52"/>
        <v>0</v>
      </c>
      <c r="N151" s="29">
        <f t="shared" si="52"/>
        <v>0</v>
      </c>
      <c r="O151" s="29">
        <f t="shared" si="52"/>
        <v>0</v>
      </c>
      <c r="P151" s="29">
        <f t="shared" si="52"/>
        <v>1170</v>
      </c>
      <c r="Q151" s="29">
        <f t="shared" si="52"/>
        <v>30</v>
      </c>
      <c r="R151" s="29">
        <f t="shared" si="52"/>
        <v>1200</v>
      </c>
      <c r="S151" s="29">
        <f t="shared" si="52"/>
        <v>1200</v>
      </c>
      <c r="T151" s="29">
        <f t="shared" si="52"/>
        <v>23008.1</v>
      </c>
      <c r="U151" s="31"/>
      <c r="V151" s="101"/>
      <c r="W151" s="102"/>
    </row>
    <row r="152" spans="1:23" s="35" customFormat="1" ht="20.100000000000001" customHeight="1">
      <c r="A152" s="166" t="s">
        <v>34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8"/>
      <c r="L152" s="29">
        <f>L151+L146+L123+L116+L105+L95+L91+L85+L59+L55+L51+L47+L41+L33+L133</f>
        <v>771944.4841666664</v>
      </c>
      <c r="M152" s="29">
        <f>M151+M146+M123+M116+M105+M95+M91+M85+M59+M55+M51+M47+M41+M33+M133</f>
        <v>537.45477272727271</v>
      </c>
      <c r="N152" s="29">
        <f t="shared" ref="N152:S152" si="53">N151+N146+N123+N116+N105+N95+N91+N85+N59+N55+N51+N47+N41+N33+N133</f>
        <v>1109.6977272727274</v>
      </c>
      <c r="O152" s="29">
        <f t="shared" si="53"/>
        <v>1647.1525000000001</v>
      </c>
      <c r="P152" s="29">
        <f t="shared" si="53"/>
        <v>54210</v>
      </c>
      <c r="Q152" s="29">
        <f t="shared" si="53"/>
        <v>1390</v>
      </c>
      <c r="R152" s="29">
        <f t="shared" si="53"/>
        <v>55600</v>
      </c>
      <c r="S152" s="29">
        <f t="shared" si="53"/>
        <v>57247.152500000004</v>
      </c>
      <c r="T152" s="29">
        <f>T151+T146+T123+T116+T105+T95+T91+T85+T59+T55+T51+T47+T41+T33+T133</f>
        <v>714697.33166666643</v>
      </c>
      <c r="U152" s="31"/>
      <c r="V152" s="36"/>
      <c r="W152" s="37"/>
    </row>
    <row r="153" spans="1:23" ht="20.100000000000001" customHeight="1">
      <c r="A153" s="38" t="s">
        <v>35</v>
      </c>
      <c r="B153" s="143" t="s">
        <v>232</v>
      </c>
      <c r="C153" s="169"/>
      <c r="D153" s="169"/>
      <c r="E153" s="169"/>
      <c r="F153" s="169"/>
      <c r="G153" s="169"/>
      <c r="H153" s="169"/>
      <c r="I153" s="169"/>
      <c r="J153" s="169"/>
      <c r="K153" s="169"/>
      <c r="L153" s="39"/>
      <c r="M153" s="39"/>
      <c r="N153" s="38" t="s">
        <v>36</v>
      </c>
      <c r="O153" s="88" t="s">
        <v>252</v>
      </c>
      <c r="P153" s="40"/>
      <c r="Q153" s="40"/>
      <c r="R153" s="40"/>
      <c r="S153" s="40"/>
      <c r="T153" s="40"/>
      <c r="U153" s="40"/>
      <c r="V153" s="40"/>
      <c r="W153" s="41"/>
    </row>
    <row r="154" spans="1:23" ht="20.100000000000001" customHeight="1">
      <c r="A154" s="42" t="s">
        <v>37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4"/>
      <c r="O154" s="43"/>
      <c r="P154" s="43"/>
      <c r="Q154" s="144"/>
      <c r="R154" s="144"/>
      <c r="S154" s="144"/>
      <c r="T154" s="144"/>
      <c r="U154" s="144"/>
      <c r="V154" s="144"/>
      <c r="W154" s="170"/>
    </row>
    <row r="155" spans="1:23" ht="20.100000000000001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4"/>
      <c r="O155" s="43"/>
      <c r="P155" s="43"/>
      <c r="Q155" s="43"/>
      <c r="R155" s="43"/>
      <c r="S155" s="43"/>
      <c r="T155" s="43"/>
      <c r="U155" s="46"/>
      <c r="V155" s="46"/>
      <c r="W155" s="47"/>
    </row>
    <row r="156" spans="1:23" ht="20.100000000000001" customHeight="1">
      <c r="A156" s="42"/>
      <c r="B156" s="145" t="s">
        <v>38</v>
      </c>
      <c r="C156" s="145"/>
      <c r="D156" s="145"/>
      <c r="E156" s="48"/>
      <c r="F156" s="48"/>
      <c r="G156" s="48"/>
      <c r="H156" s="48"/>
      <c r="I156" s="48"/>
      <c r="J156" s="48"/>
      <c r="K156" s="48"/>
      <c r="L156" s="43"/>
      <c r="M156" s="43"/>
      <c r="N156" s="44"/>
      <c r="O156" s="43"/>
      <c r="P156" s="145" t="s">
        <v>39</v>
      </c>
      <c r="Q156" s="145"/>
      <c r="R156" s="145"/>
      <c r="S156" s="145"/>
      <c r="T156" s="48"/>
      <c r="U156" s="48"/>
      <c r="V156" s="46"/>
      <c r="W156" s="49"/>
    </row>
    <row r="157" spans="1:23" ht="20.100000000000001" customHeight="1">
      <c r="A157" s="42"/>
      <c r="B157" s="148" t="s">
        <v>40</v>
      </c>
      <c r="C157" s="148"/>
      <c r="D157" s="148"/>
      <c r="E157" s="149" t="s">
        <v>41</v>
      </c>
      <c r="F157" s="149"/>
      <c r="G157" s="149"/>
      <c r="H157" s="149"/>
      <c r="I157" s="149"/>
      <c r="J157" s="149"/>
      <c r="K157" s="149"/>
      <c r="L157" s="50"/>
      <c r="M157" s="50"/>
      <c r="N157" s="44"/>
      <c r="O157" s="43"/>
      <c r="P157" s="148" t="s">
        <v>42</v>
      </c>
      <c r="Q157" s="148"/>
      <c r="R157" s="148"/>
      <c r="S157" s="148"/>
      <c r="T157" s="149" t="s">
        <v>41</v>
      </c>
      <c r="U157" s="149"/>
      <c r="V157" s="46"/>
      <c r="W157" s="51" t="s">
        <v>43</v>
      </c>
    </row>
    <row r="158" spans="1:23" ht="20.100000000000001" customHeight="1">
      <c r="A158" s="42"/>
      <c r="B158" s="148"/>
      <c r="C158" s="148"/>
      <c r="D158" s="148"/>
      <c r="E158" s="150"/>
      <c r="F158" s="150"/>
      <c r="G158" s="150"/>
      <c r="H158" s="150"/>
      <c r="I158" s="150"/>
      <c r="J158" s="150"/>
      <c r="K158" s="150"/>
      <c r="L158" s="50"/>
      <c r="M158" s="50"/>
      <c r="N158" s="44"/>
      <c r="O158" s="43"/>
      <c r="P158" s="43"/>
      <c r="Q158" s="52"/>
      <c r="R158" s="52"/>
      <c r="S158" s="52"/>
      <c r="T158" s="43"/>
      <c r="U158" s="46"/>
      <c r="V158" s="46"/>
      <c r="W158" s="47"/>
    </row>
    <row r="159" spans="1:23" ht="20.100000000000001" customHeight="1">
      <c r="A159" s="53"/>
      <c r="B159" s="54"/>
      <c r="C159" s="54"/>
      <c r="D159" s="54"/>
      <c r="E159" s="151"/>
      <c r="F159" s="151"/>
      <c r="G159" s="151"/>
      <c r="H159" s="151"/>
      <c r="I159" s="151"/>
      <c r="J159" s="151"/>
      <c r="K159" s="151"/>
      <c r="L159" s="55"/>
      <c r="M159" s="55"/>
      <c r="N159" s="56"/>
      <c r="O159" s="54"/>
      <c r="P159" s="54"/>
      <c r="Q159" s="57"/>
      <c r="R159" s="57"/>
      <c r="S159" s="57"/>
      <c r="T159" s="54"/>
      <c r="U159" s="46"/>
      <c r="V159" s="46"/>
      <c r="W159" s="47"/>
    </row>
    <row r="160" spans="1:23" ht="20.100000000000001" customHeight="1">
      <c r="A160" s="58" t="s">
        <v>44</v>
      </c>
      <c r="B160" s="152" t="s">
        <v>253</v>
      </c>
      <c r="C160" s="152"/>
      <c r="D160" s="152"/>
      <c r="E160" s="152"/>
      <c r="F160" s="152"/>
      <c r="G160" s="152"/>
      <c r="H160" s="152"/>
      <c r="I160" s="152"/>
      <c r="J160" s="152"/>
      <c r="K160" s="152"/>
      <c r="L160" s="59"/>
      <c r="M160" s="59"/>
      <c r="N160" s="58" t="s">
        <v>45</v>
      </c>
      <c r="O160" s="89"/>
      <c r="P160" s="154" t="s">
        <v>46</v>
      </c>
      <c r="Q160" s="154"/>
      <c r="R160" s="154"/>
      <c r="S160" s="154"/>
      <c r="T160" s="154"/>
      <c r="U160" s="58" t="s">
        <v>47</v>
      </c>
      <c r="V160" s="60"/>
      <c r="W160" s="61"/>
    </row>
    <row r="161" spans="1:23" ht="20.100000000000001" customHeight="1">
      <c r="A161" s="42" t="s">
        <v>48</v>
      </c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62"/>
      <c r="M161" s="62"/>
      <c r="N161" s="44"/>
      <c r="O161" s="43"/>
      <c r="P161" s="172"/>
      <c r="Q161" s="172"/>
      <c r="R161" s="172"/>
      <c r="S161" s="172"/>
      <c r="T161" s="172"/>
      <c r="U161" s="156" t="s">
        <v>49</v>
      </c>
      <c r="V161" s="173"/>
      <c r="W161" s="174"/>
    </row>
    <row r="162" spans="1:23" ht="20.100000000000001" customHeight="1">
      <c r="A162" s="42"/>
      <c r="B162" s="43" t="s">
        <v>50</v>
      </c>
      <c r="C162" s="43"/>
      <c r="D162" s="43"/>
      <c r="E162" s="150"/>
      <c r="F162" s="150"/>
      <c r="G162" s="150"/>
      <c r="H162" s="150"/>
      <c r="I162" s="150"/>
      <c r="J162" s="150"/>
      <c r="K162" s="150"/>
      <c r="L162" s="50"/>
      <c r="M162" s="50"/>
      <c r="N162" s="44"/>
      <c r="O162" s="43"/>
      <c r="P162" s="43"/>
      <c r="Q162" s="43"/>
      <c r="R162" s="43"/>
      <c r="S162" s="43"/>
      <c r="U162" s="157" t="s">
        <v>51</v>
      </c>
      <c r="V162" s="175"/>
      <c r="W162" s="176"/>
    </row>
    <row r="163" spans="1:23" ht="20.100000000000001" customHeight="1">
      <c r="A163" s="42"/>
      <c r="B163" s="145" t="s">
        <v>52</v>
      </c>
      <c r="C163" s="145"/>
      <c r="D163" s="145"/>
      <c r="E163" s="48"/>
      <c r="F163" s="48"/>
      <c r="G163" s="48"/>
      <c r="H163" s="48"/>
      <c r="I163" s="48"/>
      <c r="J163" s="48"/>
      <c r="K163" s="48"/>
      <c r="L163" s="43"/>
      <c r="M163" s="43"/>
      <c r="N163" s="44"/>
      <c r="O163" s="43"/>
      <c r="P163" s="43"/>
      <c r="Q163" s="145" t="s">
        <v>53</v>
      </c>
      <c r="R163" s="145"/>
      <c r="S163" s="145"/>
      <c r="U163" s="156" t="s">
        <v>54</v>
      </c>
      <c r="V163" s="173"/>
      <c r="W163" s="174"/>
    </row>
    <row r="164" spans="1:23" ht="20.100000000000001" customHeight="1">
      <c r="A164" s="42"/>
      <c r="B164" s="148" t="s">
        <v>55</v>
      </c>
      <c r="C164" s="148"/>
      <c r="D164" s="148"/>
      <c r="E164" s="149" t="s">
        <v>41</v>
      </c>
      <c r="F164" s="149"/>
      <c r="G164" s="149"/>
      <c r="H164" s="149"/>
      <c r="I164" s="149"/>
      <c r="J164" s="149"/>
      <c r="K164" s="149"/>
      <c r="L164" s="50"/>
      <c r="M164" s="50"/>
      <c r="N164" s="44"/>
      <c r="O164" s="43"/>
      <c r="P164" s="1"/>
      <c r="Q164" s="148" t="s">
        <v>56</v>
      </c>
      <c r="R164" s="148"/>
      <c r="S164" s="148"/>
      <c r="U164" s="157" t="s">
        <v>51</v>
      </c>
      <c r="V164" s="175"/>
      <c r="W164" s="176"/>
    </row>
    <row r="165" spans="1:23" ht="20.100000000000001" customHeight="1">
      <c r="A165" s="53"/>
      <c r="B165" s="57"/>
      <c r="C165" s="57"/>
      <c r="D165" s="54"/>
      <c r="E165" s="151"/>
      <c r="F165" s="151"/>
      <c r="G165" s="151"/>
      <c r="H165" s="151"/>
      <c r="I165" s="151"/>
      <c r="J165" s="151"/>
      <c r="K165" s="151"/>
      <c r="L165" s="55"/>
      <c r="M165" s="55"/>
      <c r="N165" s="56"/>
      <c r="O165" s="54"/>
      <c r="P165" s="54"/>
      <c r="Q165" s="57"/>
      <c r="R165" s="57"/>
      <c r="S165" s="57"/>
      <c r="T165" s="54"/>
      <c r="U165" s="53"/>
      <c r="V165" s="63"/>
      <c r="W165" s="64"/>
    </row>
  </sheetData>
  <mergeCells count="64">
    <mergeCell ref="B164:D164"/>
    <mergeCell ref="E164:K164"/>
    <mergeCell ref="Q164:S164"/>
    <mergeCell ref="U164:W164"/>
    <mergeCell ref="E165:K165"/>
    <mergeCell ref="U161:W161"/>
    <mergeCell ref="E162:K162"/>
    <mergeCell ref="U162:W162"/>
    <mergeCell ref="B163:D163"/>
    <mergeCell ref="Q163:S163"/>
    <mergeCell ref="U163:W163"/>
    <mergeCell ref="B158:D158"/>
    <mergeCell ref="E158:K158"/>
    <mergeCell ref="E159:K159"/>
    <mergeCell ref="B160:K161"/>
    <mergeCell ref="P160:T161"/>
    <mergeCell ref="Q154:W154"/>
    <mergeCell ref="B156:D156"/>
    <mergeCell ref="P156:S156"/>
    <mergeCell ref="B157:D157"/>
    <mergeCell ref="E157:K157"/>
    <mergeCell ref="P157:S157"/>
    <mergeCell ref="T157:U157"/>
    <mergeCell ref="A146:K146"/>
    <mergeCell ref="A147:B147"/>
    <mergeCell ref="A151:K151"/>
    <mergeCell ref="A152:K152"/>
    <mergeCell ref="B153:K153"/>
    <mergeCell ref="A116:K116"/>
    <mergeCell ref="A123:K123"/>
    <mergeCell ref="A124:C124"/>
    <mergeCell ref="A133:K133"/>
    <mergeCell ref="A134:B134"/>
    <mergeCell ref="A59:K59"/>
    <mergeCell ref="A85:K85"/>
    <mergeCell ref="A91:K91"/>
    <mergeCell ref="A95:K95"/>
    <mergeCell ref="A105:K105"/>
    <mergeCell ref="A34:B34"/>
    <mergeCell ref="A41:K41"/>
    <mergeCell ref="A47:K47"/>
    <mergeCell ref="A51:K51"/>
    <mergeCell ref="A55:K55"/>
    <mergeCell ref="V6:V8"/>
    <mergeCell ref="W6:W8"/>
    <mergeCell ref="S7:S8"/>
    <mergeCell ref="A9:B9"/>
    <mergeCell ref="A33:K33"/>
    <mergeCell ref="A1:W1"/>
    <mergeCell ref="A2:W2"/>
    <mergeCell ref="B3:C3"/>
    <mergeCell ref="B4:C4"/>
    <mergeCell ref="F6:K8"/>
    <mergeCell ref="M6:S6"/>
    <mergeCell ref="A6:A8"/>
    <mergeCell ref="B6:B8"/>
    <mergeCell ref="C6:C8"/>
    <mergeCell ref="D6:D8"/>
    <mergeCell ref="E6:E8"/>
    <mergeCell ref="L6:L8"/>
    <mergeCell ref="M7:O7"/>
    <mergeCell ref="P7:R7"/>
    <mergeCell ref="T6:T8"/>
    <mergeCell ref="U6:U8"/>
  </mergeCells>
  <pageMargins left="0.25" right="1.25" top="0.75" bottom="0.75" header="0.3" footer="0.3"/>
  <pageSetup paperSize="5" scale="44" fitToHeight="0" orientation="landscape" useFirstPageNumber="1" horizontalDpi="360" verticalDpi="36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igp</vt:lpstr>
      <vt:lpstr>salary JO-main sample</vt:lpstr>
      <vt:lpstr>'salary JO-main sample'!Print_Titles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2021-08-17T03:30:23Z</cp:lastPrinted>
  <dcterms:created xsi:type="dcterms:W3CDTF">2021-04-05T01:16:35Z</dcterms:created>
  <dcterms:modified xsi:type="dcterms:W3CDTF">2023-07-20T12:43:19Z</dcterms:modified>
</cp:coreProperties>
</file>