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C07C1AF7-612B-47B6-B870-4581A1603E1D}" xr6:coauthVersionLast="47" xr6:coauthVersionMax="47" xr10:uidLastSave="{00000000-0000-0000-0000-000000000000}"/>
  <bookViews>
    <workbookView xWindow="-108" yWindow="-108" windowWidth="24792" windowHeight="14856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<sst xmlns="http://schemas.openxmlformats.org/spreadsheetml/2006/main" count="162" uniqueCount="104">
  <si>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</si>
  <si>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</si>
  <si>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</si>
  <si>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</si>
  <si>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</si>
  <si>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</si>
  <si>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</si>
  <si>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</si>
  <si>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</si>
  <si>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</si>
  <si>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</si>
  <si>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</si>
  <si>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</si>
  <si>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</si>
  <si>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</si>
  <si>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</si>
  <si>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</si>
  <si>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</si>
  <si>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</si>
  <si>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</si>
  <si>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</si>
  <si>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</si>
  <si>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</si>
  <si>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</si>
  <si>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</si>
  <si>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</si>
  <si>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</si>
  <si>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</si>
  <si>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</si>
  <si>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</si>
  <si>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</si>
  <si>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</si>
  <si>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</si>
  <si>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</si>
  <si>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</si>
  <si>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</si>
  <si>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</si>
  <si>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</si>
  <si>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</si>
  <si>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</si>
  <si>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</si>
  <si>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</si>
  <si>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</si>
  <si>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</si>
  <si>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</si>
  <si>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</si>
  <si>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</si>
  <si>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</si>
  <si>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</si>
  <si>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</si>
  <si>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</si>
  <si>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</si>
  <si>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</si>
  <si>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</si>
  <si>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</si>
  <si>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</si>
  <si>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</si>
  <si>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</si>
  <si>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</si>
  <si>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</si>
  <si>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</si>
  <si>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</si>
  <si>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</si>
  <si>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</si>
  <si>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</si>
  <si>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</si>
  <si>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</si>
  <si>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</si>
  <si>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</si>
  <si>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</si>
  <si>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</si>
  <si>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</si>
  <si>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</si>
  <si>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</si>
  <si>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</si>
  <si>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</si>
  <si>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</si>
  <si>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</si>
  <si>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</si>
  <si>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</si>
  <si>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</si>
  <si>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</si>
  <si>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</si>
  <si>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</si>
  <si>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</si>
  <si>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</si>
  <si>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</si>
  <si>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</si>
  <si>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t>① globalAssetId 누락</t>
    <phoneticPr fontId="2" type="noConversion"/>
  </si>
  <si>
    <r>
      <t>①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</si>
  <si>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r>
      <rPr>
        <sz val="10"/>
        <rFont val="맑은 고딕"/>
        <family val="3"/>
        <charset val="129"/>
        <scheme val="minor"/>
      </rPr>
      <t>① IRI형식 미준수
- [SM]Identification, [SM]OperationData, [SM]Simulation: 홈페이지 주소, 변수명 오류 / 버전 누락</t>
    </r>
    <phoneticPr fontId="2" type="noConversion"/>
  </si>
  <si>
    <r>
      <t>① IRI 형식 미준수 (홈페이지 주소, 카테고리, 변수명 오류 / 버전 누락)
- 현재 : https://</t>
    </r>
    <r>
      <rPr>
        <sz val="10"/>
        <color rgb="FFFF0000"/>
        <rFont val="맑은 고딕"/>
        <family val="3"/>
        <charset val="129"/>
        <scheme val="minor"/>
      </rPr>
      <t>example.com</t>
    </r>
    <r>
      <rPr>
        <sz val="10"/>
        <color theme="1"/>
        <rFont val="맑은 고딕"/>
        <family val="3"/>
        <charset val="129"/>
        <scheme val="minor"/>
      </rPr>
      <t>/ids/</t>
    </r>
    <r>
      <rPr>
        <sz val="10"/>
        <color rgb="FFFF0000"/>
        <rFont val="맑은 고딕"/>
        <family val="3"/>
        <charset val="129"/>
        <scheme val="minor"/>
      </rPr>
      <t>sm/4054_4060_1052_8769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/Reflow/1/0</t>
    </r>
    <phoneticPr fontId="2" type="noConversion"/>
  </si>
  <si>
    <t>체크사항 충족 항목</t>
    <phoneticPr fontId="2" type="noConversion"/>
  </si>
  <si>
    <t>체크사항 불충족 항목</t>
    <phoneticPr fontId="2" type="noConversion"/>
  </si>
  <si>
    <t>총 체크사항</t>
    <phoneticPr fontId="2" type="noConversion"/>
  </si>
  <si>
    <t>필수 체크사항 충족 항목</t>
    <phoneticPr fontId="2" type="noConversion"/>
  </si>
  <si>
    <t>필수 체크사항 불충족 항목</t>
    <phoneticPr fontId="2" type="noConversion"/>
  </si>
  <si>
    <t>옵션 체크사항 충족 항목</t>
    <phoneticPr fontId="2" type="noConversion"/>
  </si>
  <si>
    <t>옵션 체크사항 불충족 항목</t>
    <phoneticPr fontId="2" type="noConversion"/>
  </si>
  <si>
    <t>※ "AAS Model Checklist" sheet에서 각 체크사항에 대해 충족/불충족 항목들에 대한 개수를 정리한 시트입니다.</t>
    <phoneticPr fontId="2" type="noConversion"/>
  </si>
  <si>
    <t>전문위원</t>
    <phoneticPr fontId="2" type="noConversion"/>
  </si>
  <si>
    <t>운영기관</t>
    <phoneticPr fontId="2" type="noConversion"/>
  </si>
  <si>
    <t>2025.03.09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</si>
  <si>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AAS</t>
    </r>
    <r>
      <rPr>
        <sz val="11"/>
        <color theme="1"/>
        <rFont val="맑은 고딕"/>
        <family val="3"/>
        <charset val="129"/>
        <scheme val="minor"/>
      </rPr>
      <t xml:space="preserve">
① Thumbnail 이미지 누락
② globalAssetId 누락
③ Type지정 오류 (Instance </t>
    </r>
    <r>
      <rPr>
        <sz val="11"/>
        <color theme="1"/>
        <rFont val="Wingdings"/>
        <family val="3"/>
        <charset val="2"/>
      </rPr>
      <t></t>
    </r>
    <r>
      <rPr>
        <sz val="11"/>
        <color theme="1"/>
        <rFont val="맑은 고딕"/>
        <family val="3"/>
        <charset val="129"/>
        <scheme val="minor"/>
      </rPr>
      <t xml:space="preserve"> Type)
④ ID 형식 오류
   1) 주소, 카테고리, 변수명 오류
   2) 버전 누락
⑤ Referable/Description 정보 누락
</t>
    </r>
    <r>
      <rPr>
        <b/>
        <sz val="11"/>
        <color theme="1"/>
        <rFont val="맑은 고딕"/>
        <family val="3"/>
        <charset val="129"/>
        <scheme val="minor"/>
      </rPr>
      <t>2. Submodel</t>
    </r>
    <r>
      <rPr>
        <sz val="11"/>
        <color theme="1"/>
        <rFont val="맑은 고딕"/>
        <family val="3"/>
        <charset val="129"/>
        <scheme val="minor"/>
      </rPr>
      <t xml:space="preserve">
① OperationalData 서브모델의 idShort 이름 표기 오류
② Identification 서브모델은 독일에서 정의한 서브모델 ID 사용 필요
https://example.com/ids/sm/2454_4060_1052_2642
③ Documentation 서브모델 형식 오류
0173-1#01-AHF578#001
④ Operational Data, Simulation 서브모델 ID 형식 오류
   1) 주소, 변수명 오류
   2) 버전 누락
⑤ OperationalData, Simulation 서브모델의 Semantic ID 누락
⑥ OperationalData 서브모델
   1) Propery의 valueType이 모두 xs:string으로 되어 있음 (확인필요)
   2) 제조설비에서 활용할 정보가 더 없는지 검토 필요
⑦ Referable/Description 정보 누락
</t>
    </r>
    <r>
      <rPr>
        <b/>
        <sz val="11"/>
        <color theme="1"/>
        <rFont val="맑은 고딕"/>
        <family val="3"/>
        <charset val="129"/>
        <scheme val="minor"/>
      </rPr>
      <t>3. SubmodelElement</t>
    </r>
    <r>
      <rPr>
        <sz val="11"/>
        <color theme="1"/>
        <rFont val="맑은 고딕"/>
        <family val="3"/>
        <charset val="129"/>
        <scheme val="minor"/>
      </rPr>
      <t xml:space="preserve">
① 모든 Property의 ConceptDescription이 매핑 않됨. (심각)
② 일부 Property에 Value 값 존재
③ 설비의 고유 특성을 반영한 Property 추가 필요
</t>
    </r>
    <r>
      <rPr>
        <b/>
        <sz val="11"/>
        <color theme="1"/>
        <rFont val="맑은 고딕"/>
        <family val="3"/>
        <charset val="129"/>
        <scheme val="minor"/>
      </rPr>
      <t>4. ConceptDescription</t>
    </r>
    <r>
      <rPr>
        <sz val="11"/>
        <color theme="1"/>
        <rFont val="맑은 고딕"/>
        <family val="3"/>
        <charset val="129"/>
        <scheme val="minor"/>
      </rPr>
      <t xml:space="preserve">
① ConceptDescription 정의 안함 (심각)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</si>
</sst>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"/>
      <family val="3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zoomScale="115" zoomScaleNormal="115" workbookViewId="0">
      <selection activeCell="A3" sqref="A3:A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41" t="s">
        <v>47</v>
      </c>
      <c r="B1" s="42"/>
      <c r="C1" s="42"/>
      <c r="D1" s="43"/>
    </row>
    <row r="2" spans="1:6">
      <c r="A2" s="1" t="s">
        <v>3</v>
      </c>
      <c r="B2" s="1" t="s">
        <v>32</v>
      </c>
      <c r="C2" s="2" t="s">
        <v>1</v>
      </c>
      <c r="D2" s="1" t="s">
        <v>2</v>
      </c>
    </row>
    <row r="3" spans="1:6" ht="44.25" customHeight="1">
      <c r="A3" s="44" t="s">
        <v>0</v>
      </c>
      <c r="B3" s="46" t="s">
        <v>33</v>
      </c>
      <c r="C3" s="47"/>
      <c r="D3" s="19" t="e" vm="1">
        <v>#VALUE!</v>
      </c>
    </row>
    <row r="4" spans="1:6" ht="46.8">
      <c r="A4" s="44"/>
      <c r="B4" s="4" t="s">
        <v>15</v>
      </c>
      <c r="C4" s="6" t="s">
        <v>48</v>
      </c>
      <c r="D4" s="10"/>
    </row>
    <row r="5" spans="1:6" ht="62.4">
      <c r="A5" s="44"/>
      <c r="B5" s="11" t="s">
        <v>34</v>
      </c>
      <c r="C5" s="6" t="s">
        <v>49</v>
      </c>
      <c r="D5" s="10"/>
    </row>
    <row r="6" spans="1:6" ht="187.2">
      <c r="A6" s="44"/>
      <c r="B6" s="4" t="s">
        <v>35</v>
      </c>
      <c r="C6" s="8" t="s">
        <v>71</v>
      </c>
      <c r="D6" s="4"/>
      <c r="F6" s="24"/>
    </row>
    <row r="7" spans="1:6" ht="109.2">
      <c r="A7" s="45" t="s">
        <v>78</v>
      </c>
      <c r="B7" s="4" t="s">
        <v>12</v>
      </c>
      <c r="C7" s="7" t="s">
        <v>36</v>
      </c>
      <c r="D7" s="4"/>
    </row>
    <row r="8" spans="1:6" ht="46.8">
      <c r="A8" s="44"/>
      <c r="B8" s="4" t="s">
        <v>14</v>
      </c>
      <c r="C8" s="6" t="s">
        <v>67</v>
      </c>
      <c r="D8" s="4"/>
    </row>
    <row r="9" spans="1:6">
      <c r="A9" s="44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2"/>
  <sheetViews>
    <sheetView showGridLines="0" tabSelected="1" topLeftCell="A15" zoomScale="85" zoomScaleNormal="85" workbookViewId="0">
      <selection activeCell="F25" sqref="F25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41" t="s">
        <v>46</v>
      </c>
      <c r="B1" s="42"/>
      <c r="C1" s="42"/>
      <c r="D1" s="42"/>
      <c r="E1" s="42"/>
      <c r="F1" s="42"/>
      <c r="G1" s="43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76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87</v>
      </c>
      <c r="K3" s="28"/>
    </row>
    <row r="4" spans="1:11">
      <c r="A4" s="51" t="s">
        <v>79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2"/>
      <c r="B5" s="4">
        <v>3</v>
      </c>
      <c r="C5" s="4" t="s">
        <v>9</v>
      </c>
      <c r="D5" s="4" t="s">
        <v>72</v>
      </c>
      <c r="E5" s="6" t="s">
        <v>75</v>
      </c>
      <c r="F5" s="20" t="b">
        <v>1</v>
      </c>
      <c r="G5" s="36"/>
      <c r="I5" s="26"/>
      <c r="K5" s="28"/>
    </row>
    <row r="6" spans="1:11" ht="46.8">
      <c r="A6" s="52"/>
      <c r="B6" s="5">
        <v>4</v>
      </c>
      <c r="C6" s="4" t="s">
        <v>9</v>
      </c>
      <c r="D6" s="4" t="s">
        <v>14</v>
      </c>
      <c r="E6" s="6" t="s">
        <v>70</v>
      </c>
      <c r="F6" s="20" t="b">
        <v>1</v>
      </c>
      <c r="G6" s="35" t="s">
        <v>91</v>
      </c>
      <c r="K6" s="28"/>
    </row>
    <row r="7" spans="1:11" ht="62.4">
      <c r="A7" s="52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85</v>
      </c>
      <c r="K7" s="28"/>
    </row>
    <row r="8" spans="1:11">
      <c r="A8" s="52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88</v>
      </c>
      <c r="K8" s="28"/>
    </row>
    <row r="9" spans="1:11" ht="31.2">
      <c r="A9" s="53"/>
      <c r="B9" s="4">
        <v>7</v>
      </c>
      <c r="C9" s="4" t="s">
        <v>9</v>
      </c>
      <c r="D9" s="4" t="s">
        <v>23</v>
      </c>
      <c r="E9" s="34" t="s">
        <v>73</v>
      </c>
      <c r="F9" s="21" t="b">
        <v>1</v>
      </c>
      <c r="G9" s="35" t="s">
        <v>80</v>
      </c>
      <c r="K9" s="28"/>
    </row>
    <row r="10" spans="1:11">
      <c r="A10" s="51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2"/>
      <c r="B11" s="4">
        <v>9</v>
      </c>
      <c r="C11" s="4" t="s">
        <v>9</v>
      </c>
      <c r="D11" s="4" t="s">
        <v>72</v>
      </c>
      <c r="E11" s="6" t="s">
        <v>75</v>
      </c>
      <c r="F11" s="20" t="b">
        <v>1</v>
      </c>
      <c r="G11" s="38"/>
      <c r="I11" s="26"/>
      <c r="K11" s="28"/>
    </row>
    <row r="12" spans="1:11" ht="31.2">
      <c r="A12" s="52"/>
      <c r="B12" s="5">
        <v>10</v>
      </c>
      <c r="C12" s="4" t="s">
        <v>9</v>
      </c>
      <c r="D12" s="4" t="s">
        <v>14</v>
      </c>
      <c r="E12" s="6" t="s">
        <v>70</v>
      </c>
      <c r="F12" s="20" t="b">
        <v>1</v>
      </c>
      <c r="G12" s="35" t="s">
        <v>90</v>
      </c>
      <c r="K12" s="30"/>
    </row>
    <row r="13" spans="1:11" ht="31.2">
      <c r="A13" s="52"/>
      <c r="B13" s="4">
        <v>11</v>
      </c>
      <c r="C13" s="4" t="s">
        <v>9</v>
      </c>
      <c r="D13" s="4" t="s">
        <v>25</v>
      </c>
      <c r="E13" s="6" t="s">
        <v>64</v>
      </c>
      <c r="F13" s="20" t="b">
        <v>1</v>
      </c>
      <c r="G13" s="35" t="s">
        <v>89</v>
      </c>
      <c r="I13" s="26"/>
      <c r="J13" s="31"/>
      <c r="K13" s="28"/>
    </row>
    <row r="14" spans="1:11">
      <c r="A14" s="53"/>
      <c r="B14" s="5">
        <v>12</v>
      </c>
      <c r="C14" s="4" t="s">
        <v>9</v>
      </c>
      <c r="D14" s="4" t="s">
        <v>26</v>
      </c>
      <c r="E14" s="34" t="s">
        <v>74</v>
      </c>
      <c r="F14" s="21" t="b">
        <v>1</v>
      </c>
      <c r="G14" s="36"/>
      <c r="K14" s="28"/>
    </row>
    <row r="15" spans="1:11">
      <c r="A15" s="54" t="s">
        <v>65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5"/>
      <c r="B16" s="5">
        <v>14</v>
      </c>
      <c r="C16" s="4" t="s">
        <v>9</v>
      </c>
      <c r="D16" s="4" t="s">
        <v>72</v>
      </c>
      <c r="E16" s="6" t="s">
        <v>75</v>
      </c>
      <c r="F16" s="20" t="b">
        <v>1</v>
      </c>
      <c r="G16" s="35"/>
      <c r="K16" s="28"/>
    </row>
    <row r="17" spans="1:11" ht="42.75" customHeight="1">
      <c r="A17" s="56"/>
      <c r="B17" s="4">
        <v>15</v>
      </c>
      <c r="C17" s="11" t="s">
        <v>16</v>
      </c>
      <c r="D17" s="4" t="s">
        <v>27</v>
      </c>
      <c r="E17" s="6" t="s">
        <v>56</v>
      </c>
      <c r="F17" s="20" t="b">
        <v>1</v>
      </c>
      <c r="G17" s="35" t="s">
        <v>81</v>
      </c>
      <c r="I17" s="26"/>
      <c r="K17" s="28"/>
    </row>
    <row r="18" spans="1:11" ht="62.4">
      <c r="A18" s="54" t="s">
        <v>66</v>
      </c>
      <c r="B18" s="5">
        <v>16</v>
      </c>
      <c r="C18" s="4" t="s">
        <v>9</v>
      </c>
      <c r="D18" s="4" t="s">
        <v>12</v>
      </c>
      <c r="E18" s="6" t="s">
        <v>68</v>
      </c>
      <c r="F18" s="20" t="b">
        <v>1</v>
      </c>
      <c r="G18" s="36"/>
      <c r="K18" s="28"/>
    </row>
    <row r="19" spans="1:11" ht="46.8">
      <c r="A19" s="55"/>
      <c r="B19" s="4">
        <v>17</v>
      </c>
      <c r="C19" s="4" t="s">
        <v>9</v>
      </c>
      <c r="D19" s="4" t="s">
        <v>72</v>
      </c>
      <c r="E19" s="6" t="s">
        <v>75</v>
      </c>
      <c r="F19" s="20" t="b">
        <v>1</v>
      </c>
      <c r="G19" s="35" t="s">
        <v>86</v>
      </c>
      <c r="K19" s="28"/>
    </row>
    <row r="20" spans="1:11" ht="31.2">
      <c r="A20" s="55"/>
      <c r="B20" s="5">
        <v>18</v>
      </c>
      <c r="C20" s="4" t="s">
        <v>9</v>
      </c>
      <c r="D20" s="4" t="s">
        <v>27</v>
      </c>
      <c r="E20" s="6" t="s">
        <v>56</v>
      </c>
      <c r="F20" s="20" t="b">
        <v>1</v>
      </c>
      <c r="G20" s="35" t="s">
        <v>82</v>
      </c>
      <c r="K20" s="28"/>
    </row>
    <row r="21" spans="1:11" ht="62.4">
      <c r="A21" s="56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83</v>
      </c>
      <c r="K21" s="28"/>
    </row>
    <row r="22" spans="1:11">
      <c r="A22" s="51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84</v>
      </c>
      <c r="K22" s="28"/>
    </row>
    <row r="23" spans="1:11">
      <c r="A23" s="52"/>
      <c r="B23" s="4">
        <v>21</v>
      </c>
      <c r="C23" s="4" t="s">
        <v>9</v>
      </c>
      <c r="D23" s="4" t="s">
        <v>72</v>
      </c>
      <c r="E23" s="6" t="s">
        <v>75</v>
      </c>
      <c r="F23" s="20" t="b">
        <v>1</v>
      </c>
      <c r="G23" s="35" t="s">
        <v>84</v>
      </c>
      <c r="K23" s="28"/>
    </row>
    <row r="24" spans="1:11" ht="31.2">
      <c r="A24" s="52"/>
      <c r="B24" s="5">
        <v>22</v>
      </c>
      <c r="C24" s="4" t="s">
        <v>9</v>
      </c>
      <c r="D24" s="4" t="s">
        <v>14</v>
      </c>
      <c r="E24" s="6" t="s">
        <v>70</v>
      </c>
      <c r="F24" s="20" t="b">
        <v>1</v>
      </c>
      <c r="G24" s="35" t="s">
        <v>84</v>
      </c>
      <c r="K24" s="28"/>
    </row>
    <row r="25" spans="1:11" ht="46.8">
      <c r="A25" s="52"/>
      <c r="B25" s="4">
        <v>23</v>
      </c>
      <c r="C25" s="11" t="s">
        <v>9</v>
      </c>
      <c r="D25" s="4" t="s">
        <v>57</v>
      </c>
      <c r="E25" s="6" t="s">
        <v>77</v>
      </c>
      <c r="F25" s="20" t="b">
        <v>1</v>
      </c>
      <c r="G25" s="35" t="s">
        <v>84</v>
      </c>
      <c r="I25" s="26"/>
      <c r="K25" s="28"/>
    </row>
    <row r="26" spans="1:11">
      <c r="A26" s="3" t="s">
        <v>43</v>
      </c>
      <c r="B26" s="10">
        <f>COUNT(B3:B25)</f>
        <v>23</v>
      </c>
      <c r="C26" s="48" t="s">
        <v>31</v>
      </c>
      <c r="D26" s="49"/>
      <c r="E26" s="49"/>
      <c r="F26" s="49"/>
      <c r="G26" s="50"/>
      <c r="K26" s="28"/>
    </row>
    <row r="27" spans="1:11">
      <c r="K27" s="28"/>
    </row>
    <row r="28" spans="1:11">
      <c r="K28" s="28"/>
    </row>
    <row r="29" spans="1:11">
      <c r="K29" s="29"/>
    </row>
    <row r="32" spans="1:11">
      <c r="H32" s="15"/>
    </row>
  </sheetData>
  <mergeCells count="7">
    <mergeCell ref="C26:G26"/>
    <mergeCell ref="A1:G1"/>
    <mergeCell ref="A4:A9"/>
    <mergeCell ref="A10:A14"/>
    <mergeCell ref="A15:A17"/>
    <mergeCell ref="A18:A21"/>
    <mergeCell ref="A22:A25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2"/>
  <sheetViews>
    <sheetView workbookViewId="0">
      <selection activeCell="E15" sqref="E15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  <col min="9" max="9" width="21.8984375" bestFit="1" customWidth="1"/>
  </cols>
  <sheetData>
    <row r="1" spans="1:10" ht="21">
      <c r="A1" s="57" t="s">
        <v>45</v>
      </c>
      <c r="B1" s="58"/>
      <c r="C1" s="58"/>
      <c r="D1" s="58"/>
      <c r="E1" s="58"/>
      <c r="F1" s="58"/>
      <c r="G1" s="58"/>
      <c r="H1" s="58"/>
      <c r="I1" s="58"/>
      <c r="J1" s="22"/>
    </row>
    <row r="2" spans="1:10">
      <c r="A2" s="60" t="s">
        <v>37</v>
      </c>
      <c r="B2" s="60"/>
      <c r="C2" s="60"/>
      <c r="D2" s="60"/>
      <c r="E2" s="1" t="s">
        <v>38</v>
      </c>
      <c r="F2" s="2" t="s">
        <v>39</v>
      </c>
      <c r="G2" s="1" t="s">
        <v>40</v>
      </c>
      <c r="H2" s="1" t="s">
        <v>41</v>
      </c>
      <c r="I2" s="1" t="s">
        <v>2</v>
      </c>
    </row>
    <row r="3" spans="1:10">
      <c r="A3" s="62" t="s">
        <v>42</v>
      </c>
      <c r="B3" s="63"/>
      <c r="C3" s="63"/>
      <c r="D3" s="64"/>
      <c r="E3" s="80" t="s">
        <v>51</v>
      </c>
      <c r="F3" s="81"/>
      <c r="G3" s="13">
        <f>COUNTIF('AAS Model Checklist'!F3:F997, TRUE)</f>
        <v>23</v>
      </c>
      <c r="H3" s="13">
        <f>ROUND(G3/G5, 3) * 100</f>
        <v>100</v>
      </c>
      <c r="I3" s="39" t="s">
        <v>92</v>
      </c>
    </row>
    <row r="4" spans="1:10">
      <c r="A4" s="65"/>
      <c r="B4" s="66"/>
      <c r="C4" s="66"/>
      <c r="D4" s="67"/>
      <c r="E4" s="80" t="s">
        <v>50</v>
      </c>
      <c r="F4" s="81"/>
      <c r="G4" s="12">
        <f>'AAS Model Checklist'!B26 - G3</f>
        <v>0</v>
      </c>
      <c r="H4" s="13">
        <f>ROUND(G4/G5, 3) * 100</f>
        <v>0</v>
      </c>
      <c r="I4" s="39" t="s">
        <v>93</v>
      </c>
    </row>
    <row r="5" spans="1:10">
      <c r="A5" s="68"/>
      <c r="B5" s="69"/>
      <c r="C5" s="69"/>
      <c r="D5" s="70"/>
      <c r="E5" s="16" t="s">
        <v>43</v>
      </c>
      <c r="F5" s="17" t="s">
        <v>31</v>
      </c>
      <c r="G5" s="16">
        <f>SUM(G3:G4)</f>
        <v>23</v>
      </c>
      <c r="H5" s="16">
        <f>SUM(H3:H4)</f>
        <v>100</v>
      </c>
      <c r="I5" s="40" t="s">
        <v>94</v>
      </c>
    </row>
    <row r="6" spans="1:10">
      <c r="A6" s="71" t="s">
        <v>44</v>
      </c>
      <c r="B6" s="72"/>
      <c r="C6" s="72"/>
      <c r="D6" s="73"/>
      <c r="E6" s="61" t="s">
        <v>9</v>
      </c>
      <c r="F6" s="13" t="s">
        <v>52</v>
      </c>
      <c r="G6" s="13">
        <f>COUNTIFS('AAS Model Checklist'!C3:C997, "필수", 'AAS Model Checklist'!F3:F997, TRUE)</f>
        <v>20</v>
      </c>
      <c r="H6" s="13">
        <f>ROUND(G6/G10, 3) * 100</f>
        <v>87</v>
      </c>
      <c r="I6" s="39" t="s">
        <v>95</v>
      </c>
    </row>
    <row r="7" spans="1:10">
      <c r="A7" s="74"/>
      <c r="B7" s="75"/>
      <c r="C7" s="75"/>
      <c r="D7" s="76"/>
      <c r="E7" s="61"/>
      <c r="F7" s="13" t="s">
        <v>53</v>
      </c>
      <c r="G7" s="13">
        <f>COUNTIFS('AAS Model Checklist'!C3:C997, "필수", 'AAS Model Checklist'!F3:F997, FALSE)</f>
        <v>0</v>
      </c>
      <c r="H7" s="13">
        <f>ROUND(G7/G10, 3) * 100</f>
        <v>0</v>
      </c>
      <c r="I7" s="39" t="s">
        <v>96</v>
      </c>
    </row>
    <row r="8" spans="1:10">
      <c r="A8" s="74"/>
      <c r="B8" s="75"/>
      <c r="C8" s="75"/>
      <c r="D8" s="76"/>
      <c r="E8" s="61" t="s">
        <v>16</v>
      </c>
      <c r="F8" s="13" t="s">
        <v>54</v>
      </c>
      <c r="G8" s="13">
        <f>COUNTIFS('AAS Model Checklist'!C3:C997, "옵션", 'AAS Model Checklist'!F3:F997, TRUE)</f>
        <v>3</v>
      </c>
      <c r="H8" s="13">
        <f>ROUND(G8/G10, 3) * 100</f>
        <v>13</v>
      </c>
      <c r="I8" s="39" t="s">
        <v>97</v>
      </c>
    </row>
    <row r="9" spans="1:10">
      <c r="A9" s="74"/>
      <c r="B9" s="75"/>
      <c r="C9" s="75"/>
      <c r="D9" s="76"/>
      <c r="E9" s="61"/>
      <c r="F9" s="13" t="s">
        <v>55</v>
      </c>
      <c r="G9" s="13">
        <f>COUNTIFS('AAS Model Checklist'!C3:C997, "옵션", 'AAS Model Checklist'!F3:F997, FALSE)</f>
        <v>0</v>
      </c>
      <c r="H9" s="13">
        <f>ROUND(G9/G10, 3) * 100</f>
        <v>0</v>
      </c>
      <c r="I9" s="39" t="s">
        <v>98</v>
      </c>
    </row>
    <row r="10" spans="1:10">
      <c r="A10" s="77"/>
      <c r="B10" s="78"/>
      <c r="C10" s="78"/>
      <c r="D10" s="79"/>
      <c r="E10" s="16" t="s">
        <v>43</v>
      </c>
      <c r="F10" s="18" t="s">
        <v>31</v>
      </c>
      <c r="G10" s="16">
        <f>SUM(G6:G9)</f>
        <v>23</v>
      </c>
      <c r="H10" s="16">
        <f>SUM(H6:H9)</f>
        <v>100</v>
      </c>
      <c r="I10" s="40" t="s">
        <v>94</v>
      </c>
    </row>
    <row r="12" spans="1:10">
      <c r="A12" s="59" t="s">
        <v>99</v>
      </c>
      <c r="B12" s="59"/>
      <c r="C12" s="59"/>
      <c r="D12" s="59"/>
      <c r="E12" s="59"/>
      <c r="F12" s="59"/>
      <c r="G12" s="59"/>
      <c r="H12" s="59"/>
      <c r="I12" s="59"/>
    </row>
  </sheetData>
  <mergeCells count="9">
    <mergeCell ref="A1:I1"/>
    <mergeCell ref="A12:I12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6"/>
  <sheetViews>
    <sheetView workbookViewId="0">
      <selection activeCell="J4" sqref="J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4" t="s">
        <v>58</v>
      </c>
      <c r="B1" s="85"/>
      <c r="C1" s="85"/>
      <c r="D1" s="85"/>
      <c r="E1" s="85"/>
      <c r="F1" s="85"/>
    </row>
    <row r="2" spans="1:6">
      <c r="A2" s="86" t="s">
        <v>60</v>
      </c>
      <c r="B2" s="83" t="s">
        <v>100</v>
      </c>
      <c r="C2" s="86" t="s">
        <v>59</v>
      </c>
      <c r="D2" s="87" t="s">
        <v>101</v>
      </c>
      <c r="E2" s="89" t="s">
        <v>61</v>
      </c>
      <c r="F2" s="87" t="s">
        <v>102</v>
      </c>
    </row>
    <row r="3" spans="1:6">
      <c r="A3" s="86"/>
      <c r="B3" s="83"/>
      <c r="C3" s="86"/>
      <c r="D3" s="88"/>
      <c r="E3" s="90"/>
      <c r="F3" s="88"/>
    </row>
    <row r="4" spans="1:6" ht="409.5" customHeight="1">
      <c r="A4" s="89" t="s">
        <v>62</v>
      </c>
      <c r="B4" s="92" t="s">
        <v>103</v>
      </c>
      <c r="C4" s="93"/>
      <c r="D4" s="93"/>
      <c r="E4" s="93"/>
      <c r="F4" s="94"/>
    </row>
    <row r="5" spans="1:6" ht="147" customHeight="1">
      <c r="A5" s="91"/>
      <c r="B5" s="95"/>
      <c r="C5" s="96"/>
      <c r="D5" s="96"/>
      <c r="E5" s="96"/>
      <c r="F5" s="97"/>
    </row>
    <row r="6" spans="1:6" ht="108" customHeight="1">
      <c r="A6" s="33" t="s">
        <v>63</v>
      </c>
      <c r="B6" s="83"/>
      <c r="C6" s="83"/>
      <c r="D6" s="83"/>
      <c r="E6" s="83"/>
      <c r="F6" s="83"/>
    </row>
    <row r="7" spans="1:6">
      <c r="A7" s="33" t="s">
        <v>2</v>
      </c>
      <c r="B7" s="98" t="s">
        <v>69</v>
      </c>
      <c r="C7" s="99"/>
      <c r="D7" s="99"/>
      <c r="E7" s="99"/>
      <c r="F7" s="99"/>
    </row>
    <row r="16" spans="1:6">
      <c r="A16" s="82"/>
      <c r="B16" s="82"/>
      <c r="C16" s="82"/>
      <c r="D16" s="82"/>
      <c r="E16" s="82"/>
      <c r="F16" s="82"/>
    </row>
  </sheetData>
  <mergeCells count="12">
    <mergeCell ref="A16:F16"/>
    <mergeCell ref="B6:F6"/>
    <mergeCell ref="A1:F1"/>
    <mergeCell ref="A2:A3"/>
    <mergeCell ref="B2:B3"/>
    <mergeCell ref="C2:C3"/>
    <mergeCell ref="D2:D3"/>
    <mergeCell ref="E2:E3"/>
    <mergeCell ref="F2:F3"/>
    <mergeCell ref="A4:A5"/>
    <mergeCell ref="B4:F5"/>
    <mergeCell ref="B7:F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2025-04-08T23:37:28Z</dcterms:modified>
</cp:coreProperties>
</file>