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467D3EAB-6896-4CBF-83CA-24D267A7944F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F16" i="1" s="1"/>
  <c r="E16" i="1" s="1"/>
  <c r="B8" i="1"/>
  <c r="A8" i="1"/>
  <c r="D2" i="1"/>
  <c r="B2" i="1"/>
  <c r="A2" i="1"/>
  <c r="F5" i="1" l="1"/>
  <c r="D26" i="1"/>
  <c r="F7" i="1"/>
  <c r="D15" i="1"/>
  <c r="D37" i="1"/>
  <c r="D44" i="1"/>
  <c r="F2" i="1"/>
  <c r="G36" i="1" s="1"/>
  <c r="D43" i="1"/>
  <c r="D31" i="1"/>
  <c r="D19" i="1"/>
  <c r="D33" i="1"/>
  <c r="F15" i="1"/>
  <c r="F46" i="1"/>
  <c r="E46" i="1" s="1"/>
  <c r="F42" i="1"/>
  <c r="E42" i="1" s="1"/>
  <c r="F38" i="1"/>
  <c r="E38" i="1" s="1"/>
  <c r="F34" i="1"/>
  <c r="E34" i="1" s="1"/>
  <c r="F30" i="1"/>
  <c r="E30" i="1" s="1"/>
  <c r="F26" i="1"/>
  <c r="E26" i="1" s="1"/>
  <c r="F22" i="1"/>
  <c r="E22" i="1" s="1"/>
  <c r="F18" i="1"/>
  <c r="E18" i="1" s="1"/>
  <c r="F47" i="1"/>
  <c r="E47" i="1" s="1"/>
  <c r="F43" i="1"/>
  <c r="E43" i="1" s="1"/>
  <c r="F39" i="1"/>
  <c r="E39" i="1" s="1"/>
  <c r="F35" i="1"/>
  <c r="E35" i="1" s="1"/>
  <c r="F31" i="1"/>
  <c r="E31" i="1" s="1"/>
  <c r="F27" i="1"/>
  <c r="E27" i="1" s="1"/>
  <c r="F23" i="1"/>
  <c r="E23" i="1" s="1"/>
  <c r="F19" i="1"/>
  <c r="E19" i="1" s="1"/>
  <c r="B48" i="1"/>
  <c r="D48" i="1" s="1"/>
  <c r="F45" i="1"/>
  <c r="E45" i="1" s="1"/>
  <c r="F41" i="1"/>
  <c r="E41" i="1" s="1"/>
  <c r="F37" i="1"/>
  <c r="E37" i="1" s="1"/>
  <c r="F33" i="1"/>
  <c r="E33" i="1" s="1"/>
  <c r="F29" i="1"/>
  <c r="E29" i="1" s="1"/>
  <c r="F25" i="1"/>
  <c r="E25" i="1" s="1"/>
  <c r="F21" i="1"/>
  <c r="E21" i="1" s="1"/>
  <c r="F17" i="1"/>
  <c r="E17" i="1" s="1"/>
  <c r="F48" i="1"/>
  <c r="E48" i="1" s="1"/>
  <c r="F44" i="1"/>
  <c r="E44" i="1" s="1"/>
  <c r="F40" i="1"/>
  <c r="E40" i="1" s="1"/>
  <c r="F36" i="1"/>
  <c r="E36" i="1" s="1"/>
  <c r="F32" i="1"/>
  <c r="E32" i="1" s="1"/>
  <c r="F28" i="1"/>
  <c r="E28" i="1" s="1"/>
  <c r="F24" i="1"/>
  <c r="E24" i="1" s="1"/>
  <c r="F20" i="1"/>
  <c r="E20" i="1" s="1"/>
  <c r="G46" i="1"/>
  <c r="G44" i="1"/>
  <c r="G42" i="1"/>
  <c r="G40" i="1"/>
  <c r="G22" i="1"/>
  <c r="G20" i="1"/>
  <c r="G18" i="1"/>
  <c r="G16" i="1"/>
  <c r="G47" i="1"/>
  <c r="G31" i="1"/>
  <c r="G29" i="1"/>
  <c r="G27" i="1"/>
  <c r="G25" i="1"/>
  <c r="G23" i="1"/>
  <c r="B15" i="1"/>
  <c r="B17" i="1"/>
  <c r="D17" i="1" s="1"/>
  <c r="B19" i="1"/>
  <c r="B21" i="1"/>
  <c r="D21" i="1" s="1"/>
  <c r="B23" i="1"/>
  <c r="D23" i="1" s="1"/>
  <c r="B25" i="1"/>
  <c r="D25" i="1" s="1"/>
  <c r="B27" i="1"/>
  <c r="D27" i="1" s="1"/>
  <c r="B29" i="1"/>
  <c r="D29" i="1" s="1"/>
  <c r="B31" i="1"/>
  <c r="B33" i="1"/>
  <c r="B35" i="1"/>
  <c r="D35" i="1" s="1"/>
  <c r="B37" i="1"/>
  <c r="B39" i="1"/>
  <c r="D39" i="1" s="1"/>
  <c r="B41" i="1"/>
  <c r="D41" i="1" s="1"/>
  <c r="B43" i="1"/>
  <c r="B45" i="1"/>
  <c r="D45" i="1" s="1"/>
  <c r="B47" i="1"/>
  <c r="D47" i="1" s="1"/>
  <c r="B16" i="1"/>
  <c r="D16" i="1" s="1"/>
  <c r="B18" i="1"/>
  <c r="D18" i="1" s="1"/>
  <c r="B20" i="1"/>
  <c r="D20" i="1" s="1"/>
  <c r="B22" i="1"/>
  <c r="D22" i="1" s="1"/>
  <c r="B24" i="1"/>
  <c r="D24" i="1" s="1"/>
  <c r="B26" i="1"/>
  <c r="B28" i="1"/>
  <c r="D28" i="1" s="1"/>
  <c r="B30" i="1"/>
  <c r="D30" i="1" s="1"/>
  <c r="B32" i="1"/>
  <c r="D32" i="1" s="1"/>
  <c r="B34" i="1"/>
  <c r="D34" i="1" s="1"/>
  <c r="B36" i="1"/>
  <c r="D36" i="1" s="1"/>
  <c r="B38" i="1"/>
  <c r="D38" i="1" s="1"/>
  <c r="B40" i="1"/>
  <c r="D40" i="1" s="1"/>
  <c r="B42" i="1"/>
  <c r="D42" i="1" s="1"/>
  <c r="B44" i="1"/>
  <c r="B46" i="1"/>
  <c r="D46" i="1" s="1"/>
  <c r="G38" i="1" l="1"/>
  <c r="G33" i="1"/>
  <c r="G48" i="1"/>
  <c r="G24" i="1"/>
  <c r="C8" i="1"/>
  <c r="C20" i="1" s="1"/>
  <c r="G37" i="1"/>
  <c r="G28" i="1"/>
  <c r="G26" i="1"/>
  <c r="G15" i="1"/>
  <c r="G39" i="1"/>
  <c r="G30" i="1"/>
  <c r="G35" i="1"/>
  <c r="G17" i="1"/>
  <c r="G41" i="1"/>
  <c r="G32" i="1"/>
  <c r="F10" i="1"/>
  <c r="C15" i="1"/>
  <c r="E15" i="1"/>
  <c r="G19" i="1"/>
  <c r="G43" i="1"/>
  <c r="G34" i="1"/>
  <c r="G21" i="1"/>
  <c r="G45" i="1"/>
  <c r="C16" i="1"/>
  <c r="C40" i="1"/>
  <c r="C44" i="1"/>
  <c r="C48" i="1"/>
  <c r="C26" i="1"/>
  <c r="C34" i="1"/>
  <c r="C42" i="1"/>
  <c r="C19" i="1"/>
  <c r="C25" i="1"/>
  <c r="C29" i="1"/>
  <c r="C33" i="1"/>
  <c r="C37" i="1"/>
  <c r="C41" i="1"/>
  <c r="C45" i="1"/>
  <c r="C22" i="1"/>
  <c r="C30" i="1"/>
  <c r="C46" i="1"/>
  <c r="C27" i="1"/>
  <c r="C35" i="1"/>
  <c r="C43" i="1"/>
  <c r="C17" i="1" l="1"/>
  <c r="C39" i="1"/>
  <c r="C47" i="1"/>
  <c r="C24" i="1"/>
  <c r="C36" i="1"/>
  <c r="C18" i="1"/>
  <c r="C21" i="1"/>
  <c r="C32" i="1"/>
  <c r="C28" i="1"/>
  <c r="C23" i="1"/>
  <c r="C38" i="1"/>
  <c r="C31" i="1"/>
</calcChain>
</file>

<file path=xl/sharedStrings.xml><?xml version="1.0" encoding="utf-8"?>
<sst xmlns="http://schemas.openxmlformats.org/spreadsheetml/2006/main" count="20" uniqueCount="20">
  <si>
    <t>ε</t>
  </si>
  <si>
    <t>Ue/md</t>
  </si>
  <si>
    <t>U</t>
  </si>
  <si>
    <t>t, нс</t>
  </si>
  <si>
    <t>x(t)</t>
  </si>
  <si>
    <t>y(t)</t>
  </si>
  <si>
    <t>y(x)</t>
  </si>
  <si>
    <t>v_y(t)</t>
  </si>
  <si>
    <t>d/2</t>
  </si>
  <si>
    <t>r, м</t>
  </si>
  <si>
    <t>R, м</t>
  </si>
  <si>
    <t>v_0, м/с</t>
  </si>
  <si>
    <t>L, м</t>
  </si>
  <si>
    <t>d, м</t>
  </si>
  <si>
    <t>U_min, В</t>
  </si>
  <si>
    <t>e, Кл</t>
  </si>
  <si>
    <t>m_e, кг</t>
  </si>
  <si>
    <t>v_кон, м/с</t>
  </si>
  <si>
    <t>t_пол, нс</t>
  </si>
  <si>
    <t>a(t), м/с^2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</si>
</sst>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y(t)</a:t>
            </a:r>
            <a:endParaRPr lang="ru-RU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832551294311821"/>
          <c:y val="4.13447345441793E-2"/>
          <c:w val="0.72798731458227195"/>
          <c:h val="0.85715391575997879"/>
        </c:manualLayout>
      </c:layout>
      <c:scatterChart>
        <c:scatterStyle val="smoothMarker"/>
        <c:varyColors val="0"/>
        <c:ser>
          <c:idx val="1"/>
          <c:order val="0"/>
          <c:tx>
            <c:v>y(t)</c:v>
          </c:tx>
          <c:marker>
            <c:symbol val="none"/>
          </c:marker>
          <c:xVal>
            <c:numRef>
              <c:f>Лист1!$A$15:$A$48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Лист1!$C$15:$C$48</c:f>
              <c:numCache>
                <c:formatCode>0.0000</c:formatCode>
                <c:ptCount val="34"/>
                <c:pt idx="0">
                  <c:v>0</c:v>
                </c:pt>
                <c:pt idx="1">
                  <c:v>2.5546352659415233E-5</c:v>
                </c:pt>
                <c:pt idx="2">
                  <c:v>1.0218541063766093E-4</c:v>
                </c:pt>
                <c:pt idx="3">
                  <c:v>2.2991717393473708E-4</c:v>
                </c:pt>
                <c:pt idx="4">
                  <c:v>4.0874164255064372E-4</c:v>
                </c:pt>
                <c:pt idx="5">
                  <c:v>6.3865881648538078E-4</c:v>
                </c:pt>
                <c:pt idx="6">
                  <c:v>9.1966869573894834E-4</c:v>
                </c:pt>
                <c:pt idx="7">
                  <c:v>1.2517712803113467E-3</c:v>
                </c:pt>
                <c:pt idx="8">
                  <c:v>1.6349665702025749E-3</c:v>
                </c:pt>
                <c:pt idx="9">
                  <c:v>2.0692545654126338E-3</c:v>
                </c:pt>
                <c:pt idx="10">
                  <c:v>2.5546352659415231E-3</c:v>
                </c:pt>
                <c:pt idx="11">
                  <c:v>3.0911086717892431E-3</c:v>
                </c:pt>
                <c:pt idx="12">
                  <c:v>3.6786747829557933E-3</c:v>
                </c:pt>
                <c:pt idx="13">
                  <c:v>4.3173335994411742E-3</c:v>
                </c:pt>
                <c:pt idx="14">
                  <c:v>5.0070851212453867E-3</c:v>
                </c:pt>
                <c:pt idx="15">
                  <c:v>5.7479293483684276E-3</c:v>
                </c:pt>
                <c:pt idx="16">
                  <c:v>6.5398662808102996E-3</c:v>
                </c:pt>
                <c:pt idx="17">
                  <c:v>7.3828959185710027E-3</c:v>
                </c:pt>
                <c:pt idx="18">
                  <c:v>8.2770182616505351E-3</c:v>
                </c:pt>
                <c:pt idx="19">
                  <c:v>9.2222333100488978E-3</c:v>
                </c:pt>
                <c:pt idx="20">
                  <c:v>1.0218541063766092E-2</c:v>
                </c:pt>
                <c:pt idx="21">
                  <c:v>1.1265941522802117E-2</c:v>
                </c:pt>
                <c:pt idx="22">
                  <c:v>1.2364434687156972E-2</c:v>
                </c:pt>
                <c:pt idx="23">
                  <c:v>1.3514020556830658E-2</c:v>
                </c:pt>
                <c:pt idx="24">
                  <c:v>1.4714699131823173E-2</c:v>
                </c:pt>
                <c:pt idx="25">
                  <c:v>1.5966470412134517E-2</c:v>
                </c:pt>
                <c:pt idx="26">
                  <c:v>1.7269334397764697E-2</c:v>
                </c:pt>
                <c:pt idx="27">
                  <c:v>1.8623291088713707E-2</c:v>
                </c:pt>
                <c:pt idx="28">
                  <c:v>2.0028340484981547E-2</c:v>
                </c:pt>
                <c:pt idx="29">
                  <c:v>2.148448258656821E-2</c:v>
                </c:pt>
                <c:pt idx="30">
                  <c:v>2.299171739347371E-2</c:v>
                </c:pt>
                <c:pt idx="31">
                  <c:v>2.4550044905698037E-2</c:v>
                </c:pt>
                <c:pt idx="32">
                  <c:v>2.6159465123241198E-2</c:v>
                </c:pt>
                <c:pt idx="33">
                  <c:v>2.7819978046103189E-2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5-4217-A45F-3B246A048242}"/>
            </c:ext>
          </c:extLst>
        </c:ser>
        <c:ser>
          <c:idx val="2"/>
          <c:order val="1"/>
          <c:tx>
            <c:v>граница</c:v>
          </c:tx>
          <c:marker>
            <c:symbol val="none"/>
          </c:marker>
          <c:xVal>
            <c:numRef>
              <c:f>Лист1!$A$15:$A$48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Лист1!$G$15:$G$48</c:f>
              <c:numCache>
                <c:formatCode>0.0000</c:formatCode>
                <c:ptCount val="34"/>
                <c:pt idx="0">
                  <c:v>2.7500000000000004E-2</c:v>
                </c:pt>
                <c:pt idx="1">
                  <c:v>2.7500000000000004E-2</c:v>
                </c:pt>
                <c:pt idx="2">
                  <c:v>2.7500000000000004E-2</c:v>
                </c:pt>
                <c:pt idx="3">
                  <c:v>2.7500000000000004E-2</c:v>
                </c:pt>
                <c:pt idx="4">
                  <c:v>2.7500000000000004E-2</c:v>
                </c:pt>
                <c:pt idx="5">
                  <c:v>2.7500000000000004E-2</c:v>
                </c:pt>
                <c:pt idx="6">
                  <c:v>2.7500000000000004E-2</c:v>
                </c:pt>
                <c:pt idx="7">
                  <c:v>2.7500000000000004E-2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2.7500000000000004E-2</c:v>
                </c:pt>
                <c:pt idx="13">
                  <c:v>2.7500000000000004E-2</c:v>
                </c:pt>
                <c:pt idx="14">
                  <c:v>2.7500000000000004E-2</c:v>
                </c:pt>
                <c:pt idx="15">
                  <c:v>2.7500000000000004E-2</c:v>
                </c:pt>
                <c:pt idx="16">
                  <c:v>2.7500000000000004E-2</c:v>
                </c:pt>
                <c:pt idx="17">
                  <c:v>2.7500000000000004E-2</c:v>
                </c:pt>
                <c:pt idx="18">
                  <c:v>2.7500000000000004E-2</c:v>
                </c:pt>
                <c:pt idx="19">
                  <c:v>2.7500000000000004E-2</c:v>
                </c:pt>
                <c:pt idx="20">
                  <c:v>2.7500000000000004E-2</c:v>
                </c:pt>
                <c:pt idx="21">
                  <c:v>2.7500000000000004E-2</c:v>
                </c:pt>
                <c:pt idx="22">
                  <c:v>2.7500000000000004E-2</c:v>
                </c:pt>
                <c:pt idx="23">
                  <c:v>2.7500000000000004E-2</c:v>
                </c:pt>
                <c:pt idx="24">
                  <c:v>2.7500000000000004E-2</c:v>
                </c:pt>
                <c:pt idx="25">
                  <c:v>2.7500000000000004E-2</c:v>
                </c:pt>
                <c:pt idx="26">
                  <c:v>2.7500000000000004E-2</c:v>
                </c:pt>
                <c:pt idx="27">
                  <c:v>2.7500000000000004E-2</c:v>
                </c:pt>
                <c:pt idx="28">
                  <c:v>2.7500000000000004E-2</c:v>
                </c:pt>
                <c:pt idx="29">
                  <c:v>2.7500000000000004E-2</c:v>
                </c:pt>
                <c:pt idx="30">
                  <c:v>2.7500000000000004E-2</c:v>
                </c:pt>
                <c:pt idx="31">
                  <c:v>2.7500000000000004E-2</c:v>
                </c:pt>
                <c:pt idx="32">
                  <c:v>2.7500000000000004E-2</c:v>
                </c:pt>
                <c:pt idx="33">
                  <c:v>2.7500000000000004E-2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05-4217-A45F-3B246A04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904"/>
        <c:axId val="16749696"/>
      </c:scatterChart>
      <c:valAx>
        <c:axId val="167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</a:t>
                </a:r>
                <a:r>
                  <a:rPr lang="ru-RU"/>
                  <a:t>нс</a:t>
                </a:r>
              </a:p>
            </c:rich>
          </c:tx>
          <c:layout>
            <c:manualLayout>
              <c:xMode val="edge"/>
              <c:yMode val="edge"/>
              <c:x val="0.85367081668707412"/>
              <c:y val="0.854004136760577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49696"/>
        <c:crosses val="autoZero"/>
        <c:crossBetween val="midCat"/>
      </c:valAx>
      <c:valAx>
        <c:axId val="16749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y, </a:t>
                </a:r>
                <a:r>
                  <a:rPr lang="ru-RU"/>
                  <a:t>м</a:t>
                </a:r>
              </a:p>
            </c:rich>
          </c:tx>
          <c:layout>
            <c:manualLayout>
              <c:xMode val="edge"/>
              <c:yMode val="edge"/>
              <c:x val="9.4589481649640563E-3"/>
              <c:y val="2.8638886135870366E-2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6747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247976255527787"/>
          <c:y val="0.14950119640683485"/>
          <c:w val="0.73216551855932688"/>
          <c:h val="0.68614918142720016"/>
        </c:manualLayout>
      </c:layout>
      <c:scatterChart>
        <c:scatterStyle val="smoothMarker"/>
        <c:varyColors val="0"/>
        <c:ser>
          <c:idx val="0"/>
          <c:order val="0"/>
          <c:tx>
            <c:v>V_y(t)</c:v>
          </c:tx>
          <c:marker>
            <c:symbol val="none"/>
          </c:marker>
          <c:xVal>
            <c:numRef>
              <c:f>Лист1!$A$15:$A$48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Лист1!$E$15:$E$48</c:f>
              <c:numCache>
                <c:formatCode>0.0000</c:formatCode>
                <c:ptCount val="34"/>
                <c:pt idx="0">
                  <c:v>0</c:v>
                </c:pt>
                <c:pt idx="1">
                  <c:v>1.6805555555555556</c:v>
                </c:pt>
                <c:pt idx="2">
                  <c:v>3.3611111111111112</c:v>
                </c:pt>
                <c:pt idx="3">
                  <c:v>5.041666666666667</c:v>
                </c:pt>
                <c:pt idx="4">
                  <c:v>6.7222222222222223</c:v>
                </c:pt>
                <c:pt idx="5">
                  <c:v>8.4027777777777768</c:v>
                </c:pt>
                <c:pt idx="6">
                  <c:v>10.083333333333334</c:v>
                </c:pt>
                <c:pt idx="7">
                  <c:v>11.763888888888889</c:v>
                </c:pt>
                <c:pt idx="8">
                  <c:v>13.444444444444445</c:v>
                </c:pt>
                <c:pt idx="9">
                  <c:v>15.125000000000002</c:v>
                </c:pt>
                <c:pt idx="10">
                  <c:v>16.805555555555554</c:v>
                </c:pt>
                <c:pt idx="11">
                  <c:v>18.486111111111111</c:v>
                </c:pt>
                <c:pt idx="12">
                  <c:v>20.166666666666668</c:v>
                </c:pt>
                <c:pt idx="13">
                  <c:v>21.847222222222221</c:v>
                </c:pt>
                <c:pt idx="14">
                  <c:v>23.527777777777779</c:v>
                </c:pt>
                <c:pt idx="15">
                  <c:v>25.208333333333336</c:v>
                </c:pt>
                <c:pt idx="16">
                  <c:v>26.888888888888889</c:v>
                </c:pt>
                <c:pt idx="17">
                  <c:v>28.569444444444446</c:v>
                </c:pt>
                <c:pt idx="18">
                  <c:v>30.250000000000004</c:v>
                </c:pt>
                <c:pt idx="19">
                  <c:v>31.930555555555557</c:v>
                </c:pt>
                <c:pt idx="20">
                  <c:v>33.611111111111107</c:v>
                </c:pt>
                <c:pt idx="21">
                  <c:v>35.291666666666671</c:v>
                </c:pt>
                <c:pt idx="22">
                  <c:v>36.972222222222221</c:v>
                </c:pt>
                <c:pt idx="23">
                  <c:v>38.652777777777779</c:v>
                </c:pt>
                <c:pt idx="24">
                  <c:v>40.333333333333336</c:v>
                </c:pt>
                <c:pt idx="25">
                  <c:v>42.013888888888893</c:v>
                </c:pt>
                <c:pt idx="26">
                  <c:v>43.694444444444443</c:v>
                </c:pt>
                <c:pt idx="27">
                  <c:v>45.375000000000007</c:v>
                </c:pt>
                <c:pt idx="28">
                  <c:v>47.055555555555557</c:v>
                </c:pt>
                <c:pt idx="29">
                  <c:v>48.736111111111114</c:v>
                </c:pt>
                <c:pt idx="30">
                  <c:v>50.416666666666671</c:v>
                </c:pt>
                <c:pt idx="31">
                  <c:v>52.097222222222229</c:v>
                </c:pt>
                <c:pt idx="32">
                  <c:v>53.777777777777779</c:v>
                </c:pt>
                <c:pt idx="33">
                  <c:v>55.458333333333336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3F3-A517-31F113FE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024"/>
        <c:axId val="46018944"/>
      </c:scatterChart>
      <c:valAx>
        <c:axId val="181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нс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841841868742521"/>
              <c:y val="0.89978774374708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018944"/>
        <c:crosses val="autoZero"/>
        <c:crossBetween val="midCat"/>
      </c:valAx>
      <c:valAx>
        <c:axId val="46018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v_y,</a:t>
                </a:r>
                <a:r>
                  <a:rPr lang="en-US" baseline="0"/>
                  <a:t> </a:t>
                </a:r>
                <a:r>
                  <a:rPr lang="ru-RU" baseline="0"/>
                  <a:t>10</a:t>
                </a:r>
                <a:r>
                  <a:rPr lang="en-US" baseline="0"/>
                  <a:t>^6 </a:t>
                </a:r>
                <a:r>
                  <a:rPr lang="ru-RU" baseline="0"/>
                  <a:t>м/нс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857034508911642E-2"/>
              <c:y val="6.762908898228627E-2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819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y(x)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47976255527787"/>
          <c:y val="0.14950119640683485"/>
          <c:w val="0.73216551855932688"/>
          <c:h val="0.68614918142720016"/>
        </c:manualLayout>
      </c:layout>
      <c:scatterChart>
        <c:scatterStyle val="smoothMarker"/>
        <c:varyColors val="0"/>
        <c:ser>
          <c:idx val="0"/>
          <c:order val="0"/>
          <c:tx>
            <c:v>y(x)</c:v>
          </c:tx>
          <c:marker>
            <c:symbol val="none"/>
          </c:marker>
          <c:xVal>
            <c:numRef>
              <c:f>Лист1!$B$15:$B$48</c:f>
              <c:numCache>
                <c:formatCode>0.0000</c:formatCode>
                <c:ptCount val="34"/>
                <c:pt idx="0">
                  <c:v>0</c:v>
                </c:pt>
                <c:pt idx="1">
                  <c:v>5.5000000000000005E-3</c:v>
                </c:pt>
                <c:pt idx="2">
                  <c:v>1.1000000000000001E-2</c:v>
                </c:pt>
                <c:pt idx="3">
                  <c:v>1.6500000000000001E-2</c:v>
                </c:pt>
                <c:pt idx="4">
                  <c:v>2.2000000000000002E-2</c:v>
                </c:pt>
                <c:pt idx="5">
                  <c:v>2.75E-2</c:v>
                </c:pt>
                <c:pt idx="6">
                  <c:v>3.3000000000000002E-2</c:v>
                </c:pt>
                <c:pt idx="7">
                  <c:v>3.85E-2</c:v>
                </c:pt>
                <c:pt idx="8">
                  <c:v>4.4000000000000004E-2</c:v>
                </c:pt>
                <c:pt idx="9">
                  <c:v>4.9500000000000002E-2</c:v>
                </c:pt>
                <c:pt idx="10">
                  <c:v>5.5E-2</c:v>
                </c:pt>
                <c:pt idx="11">
                  <c:v>6.0500000000000005E-2</c:v>
                </c:pt>
                <c:pt idx="12">
                  <c:v>6.6000000000000003E-2</c:v>
                </c:pt>
                <c:pt idx="13">
                  <c:v>7.1500000000000008E-2</c:v>
                </c:pt>
                <c:pt idx="14">
                  <c:v>7.6999999999999999E-2</c:v>
                </c:pt>
                <c:pt idx="15">
                  <c:v>8.2500000000000004E-2</c:v>
                </c:pt>
                <c:pt idx="16">
                  <c:v>8.8000000000000009E-2</c:v>
                </c:pt>
                <c:pt idx="17">
                  <c:v>9.35E-2</c:v>
                </c:pt>
                <c:pt idx="18">
                  <c:v>9.9000000000000005E-2</c:v>
                </c:pt>
                <c:pt idx="19">
                  <c:v>0.10450000000000001</c:v>
                </c:pt>
                <c:pt idx="20">
                  <c:v>0.11</c:v>
                </c:pt>
                <c:pt idx="21">
                  <c:v>0.11550000000000001</c:v>
                </c:pt>
                <c:pt idx="22">
                  <c:v>0.12100000000000001</c:v>
                </c:pt>
                <c:pt idx="23">
                  <c:v>0.1265</c:v>
                </c:pt>
                <c:pt idx="24">
                  <c:v>0.13200000000000001</c:v>
                </c:pt>
                <c:pt idx="25">
                  <c:v>0.13750000000000001</c:v>
                </c:pt>
                <c:pt idx="26">
                  <c:v>0.14300000000000002</c:v>
                </c:pt>
                <c:pt idx="27">
                  <c:v>0.14850000000000002</c:v>
                </c:pt>
                <c:pt idx="28">
                  <c:v>0.154</c:v>
                </c:pt>
                <c:pt idx="29">
                  <c:v>0.1595</c:v>
                </c:pt>
                <c:pt idx="30">
                  <c:v>0.16500000000000001</c:v>
                </c:pt>
                <c:pt idx="31">
                  <c:v>0.17050000000000001</c:v>
                </c:pt>
                <c:pt idx="32">
                  <c:v>0.17600000000000002</c:v>
                </c:pt>
                <c:pt idx="33">
                  <c:v>0.18150000000000002</c:v>
                </c:pt>
              </c:numCache>
            </c:numRef>
          </c:xVal>
          <c:yVal>
            <c:numRef>
              <c:f>Лист1!$D$15:$D$48</c:f>
              <c:numCache>
                <c:formatCode>0.0000</c:formatCode>
                <c:ptCount val="34"/>
                <c:pt idx="0">
                  <c:v>0</c:v>
                </c:pt>
                <c:pt idx="1">
                  <c:v>2.567515432098766E-5</c:v>
                </c:pt>
                <c:pt idx="2">
                  <c:v>1.0270061728395064E-4</c:v>
                </c:pt>
                <c:pt idx="3">
                  <c:v>2.3107638888888895E-4</c:v>
                </c:pt>
                <c:pt idx="4">
                  <c:v>4.1080246913580257E-4</c:v>
                </c:pt>
                <c:pt idx="5">
                  <c:v>6.4187885802469147E-4</c:v>
                </c:pt>
                <c:pt idx="6">
                  <c:v>9.2430555555555582E-4</c:v>
                </c:pt>
                <c:pt idx="7">
                  <c:v>1.2580825617283951E-3</c:v>
                </c:pt>
                <c:pt idx="8">
                  <c:v>1.6432098765432103E-3</c:v>
                </c:pt>
                <c:pt idx="9">
                  <c:v>2.0796875000000008E-3</c:v>
                </c:pt>
                <c:pt idx="10">
                  <c:v>2.5675154320987659E-3</c:v>
                </c:pt>
                <c:pt idx="11">
                  <c:v>3.106693672839507E-3</c:v>
                </c:pt>
                <c:pt idx="12">
                  <c:v>3.6972222222222233E-3</c:v>
                </c:pt>
                <c:pt idx="13">
                  <c:v>4.3391010802469147E-3</c:v>
                </c:pt>
                <c:pt idx="14">
                  <c:v>5.0323302469135805E-3</c:v>
                </c:pt>
                <c:pt idx="15">
                  <c:v>5.7769097222222232E-3</c:v>
                </c:pt>
                <c:pt idx="16">
                  <c:v>6.5728395061728411E-3</c:v>
                </c:pt>
                <c:pt idx="17">
                  <c:v>7.4201195987654333E-3</c:v>
                </c:pt>
                <c:pt idx="18">
                  <c:v>8.3187500000000032E-3</c:v>
                </c:pt>
                <c:pt idx="19">
                  <c:v>9.2687307098765458E-3</c:v>
                </c:pt>
                <c:pt idx="20">
                  <c:v>1.0270061728395063E-2</c:v>
                </c:pt>
                <c:pt idx="21">
                  <c:v>1.1322743055555558E-2</c:v>
                </c:pt>
                <c:pt idx="22">
                  <c:v>1.2426774691358028E-2</c:v>
                </c:pt>
                <c:pt idx="23">
                  <c:v>1.3582156635802471E-2</c:v>
                </c:pt>
                <c:pt idx="24">
                  <c:v>1.4788888888888893E-2</c:v>
                </c:pt>
                <c:pt idx="25">
                  <c:v>1.6046971450617287E-2</c:v>
                </c:pt>
                <c:pt idx="26">
                  <c:v>1.7356404320987659E-2</c:v>
                </c:pt>
                <c:pt idx="27">
                  <c:v>1.8717187500000006E-2</c:v>
                </c:pt>
                <c:pt idx="28">
                  <c:v>2.0129320987654322E-2</c:v>
                </c:pt>
                <c:pt idx="29">
                  <c:v>2.159280478395062E-2</c:v>
                </c:pt>
                <c:pt idx="30">
                  <c:v>2.3107638888888893E-2</c:v>
                </c:pt>
                <c:pt idx="31">
                  <c:v>2.4673823302469144E-2</c:v>
                </c:pt>
                <c:pt idx="32">
                  <c:v>2.6291358024691364E-2</c:v>
                </c:pt>
                <c:pt idx="33">
                  <c:v>2.7960243055555563E-2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B-4180-A4F2-DC6497DC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296"/>
        <c:axId val="18172160"/>
      </c:scatterChart>
      <c:valAx>
        <c:axId val="181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87841841868742521"/>
              <c:y val="0.89978774374708526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8172160"/>
        <c:crosses val="autoZero"/>
        <c:crossBetween val="midCat"/>
      </c:valAx>
      <c:valAx>
        <c:axId val="18172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857034508911642E-2"/>
              <c:y val="6.762908898228627E-2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816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47976255527787"/>
          <c:y val="0.14950119640683485"/>
          <c:w val="0.73216551855932688"/>
          <c:h val="0.68614918142720016"/>
        </c:manualLayout>
      </c:layout>
      <c:scatterChart>
        <c:scatterStyle val="smoothMarker"/>
        <c:varyColors val="0"/>
        <c:ser>
          <c:idx val="0"/>
          <c:order val="0"/>
          <c:tx>
            <c:v>a(t)</c:v>
          </c:tx>
          <c:marker>
            <c:symbol val="none"/>
          </c:marker>
          <c:xVal>
            <c:numRef>
              <c:f>Лист1!$A$15:$A$48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Лист1!$F$15:$F$48</c:f>
              <c:numCache>
                <c:formatCode>0.0000</c:formatCode>
                <c:ptCount val="34"/>
                <c:pt idx="0">
                  <c:v>1680555.5555555557</c:v>
                </c:pt>
                <c:pt idx="1">
                  <c:v>1680555.5555555557</c:v>
                </c:pt>
                <c:pt idx="2">
                  <c:v>1680555.5555555557</c:v>
                </c:pt>
                <c:pt idx="3">
                  <c:v>1680555.5555555557</c:v>
                </c:pt>
                <c:pt idx="4">
                  <c:v>1680555.5555555557</c:v>
                </c:pt>
                <c:pt idx="5">
                  <c:v>1680555.5555555557</c:v>
                </c:pt>
                <c:pt idx="6">
                  <c:v>1680555.5555555557</c:v>
                </c:pt>
                <c:pt idx="7">
                  <c:v>1680555.5555555557</c:v>
                </c:pt>
                <c:pt idx="8">
                  <c:v>1680555.5555555557</c:v>
                </c:pt>
                <c:pt idx="9">
                  <c:v>1680555.5555555557</c:v>
                </c:pt>
                <c:pt idx="10">
                  <c:v>1680555.5555555557</c:v>
                </c:pt>
                <c:pt idx="11">
                  <c:v>1680555.5555555557</c:v>
                </c:pt>
                <c:pt idx="12">
                  <c:v>1680555.5555555557</c:v>
                </c:pt>
                <c:pt idx="13">
                  <c:v>1680555.5555555557</c:v>
                </c:pt>
                <c:pt idx="14">
                  <c:v>1680555.5555555557</c:v>
                </c:pt>
                <c:pt idx="15">
                  <c:v>1680555.5555555557</c:v>
                </c:pt>
                <c:pt idx="16">
                  <c:v>1680555.5555555557</c:v>
                </c:pt>
                <c:pt idx="17">
                  <c:v>1680555.5555555557</c:v>
                </c:pt>
                <c:pt idx="18">
                  <c:v>1680555.5555555557</c:v>
                </c:pt>
                <c:pt idx="19">
                  <c:v>1680555.5555555557</c:v>
                </c:pt>
                <c:pt idx="20">
                  <c:v>1680555.5555555557</c:v>
                </c:pt>
                <c:pt idx="21">
                  <c:v>1680555.5555555557</c:v>
                </c:pt>
                <c:pt idx="22">
                  <c:v>1680555.5555555557</c:v>
                </c:pt>
                <c:pt idx="23">
                  <c:v>1680555.5555555557</c:v>
                </c:pt>
                <c:pt idx="24">
                  <c:v>1680555.5555555557</c:v>
                </c:pt>
                <c:pt idx="25">
                  <c:v>1680555.5555555557</c:v>
                </c:pt>
                <c:pt idx="26">
                  <c:v>1680555.5555555557</c:v>
                </c:pt>
                <c:pt idx="27">
                  <c:v>1680555.5555555557</c:v>
                </c:pt>
                <c:pt idx="28">
                  <c:v>1680555.5555555557</c:v>
                </c:pt>
                <c:pt idx="29">
                  <c:v>1680555.5555555557</c:v>
                </c:pt>
                <c:pt idx="30">
                  <c:v>1680555.5555555557</c:v>
                </c:pt>
                <c:pt idx="31">
                  <c:v>1680555.5555555557</c:v>
                </c:pt>
                <c:pt idx="32">
                  <c:v>1680555.5555555557</c:v>
                </c:pt>
                <c:pt idx="33">
                  <c:v>1680555.5555555557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4-4277-BBBE-6DB063E0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64"/>
        <c:axId val="18319232"/>
      </c:scatterChart>
      <c:valAx>
        <c:axId val="183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нс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841841868742521"/>
              <c:y val="0.89978774374708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19232"/>
        <c:crosses val="autoZero"/>
        <c:crossBetween val="midCat"/>
      </c:valAx>
      <c:valAx>
        <c:axId val="18319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a,</a:t>
                </a:r>
                <a:r>
                  <a:rPr lang="en-US" baseline="0"/>
                  <a:t>  </a:t>
                </a:r>
                <a:r>
                  <a:rPr lang="ru-RU" baseline="0"/>
                  <a:t>м/с</a:t>
                </a:r>
                <a:r>
                  <a:rPr lang="en-US" baseline="0"/>
                  <a:t>^2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857034508911642E-2"/>
              <c:y val="6.762908898228627E-2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830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38100</xdr:rowOff>
    </xdr:from>
    <xdr:to>
      <xdr:col>19</xdr:col>
      <xdr:colOff>594360</xdr:colOff>
      <xdr:row>18</xdr:row>
      <xdr:rowOff>156658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18</xdr:row>
      <xdr:rowOff>160020</xdr:rowOff>
    </xdr:from>
    <xdr:to>
      <xdr:col>19</xdr:col>
      <xdr:colOff>594360</xdr:colOff>
      <xdr:row>38</xdr:row>
      <xdr:rowOff>76873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586740</xdr:colOff>
      <xdr:row>38</xdr:row>
      <xdr:rowOff>106680</xdr:rowOff>
    </xdr:from>
    <xdr:to>
      <xdr:col>19</xdr:col>
      <xdr:colOff>579120</xdr:colOff>
      <xdr:row>58</xdr:row>
      <xdr:rowOff>23533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58</xdr:row>
      <xdr:rowOff>45720</xdr:rowOff>
    </xdr:from>
    <xdr:to>
      <xdr:col>19</xdr:col>
      <xdr:colOff>594360</xdr:colOff>
      <xdr:row>77</xdr:row>
      <xdr:rowOff>145453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I9" sqref="I9"/>
    </sheetView>
  </sheetViews>
  <sheetFormatPr defaultRowHeight="14.4" x14ac:dyDescent="0.3"/>
  <cols>
    <col min="4" max="4" width="8.88671875" customWidth="1"/>
    <col min="5" max="5" width="12.77734375" customWidth="1"/>
    <col min="6" max="6" width="12.44140625" bestFit="1" customWidth="1"/>
  </cols>
  <sheetData>
    <row r="1" spans="1:7" x14ac:dyDescent="0.3">
      <c r="A1" s="1" t="s">
        <v>9</v>
      </c>
      <c r="B1" s="1" t="s">
        <v>10</v>
      </c>
      <c r="C1" s="1" t="s">
        <v>11</v>
      </c>
      <c r="D1" s="1" t="s">
        <v>12</v>
      </c>
      <c r="E1" s="2" t="s">
        <v>0</v>
      </c>
      <c r="F1" s="2" t="s">
        <v>13</v>
      </c>
    </row>
    <row r="2" spans="1:7" x14ac:dyDescent="0.3">
      <c r="A2" s="1">
        <f>4.5*10^-2</f>
        <v>4.4999999999999998E-2</v>
      </c>
      <c r="B2" s="1">
        <f>10*10^-2</f>
        <v>0.1</v>
      </c>
      <c r="C2" s="1">
        <f>5.5*10^6</f>
        <v>5500000</v>
      </c>
      <c r="D2" s="1">
        <f>18*10^-2</f>
        <v>0.18</v>
      </c>
      <c r="E2" s="1">
        <v>1</v>
      </c>
      <c r="F2" s="1">
        <f>B2-A2</f>
        <v>5.5000000000000007E-2</v>
      </c>
    </row>
    <row r="5" spans="1:7" x14ac:dyDescent="0.3">
      <c r="E5" s="3" t="s">
        <v>14</v>
      </c>
      <c r="F5" s="3">
        <f>A8/B8*POWER((B2-A2)*C2/D2,2)</f>
        <v>16.080670090663588</v>
      </c>
    </row>
    <row r="7" spans="1:7" x14ac:dyDescent="0.3">
      <c r="A7" s="1" t="s">
        <v>16</v>
      </c>
      <c r="B7" s="1" t="s">
        <v>15</v>
      </c>
      <c r="C7" s="1" t="s">
        <v>1</v>
      </c>
      <c r="E7" s="3" t="s">
        <v>17</v>
      </c>
      <c r="F7" s="3">
        <f>C2*SQRT(1+POWER((B2-A2)/D2,2))</f>
        <v>5751023.1242196057</v>
      </c>
    </row>
    <row r="8" spans="1:7" x14ac:dyDescent="0.3">
      <c r="A8" s="1">
        <f>9.11*10^-31</f>
        <v>9.1100000000000003E-31</v>
      </c>
      <c r="B8" s="1">
        <f>1.6*10^-19</f>
        <v>1.6000000000000002E-19</v>
      </c>
      <c r="C8" s="1">
        <f>B10*B8/(A8*F2)</f>
        <v>51092705318830.461</v>
      </c>
    </row>
    <row r="10" spans="1:7" x14ac:dyDescent="0.3">
      <c r="A10" s="4" t="s">
        <v>2</v>
      </c>
      <c r="B10" s="4">
        <v>16</v>
      </c>
      <c r="E10" s="3" t="s">
        <v>18</v>
      </c>
      <c r="F10" s="3">
        <f>SQRT(A8*F2*F2/B10/B8)*10^9</f>
        <v>32.809672497222522</v>
      </c>
    </row>
    <row r="14" spans="1:7" x14ac:dyDescent="0.3">
      <c r="A14" t="s">
        <v>3</v>
      </c>
      <c r="B14" t="s">
        <v>4</v>
      </c>
      <c r="C14" t="s">
        <v>5</v>
      </c>
      <c r="D14" t="s">
        <v>6</v>
      </c>
      <c r="E14" t="s">
        <v>7</v>
      </c>
      <c r="F14" t="s">
        <v>19</v>
      </c>
      <c r="G14" t="s">
        <v>8</v>
      </c>
    </row>
    <row r="15" spans="1:7" x14ac:dyDescent="0.3">
      <c r="A15">
        <v>0</v>
      </c>
      <c r="B15" s="5">
        <f>$C$2*A15*10^-9</f>
        <v>0</v>
      </c>
      <c r="C15" s="5">
        <f>F15*A15/2*10^-18</f>
        <v>0</v>
      </c>
      <c r="D15" s="5">
        <f>($B$2-$A$2)/2/$D$2/$D$2*B15*B15</f>
        <v>0</v>
      </c>
      <c r="E15" s="5">
        <f>F15*A15*10^-6</f>
        <v>0</v>
      </c>
      <c r="F15" s="5">
        <f>($B$2-$A$2)/$D$2*$C$2</f>
        <v>1680555.5555555557</v>
      </c>
      <c r="G15" s="5">
        <f>$F$2/2</f>
        <v>2.7500000000000004E-2</v>
      </c>
    </row>
    <row r="16" spans="1:7" x14ac:dyDescent="0.3">
      <c r="A16">
        <v>1</v>
      </c>
      <c r="B16" s="5">
        <f t="shared" ref="B16:B48" si="0">$C$2*A16*10^-9</f>
        <v>5.5000000000000005E-3</v>
      </c>
      <c r="C16" s="5">
        <f>$C$8*A16*A16/2*10^-18</f>
        <v>2.5546352659415233E-5</v>
      </c>
      <c r="D16" s="5">
        <f>($B$2-$A$2)/2/$D$2/$D$2*B16*B16</f>
        <v>2.567515432098766E-5</v>
      </c>
      <c r="E16" s="5">
        <f t="shared" ref="E16:E48" si="1">F16*A16*10^-6</f>
        <v>1.6805555555555556</v>
      </c>
      <c r="F16" s="5">
        <f t="shared" ref="F16:F48" si="2">($B$2-$A$2)/$D$2*$C$2</f>
        <v>1680555.5555555557</v>
      </c>
      <c r="G16" s="5">
        <f t="shared" ref="G16:G48" si="3">$F$2/2</f>
        <v>2.7500000000000004E-2</v>
      </c>
    </row>
    <row r="17" spans="1:7" x14ac:dyDescent="0.3">
      <c r="A17">
        <v>2</v>
      </c>
      <c r="B17" s="5">
        <f t="shared" si="0"/>
        <v>1.1000000000000001E-2</v>
      </c>
      <c r="C17" s="5">
        <f t="shared" ref="C17:C48" si="4">$C$8*A17*A17/2*10^-18</f>
        <v>1.0218541063766093E-4</v>
      </c>
      <c r="D17" s="5">
        <f t="shared" ref="D17:D48" si="5">($B$2-$A$2)/2/$D$2/$D$2*B17*B17</f>
        <v>1.0270061728395064E-4</v>
      </c>
      <c r="E17" s="5">
        <f t="shared" si="1"/>
        <v>3.3611111111111112</v>
      </c>
      <c r="F17" s="5">
        <f t="shared" si="2"/>
        <v>1680555.5555555557</v>
      </c>
      <c r="G17" s="5">
        <f t="shared" si="3"/>
        <v>2.7500000000000004E-2</v>
      </c>
    </row>
    <row r="18" spans="1:7" x14ac:dyDescent="0.3">
      <c r="A18">
        <v>3</v>
      </c>
      <c r="B18" s="5">
        <f t="shared" si="0"/>
        <v>1.6500000000000001E-2</v>
      </c>
      <c r="C18" s="5">
        <f t="shared" si="4"/>
        <v>2.2991717393473708E-4</v>
      </c>
      <c r="D18" s="5">
        <f t="shared" si="5"/>
        <v>2.3107638888888895E-4</v>
      </c>
      <c r="E18" s="5">
        <f t="shared" si="1"/>
        <v>5.041666666666667</v>
      </c>
      <c r="F18" s="5">
        <f t="shared" si="2"/>
        <v>1680555.5555555557</v>
      </c>
      <c r="G18" s="5">
        <f t="shared" si="3"/>
        <v>2.7500000000000004E-2</v>
      </c>
    </row>
    <row r="19" spans="1:7" x14ac:dyDescent="0.3">
      <c r="A19">
        <v>4</v>
      </c>
      <c r="B19" s="5">
        <f t="shared" si="0"/>
        <v>2.2000000000000002E-2</v>
      </c>
      <c r="C19" s="5">
        <f t="shared" si="4"/>
        <v>4.0874164255064372E-4</v>
      </c>
      <c r="D19" s="5">
        <f t="shared" si="5"/>
        <v>4.1080246913580257E-4</v>
      </c>
      <c r="E19" s="5">
        <f t="shared" si="1"/>
        <v>6.7222222222222223</v>
      </c>
      <c r="F19" s="5">
        <f t="shared" si="2"/>
        <v>1680555.5555555557</v>
      </c>
      <c r="G19" s="5">
        <f t="shared" si="3"/>
        <v>2.7500000000000004E-2</v>
      </c>
    </row>
    <row r="20" spans="1:7" x14ac:dyDescent="0.3">
      <c r="A20">
        <v>5</v>
      </c>
      <c r="B20" s="5">
        <f t="shared" si="0"/>
        <v>2.75E-2</v>
      </c>
      <c r="C20" s="5">
        <f t="shared" si="4"/>
        <v>6.3865881648538078E-4</v>
      </c>
      <c r="D20" s="5">
        <f t="shared" si="5"/>
        <v>6.4187885802469147E-4</v>
      </c>
      <c r="E20" s="5">
        <f t="shared" si="1"/>
        <v>8.4027777777777768</v>
      </c>
      <c r="F20" s="5">
        <f t="shared" si="2"/>
        <v>1680555.5555555557</v>
      </c>
      <c r="G20" s="5">
        <f t="shared" si="3"/>
        <v>2.7500000000000004E-2</v>
      </c>
    </row>
    <row r="21" spans="1:7" x14ac:dyDescent="0.3">
      <c r="A21">
        <v>6</v>
      </c>
      <c r="B21" s="5">
        <f t="shared" si="0"/>
        <v>3.3000000000000002E-2</v>
      </c>
      <c r="C21" s="5">
        <f t="shared" si="4"/>
        <v>9.1966869573894834E-4</v>
      </c>
      <c r="D21" s="5">
        <f t="shared" si="5"/>
        <v>9.2430555555555582E-4</v>
      </c>
      <c r="E21" s="5">
        <f t="shared" si="1"/>
        <v>10.083333333333334</v>
      </c>
      <c r="F21" s="5">
        <f t="shared" si="2"/>
        <v>1680555.5555555557</v>
      </c>
      <c r="G21" s="5">
        <f t="shared" si="3"/>
        <v>2.7500000000000004E-2</v>
      </c>
    </row>
    <row r="22" spans="1:7" x14ac:dyDescent="0.3">
      <c r="A22">
        <v>7</v>
      </c>
      <c r="B22" s="5">
        <f t="shared" si="0"/>
        <v>3.85E-2</v>
      </c>
      <c r="C22" s="5">
        <f t="shared" si="4"/>
        <v>1.2517712803113467E-3</v>
      </c>
      <c r="D22" s="5">
        <f t="shared" si="5"/>
        <v>1.2580825617283951E-3</v>
      </c>
      <c r="E22" s="5">
        <f t="shared" si="1"/>
        <v>11.763888888888889</v>
      </c>
      <c r="F22" s="5">
        <f t="shared" si="2"/>
        <v>1680555.5555555557</v>
      </c>
      <c r="G22" s="5">
        <f t="shared" si="3"/>
        <v>2.7500000000000004E-2</v>
      </c>
    </row>
    <row r="23" spans="1:7" x14ac:dyDescent="0.3">
      <c r="A23">
        <v>8</v>
      </c>
      <c r="B23" s="5">
        <f t="shared" si="0"/>
        <v>4.4000000000000004E-2</v>
      </c>
      <c r="C23" s="5">
        <f t="shared" si="4"/>
        <v>1.6349665702025749E-3</v>
      </c>
      <c r="D23" s="5">
        <f t="shared" si="5"/>
        <v>1.6432098765432103E-3</v>
      </c>
      <c r="E23" s="5">
        <f t="shared" si="1"/>
        <v>13.444444444444445</v>
      </c>
      <c r="F23" s="5">
        <f t="shared" si="2"/>
        <v>1680555.5555555557</v>
      </c>
      <c r="G23" s="5">
        <f t="shared" si="3"/>
        <v>2.7500000000000004E-2</v>
      </c>
    </row>
    <row r="24" spans="1:7" x14ac:dyDescent="0.3">
      <c r="A24">
        <v>9</v>
      </c>
      <c r="B24" s="5">
        <f t="shared" si="0"/>
        <v>4.9500000000000002E-2</v>
      </c>
      <c r="C24" s="5">
        <f t="shared" si="4"/>
        <v>2.0692545654126338E-3</v>
      </c>
      <c r="D24" s="5">
        <f t="shared" si="5"/>
        <v>2.0796875000000008E-3</v>
      </c>
      <c r="E24" s="5">
        <f t="shared" si="1"/>
        <v>15.125000000000002</v>
      </c>
      <c r="F24" s="5">
        <f t="shared" si="2"/>
        <v>1680555.5555555557</v>
      </c>
      <c r="G24" s="5">
        <f t="shared" si="3"/>
        <v>2.7500000000000004E-2</v>
      </c>
    </row>
    <row r="25" spans="1:7" x14ac:dyDescent="0.3">
      <c r="A25">
        <v>10</v>
      </c>
      <c r="B25" s="5">
        <f t="shared" si="0"/>
        <v>5.5E-2</v>
      </c>
      <c r="C25" s="5">
        <f t="shared" si="4"/>
        <v>2.5546352659415231E-3</v>
      </c>
      <c r="D25" s="5">
        <f t="shared" si="5"/>
        <v>2.5675154320987659E-3</v>
      </c>
      <c r="E25" s="5">
        <f t="shared" si="1"/>
        <v>16.805555555555554</v>
      </c>
      <c r="F25" s="5">
        <f t="shared" si="2"/>
        <v>1680555.5555555557</v>
      </c>
      <c r="G25" s="5">
        <f t="shared" si="3"/>
        <v>2.7500000000000004E-2</v>
      </c>
    </row>
    <row r="26" spans="1:7" x14ac:dyDescent="0.3">
      <c r="A26">
        <v>11</v>
      </c>
      <c r="B26" s="5">
        <f t="shared" si="0"/>
        <v>6.0500000000000005E-2</v>
      </c>
      <c r="C26" s="5">
        <f t="shared" si="4"/>
        <v>3.0911086717892431E-3</v>
      </c>
      <c r="D26" s="5">
        <f t="shared" si="5"/>
        <v>3.106693672839507E-3</v>
      </c>
      <c r="E26" s="5">
        <f t="shared" si="1"/>
        <v>18.486111111111111</v>
      </c>
      <c r="F26" s="5">
        <f t="shared" si="2"/>
        <v>1680555.5555555557</v>
      </c>
      <c r="G26" s="5">
        <f t="shared" si="3"/>
        <v>2.7500000000000004E-2</v>
      </c>
    </row>
    <row r="27" spans="1:7" x14ac:dyDescent="0.3">
      <c r="A27">
        <v>12</v>
      </c>
      <c r="B27" s="5">
        <f t="shared" si="0"/>
        <v>6.6000000000000003E-2</v>
      </c>
      <c r="C27" s="5">
        <f t="shared" si="4"/>
        <v>3.6786747829557933E-3</v>
      </c>
      <c r="D27" s="5">
        <f t="shared" si="5"/>
        <v>3.6972222222222233E-3</v>
      </c>
      <c r="E27" s="5">
        <f t="shared" si="1"/>
        <v>20.166666666666668</v>
      </c>
      <c r="F27" s="5">
        <f t="shared" si="2"/>
        <v>1680555.5555555557</v>
      </c>
      <c r="G27" s="5">
        <f t="shared" si="3"/>
        <v>2.7500000000000004E-2</v>
      </c>
    </row>
    <row r="28" spans="1:7" x14ac:dyDescent="0.3">
      <c r="A28">
        <v>13</v>
      </c>
      <c r="B28" s="5">
        <f t="shared" si="0"/>
        <v>7.1500000000000008E-2</v>
      </c>
      <c r="C28" s="5">
        <f t="shared" si="4"/>
        <v>4.3173335994411742E-3</v>
      </c>
      <c r="D28" s="5">
        <f t="shared" si="5"/>
        <v>4.3391010802469147E-3</v>
      </c>
      <c r="E28" s="5">
        <f t="shared" si="1"/>
        <v>21.847222222222221</v>
      </c>
      <c r="F28" s="5">
        <f t="shared" si="2"/>
        <v>1680555.5555555557</v>
      </c>
      <c r="G28" s="5">
        <f t="shared" si="3"/>
        <v>2.7500000000000004E-2</v>
      </c>
    </row>
    <row r="29" spans="1:7" x14ac:dyDescent="0.3">
      <c r="A29">
        <v>14</v>
      </c>
      <c r="B29" s="5">
        <f t="shared" si="0"/>
        <v>7.6999999999999999E-2</v>
      </c>
      <c r="C29" s="5">
        <f t="shared" si="4"/>
        <v>5.0070851212453867E-3</v>
      </c>
      <c r="D29" s="5">
        <f t="shared" si="5"/>
        <v>5.0323302469135805E-3</v>
      </c>
      <c r="E29" s="5">
        <f t="shared" si="1"/>
        <v>23.527777777777779</v>
      </c>
      <c r="F29" s="5">
        <f t="shared" si="2"/>
        <v>1680555.5555555557</v>
      </c>
      <c r="G29" s="5">
        <f t="shared" si="3"/>
        <v>2.7500000000000004E-2</v>
      </c>
    </row>
    <row r="30" spans="1:7" x14ac:dyDescent="0.3">
      <c r="A30">
        <v>15</v>
      </c>
      <c r="B30" s="5">
        <f t="shared" si="0"/>
        <v>8.2500000000000004E-2</v>
      </c>
      <c r="C30" s="5">
        <f t="shared" si="4"/>
        <v>5.7479293483684276E-3</v>
      </c>
      <c r="D30" s="5">
        <f t="shared" si="5"/>
        <v>5.7769097222222232E-3</v>
      </c>
      <c r="E30" s="5">
        <f t="shared" si="1"/>
        <v>25.208333333333336</v>
      </c>
      <c r="F30" s="5">
        <f t="shared" si="2"/>
        <v>1680555.5555555557</v>
      </c>
      <c r="G30" s="5">
        <f t="shared" si="3"/>
        <v>2.7500000000000004E-2</v>
      </c>
    </row>
    <row r="31" spans="1:7" x14ac:dyDescent="0.3">
      <c r="A31">
        <v>16</v>
      </c>
      <c r="B31" s="5">
        <f t="shared" si="0"/>
        <v>8.8000000000000009E-2</v>
      </c>
      <c r="C31" s="5">
        <f t="shared" si="4"/>
        <v>6.5398662808102996E-3</v>
      </c>
      <c r="D31" s="5">
        <f t="shared" si="5"/>
        <v>6.5728395061728411E-3</v>
      </c>
      <c r="E31" s="5">
        <f t="shared" si="1"/>
        <v>26.888888888888889</v>
      </c>
      <c r="F31" s="5">
        <f t="shared" si="2"/>
        <v>1680555.5555555557</v>
      </c>
      <c r="G31" s="5">
        <f t="shared" si="3"/>
        <v>2.7500000000000004E-2</v>
      </c>
    </row>
    <row r="32" spans="1:7" x14ac:dyDescent="0.3">
      <c r="A32">
        <v>17</v>
      </c>
      <c r="B32" s="5">
        <f t="shared" si="0"/>
        <v>9.35E-2</v>
      </c>
      <c r="C32" s="5">
        <f t="shared" si="4"/>
        <v>7.3828959185710027E-3</v>
      </c>
      <c r="D32" s="5">
        <f t="shared" si="5"/>
        <v>7.4201195987654333E-3</v>
      </c>
      <c r="E32" s="5">
        <f t="shared" si="1"/>
        <v>28.569444444444446</v>
      </c>
      <c r="F32" s="5">
        <f t="shared" si="2"/>
        <v>1680555.5555555557</v>
      </c>
      <c r="G32" s="5">
        <f t="shared" si="3"/>
        <v>2.7500000000000004E-2</v>
      </c>
    </row>
    <row r="33" spans="1:7" x14ac:dyDescent="0.3">
      <c r="A33">
        <v>18</v>
      </c>
      <c r="B33" s="5">
        <f t="shared" si="0"/>
        <v>9.9000000000000005E-2</v>
      </c>
      <c r="C33" s="5">
        <f t="shared" si="4"/>
        <v>8.2770182616505351E-3</v>
      </c>
      <c r="D33" s="5">
        <f t="shared" si="5"/>
        <v>8.3187500000000032E-3</v>
      </c>
      <c r="E33" s="5">
        <f t="shared" si="1"/>
        <v>30.250000000000004</v>
      </c>
      <c r="F33" s="5">
        <f t="shared" si="2"/>
        <v>1680555.5555555557</v>
      </c>
      <c r="G33" s="5">
        <f t="shared" si="3"/>
        <v>2.7500000000000004E-2</v>
      </c>
    </row>
    <row r="34" spans="1:7" x14ac:dyDescent="0.3">
      <c r="A34">
        <v>19</v>
      </c>
      <c r="B34" s="5">
        <f t="shared" si="0"/>
        <v>0.10450000000000001</v>
      </c>
      <c r="C34" s="5">
        <f t="shared" si="4"/>
        <v>9.2222333100488978E-3</v>
      </c>
      <c r="D34" s="5">
        <f t="shared" si="5"/>
        <v>9.2687307098765458E-3</v>
      </c>
      <c r="E34" s="5">
        <f t="shared" si="1"/>
        <v>31.930555555555557</v>
      </c>
      <c r="F34" s="5">
        <f t="shared" si="2"/>
        <v>1680555.5555555557</v>
      </c>
      <c r="G34" s="5">
        <f t="shared" si="3"/>
        <v>2.7500000000000004E-2</v>
      </c>
    </row>
    <row r="35" spans="1:7" x14ac:dyDescent="0.3">
      <c r="A35">
        <v>20</v>
      </c>
      <c r="B35" s="5">
        <f t="shared" si="0"/>
        <v>0.11</v>
      </c>
      <c r="C35" s="5">
        <f t="shared" si="4"/>
        <v>1.0218541063766092E-2</v>
      </c>
      <c r="D35" s="5">
        <f t="shared" si="5"/>
        <v>1.0270061728395063E-2</v>
      </c>
      <c r="E35" s="5">
        <f t="shared" si="1"/>
        <v>33.611111111111107</v>
      </c>
      <c r="F35" s="5">
        <f t="shared" si="2"/>
        <v>1680555.5555555557</v>
      </c>
      <c r="G35" s="5">
        <f t="shared" si="3"/>
        <v>2.7500000000000004E-2</v>
      </c>
    </row>
    <row r="36" spans="1:7" x14ac:dyDescent="0.3">
      <c r="A36">
        <v>21</v>
      </c>
      <c r="B36" s="5">
        <f t="shared" si="0"/>
        <v>0.11550000000000001</v>
      </c>
      <c r="C36" s="5">
        <f t="shared" si="4"/>
        <v>1.1265941522802117E-2</v>
      </c>
      <c r="D36" s="5">
        <f t="shared" si="5"/>
        <v>1.1322743055555558E-2</v>
      </c>
      <c r="E36" s="5">
        <f t="shared" si="1"/>
        <v>35.291666666666671</v>
      </c>
      <c r="F36" s="5">
        <f t="shared" si="2"/>
        <v>1680555.5555555557</v>
      </c>
      <c r="G36" s="5">
        <f t="shared" si="3"/>
        <v>2.7500000000000004E-2</v>
      </c>
    </row>
    <row r="37" spans="1:7" x14ac:dyDescent="0.3">
      <c r="A37">
        <v>22</v>
      </c>
      <c r="B37" s="5">
        <f t="shared" si="0"/>
        <v>0.12100000000000001</v>
      </c>
      <c r="C37" s="5">
        <f t="shared" si="4"/>
        <v>1.2364434687156972E-2</v>
      </c>
      <c r="D37" s="5">
        <f t="shared" si="5"/>
        <v>1.2426774691358028E-2</v>
      </c>
      <c r="E37" s="5">
        <f t="shared" si="1"/>
        <v>36.972222222222221</v>
      </c>
      <c r="F37" s="5">
        <f t="shared" si="2"/>
        <v>1680555.5555555557</v>
      </c>
      <c r="G37" s="5">
        <f t="shared" si="3"/>
        <v>2.7500000000000004E-2</v>
      </c>
    </row>
    <row r="38" spans="1:7" x14ac:dyDescent="0.3">
      <c r="A38">
        <v>23</v>
      </c>
      <c r="B38" s="5">
        <f t="shared" si="0"/>
        <v>0.1265</v>
      </c>
      <c r="C38" s="5">
        <f t="shared" si="4"/>
        <v>1.3514020556830658E-2</v>
      </c>
      <c r="D38" s="5">
        <f t="shared" si="5"/>
        <v>1.3582156635802471E-2</v>
      </c>
      <c r="E38" s="5">
        <f t="shared" si="1"/>
        <v>38.652777777777779</v>
      </c>
      <c r="F38" s="5">
        <f t="shared" si="2"/>
        <v>1680555.5555555557</v>
      </c>
      <c r="G38" s="5">
        <f t="shared" si="3"/>
        <v>2.7500000000000004E-2</v>
      </c>
    </row>
    <row r="39" spans="1:7" x14ac:dyDescent="0.3">
      <c r="A39">
        <v>24</v>
      </c>
      <c r="B39" s="5">
        <f t="shared" si="0"/>
        <v>0.13200000000000001</v>
      </c>
      <c r="C39" s="5">
        <f t="shared" si="4"/>
        <v>1.4714699131823173E-2</v>
      </c>
      <c r="D39" s="5">
        <f t="shared" si="5"/>
        <v>1.4788888888888893E-2</v>
      </c>
      <c r="E39" s="5">
        <f t="shared" si="1"/>
        <v>40.333333333333336</v>
      </c>
      <c r="F39" s="5">
        <f t="shared" si="2"/>
        <v>1680555.5555555557</v>
      </c>
      <c r="G39" s="5">
        <f t="shared" si="3"/>
        <v>2.7500000000000004E-2</v>
      </c>
    </row>
    <row r="40" spans="1:7" x14ac:dyDescent="0.3">
      <c r="A40">
        <v>25</v>
      </c>
      <c r="B40" s="5">
        <f t="shared" si="0"/>
        <v>0.13750000000000001</v>
      </c>
      <c r="C40" s="5">
        <f t="shared" si="4"/>
        <v>1.5966470412134517E-2</v>
      </c>
      <c r="D40" s="5">
        <f t="shared" si="5"/>
        <v>1.6046971450617287E-2</v>
      </c>
      <c r="E40" s="5">
        <f t="shared" si="1"/>
        <v>42.013888888888893</v>
      </c>
      <c r="F40" s="5">
        <f t="shared" si="2"/>
        <v>1680555.5555555557</v>
      </c>
      <c r="G40" s="5">
        <f t="shared" si="3"/>
        <v>2.7500000000000004E-2</v>
      </c>
    </row>
    <row r="41" spans="1:7" x14ac:dyDescent="0.3">
      <c r="A41">
        <v>26</v>
      </c>
      <c r="B41" s="5">
        <f t="shared" si="0"/>
        <v>0.14300000000000002</v>
      </c>
      <c r="C41" s="5">
        <f t="shared" si="4"/>
        <v>1.7269334397764697E-2</v>
      </c>
      <c r="D41" s="5">
        <f t="shared" si="5"/>
        <v>1.7356404320987659E-2</v>
      </c>
      <c r="E41" s="5">
        <f t="shared" si="1"/>
        <v>43.694444444444443</v>
      </c>
      <c r="F41" s="5">
        <f t="shared" si="2"/>
        <v>1680555.5555555557</v>
      </c>
      <c r="G41" s="5">
        <f t="shared" si="3"/>
        <v>2.7500000000000004E-2</v>
      </c>
    </row>
    <row r="42" spans="1:7" x14ac:dyDescent="0.3">
      <c r="A42">
        <v>27</v>
      </c>
      <c r="B42" s="5">
        <f t="shared" si="0"/>
        <v>0.14850000000000002</v>
      </c>
      <c r="C42" s="5">
        <f t="shared" si="4"/>
        <v>1.8623291088713707E-2</v>
      </c>
      <c r="D42" s="5">
        <f t="shared" si="5"/>
        <v>1.8717187500000006E-2</v>
      </c>
      <c r="E42" s="5">
        <f t="shared" si="1"/>
        <v>45.375000000000007</v>
      </c>
      <c r="F42" s="5">
        <f t="shared" si="2"/>
        <v>1680555.5555555557</v>
      </c>
      <c r="G42" s="5">
        <f t="shared" si="3"/>
        <v>2.7500000000000004E-2</v>
      </c>
    </row>
    <row r="43" spans="1:7" x14ac:dyDescent="0.3">
      <c r="A43">
        <v>28</v>
      </c>
      <c r="B43" s="5">
        <f t="shared" si="0"/>
        <v>0.154</v>
      </c>
      <c r="C43" s="5">
        <f t="shared" si="4"/>
        <v>2.0028340484981547E-2</v>
      </c>
      <c r="D43" s="5">
        <f t="shared" si="5"/>
        <v>2.0129320987654322E-2</v>
      </c>
      <c r="E43" s="5">
        <f t="shared" si="1"/>
        <v>47.055555555555557</v>
      </c>
      <c r="F43" s="5">
        <f t="shared" si="2"/>
        <v>1680555.5555555557</v>
      </c>
      <c r="G43" s="5">
        <f t="shared" si="3"/>
        <v>2.7500000000000004E-2</v>
      </c>
    </row>
    <row r="44" spans="1:7" x14ac:dyDescent="0.3">
      <c r="A44">
        <v>29</v>
      </c>
      <c r="B44" s="5">
        <f t="shared" si="0"/>
        <v>0.1595</v>
      </c>
      <c r="C44" s="5">
        <f t="shared" si="4"/>
        <v>2.148448258656821E-2</v>
      </c>
      <c r="D44" s="5">
        <f t="shared" si="5"/>
        <v>2.159280478395062E-2</v>
      </c>
      <c r="E44" s="5">
        <f t="shared" si="1"/>
        <v>48.736111111111114</v>
      </c>
      <c r="F44" s="5">
        <f t="shared" si="2"/>
        <v>1680555.5555555557</v>
      </c>
      <c r="G44" s="5">
        <f t="shared" si="3"/>
        <v>2.7500000000000004E-2</v>
      </c>
    </row>
    <row r="45" spans="1:7" x14ac:dyDescent="0.3">
      <c r="A45">
        <v>30</v>
      </c>
      <c r="B45" s="5">
        <f t="shared" si="0"/>
        <v>0.16500000000000001</v>
      </c>
      <c r="C45" s="5">
        <f t="shared" si="4"/>
        <v>2.299171739347371E-2</v>
      </c>
      <c r="D45" s="5">
        <f t="shared" si="5"/>
        <v>2.3107638888888893E-2</v>
      </c>
      <c r="E45" s="5">
        <f t="shared" si="1"/>
        <v>50.416666666666671</v>
      </c>
      <c r="F45" s="5">
        <f t="shared" si="2"/>
        <v>1680555.5555555557</v>
      </c>
      <c r="G45" s="5">
        <f t="shared" si="3"/>
        <v>2.7500000000000004E-2</v>
      </c>
    </row>
    <row r="46" spans="1:7" x14ac:dyDescent="0.3">
      <c r="A46">
        <v>31</v>
      </c>
      <c r="B46" s="5">
        <f t="shared" si="0"/>
        <v>0.17050000000000001</v>
      </c>
      <c r="C46" s="5">
        <f t="shared" si="4"/>
        <v>2.4550044905698037E-2</v>
      </c>
      <c r="D46" s="5">
        <f t="shared" si="5"/>
        <v>2.4673823302469144E-2</v>
      </c>
      <c r="E46" s="5">
        <f t="shared" si="1"/>
        <v>52.097222222222229</v>
      </c>
      <c r="F46" s="5">
        <f t="shared" si="2"/>
        <v>1680555.5555555557</v>
      </c>
      <c r="G46" s="5">
        <f t="shared" si="3"/>
        <v>2.7500000000000004E-2</v>
      </c>
    </row>
    <row r="47" spans="1:7" x14ac:dyDescent="0.3">
      <c r="A47">
        <v>32</v>
      </c>
      <c r="B47" s="5">
        <f t="shared" si="0"/>
        <v>0.17600000000000002</v>
      </c>
      <c r="C47" s="5">
        <f t="shared" si="4"/>
        <v>2.6159465123241198E-2</v>
      </c>
      <c r="D47" s="5">
        <f t="shared" si="5"/>
        <v>2.6291358024691364E-2</v>
      </c>
      <c r="E47" s="5">
        <f t="shared" si="1"/>
        <v>53.777777777777779</v>
      </c>
      <c r="F47" s="5">
        <f t="shared" si="2"/>
        <v>1680555.5555555557</v>
      </c>
      <c r="G47" s="5">
        <f t="shared" si="3"/>
        <v>2.7500000000000004E-2</v>
      </c>
    </row>
    <row r="48" spans="1:7" x14ac:dyDescent="0.3">
      <c r="A48">
        <v>33</v>
      </c>
      <c r="B48" s="5">
        <f t="shared" si="0"/>
        <v>0.18150000000000002</v>
      </c>
      <c r="C48" s="5">
        <f t="shared" si="4"/>
        <v>2.7819978046103189E-2</v>
      </c>
      <c r="D48" s="5">
        <f t="shared" si="5"/>
        <v>2.7960243055555563E-2</v>
      </c>
      <c r="E48" s="5">
        <f t="shared" si="1"/>
        <v>55.458333333333336</v>
      </c>
      <c r="F48" s="5">
        <f t="shared" si="2"/>
        <v>1680555.5555555557</v>
      </c>
      <c r="G48" s="5">
        <f t="shared" si="3"/>
        <v>2.7500000000000004E-2</v>
      </c>
    </row>
    <row r="49" spans="5:5" x14ac:dyDescent="0.3">
      <c r="E49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2021-06-13T00:02:26Z</dcterms:modified>
</cp:coreProperties>
</file>