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guye\Downloads\dif_stm32_copter\"/>
    </mc:Choice>
  </mc:AlternateContent>
  <bookViews>
    <workbookView xWindow="0" yWindow="0" windowWidth="28800" windowHeight="11730"/>
  </bookViews>
  <sheets>
    <sheet name="Next_ver_note" sheetId="1" r:id="rId1"/>
    <sheet name="BOC_v2.5" sheetId="2" r:id="rId2"/>
    <sheet name="BOC_v2.6" sheetId="3" r:id="rId3"/>
  </sheets>
  <definedNames>
    <definedName name="_xlnm.Print_Area" localSheetId="1">BOC_v2.5!$A$1:$H$25</definedName>
  </definedNames>
  <calcPr calcId="162913"/>
</workbook>
</file>

<file path=xl/calcChain.xml><?xml version="1.0" encoding="utf-8"?>
<calcChain xmlns="http://schemas.openxmlformats.org/spreadsheetml/2006/main">
  <c r="A25" i="3" l="1"/>
  <c r="A24" i="3"/>
  <c r="A23" i="3"/>
  <c r="N22" i="3"/>
  <c r="A22" i="3"/>
  <c r="A21" i="3"/>
  <c r="N20" i="3"/>
  <c r="J20" i="3"/>
  <c r="B20" i="3"/>
  <c r="A20" i="3"/>
  <c r="A19" i="3"/>
  <c r="N15" i="3"/>
  <c r="A15" i="3"/>
  <c r="A14" i="3"/>
  <c r="A13" i="3"/>
  <c r="N11" i="3"/>
  <c r="A11" i="3"/>
  <c r="A10" i="3"/>
  <c r="A9" i="3"/>
  <c r="N8" i="3"/>
  <c r="A8" i="3"/>
  <c r="N7" i="3"/>
  <c r="N28" i="3" s="1"/>
  <c r="A7" i="3"/>
  <c r="A6" i="3"/>
  <c r="A5" i="3"/>
  <c r="A4" i="3"/>
  <c r="A3" i="3"/>
  <c r="A2" i="3"/>
  <c r="A25" i="2" l="1"/>
  <c r="A24" i="2"/>
  <c r="A23" i="2"/>
  <c r="A22" i="2"/>
  <c r="A21" i="2"/>
  <c r="B20" i="2"/>
  <c r="A20" i="2"/>
  <c r="A19" i="2"/>
  <c r="A15" i="2"/>
  <c r="A14" i="2"/>
  <c r="A13" i="2"/>
  <c r="A11" i="2"/>
  <c r="A10" i="2"/>
  <c r="A9" i="2"/>
  <c r="A8" i="2"/>
  <c r="A7" i="2"/>
  <c r="A6" i="2"/>
  <c r="A5" i="2"/>
  <c r="A4" i="2"/>
  <c r="A3" i="2"/>
  <c r="A2" i="2"/>
</calcChain>
</file>

<file path=xl/sharedStrings.xml><?xml version="1.0" encoding="utf-8"?>
<sst xmlns="http://schemas.openxmlformats.org/spreadsheetml/2006/main" count="381" uniqueCount="169">
  <si>
    <t>trên maạch drv8323 chỉ có 1 linh kiện gần nhất đó là 30mil, cho nên ở mạch sau cho các linh kiện cách với con chip stm xa ra để dễ hàn hơn</t>
  </si>
  <si>
    <t>trên mạch của mình hiện tại có nhiều linh kiện quá gần</t>
  </si>
  <si>
    <t>hiện tại thì hàn cũng k vấn đề gì</t>
  </si>
  <si>
    <t>Nguồn cắm vào thì nên thiết kế lỗ để hàn dây, đầu jack cắm thì có thể dùng dây của pin Lipo, nhưng như vậy thì có vẻ hơi bất tiện nếu dùng nguồn tổ ong để thử</t>
  </si>
  <si>
    <t>domino?</t>
  </si>
  <si>
    <t>đổi switch còn hàng, phù hợp</t>
  </si>
  <si>
    <t>ok</t>
  </si>
  <si>
    <t>đổi BJT dán</t>
  </si>
  <si>
    <t>thiết kế chip SDIO 4-bit</t>
  </si>
  <si>
    <t>ngay trên mạch, nhưng cần biết thiết kế đi dây đúng mới chạy được</t>
  </si>
  <si>
    <t>chip stm32f407vgt6 và mạch 4 lớp là thừa cho mạch với yêu cầu hiện tại</t>
  </si>
  <si>
    <t>có thể nâng cấp thêm một số chức năng để tận dụng tối đa tài nguyên</t>
  </si>
  <si>
    <t>các header 2.54mm cách đều nhau theo chỉ 1 linh kiện, có thể tự tạo new component theo yêu cầu design của mình</t>
  </si>
  <si>
    <t>recommend dây cắm như của Pixhawk</t>
  </si>
  <si>
    <t>bỏ các chân của mạch nạp không cần thiết, chỉ giữ lại 3 chân tín hiệu cần thiết</t>
  </si>
  <si>
    <t>tham khảo mạch của Revolution Mini và Taulabs Sparky 2</t>
  </si>
  <si>
    <t>cổng USB OTG để nạp code qua bootloader</t>
  </si>
  <si>
    <t>not necessary for now, we will load the code via ST-LINK</t>
  </si>
  <si>
    <t>cầu chì cho mạch điện tử</t>
  </si>
  <si>
    <t>Note về các header cắm cho next version, và ESD protection circuit.</t>
  </si>
  <si>
    <t>Các led có thể bố trí lại theo như của Discovery</t>
  </si>
  <si>
    <t>Đi dây lại nó đẹp và tiết kiệm đường dây hơn, thực tế có thể đi nhiều chân hơn hiện tại, do cách đi của mình là amateur thôi</t>
  </si>
  <si>
    <t>vẽ footprint cho cụm chân để khỏi sắp xếp từng header gần nhau</t>
  </si>
  <si>
    <t>xác định trước bao nhiêu chân gần sau nhau đó vẽ footprint 1 thể</t>
  </si>
  <si>
    <t>Item #</t>
  </si>
  <si>
    <t>Quantity</t>
  </si>
  <si>
    <t>Designator</t>
  </si>
  <si>
    <t>Description</t>
  </si>
  <si>
    <t>Footprint</t>
  </si>
  <si>
    <t>Link</t>
  </si>
  <si>
    <t>Component Code</t>
  </si>
  <si>
    <t>Comment</t>
  </si>
  <si>
    <t>LibRef</t>
  </si>
  <si>
    <t>B2</t>
  </si>
  <si>
    <t>Switch</t>
  </si>
  <si>
    <t>3-1825910-5</t>
  </si>
  <si>
    <t>https://www.mouser.vn/ProductDetail/TE-Connectivity/1825910-1?qs=bdENzIhz2rnt%2FTuoeHeP1Q==</t>
  </si>
  <si>
    <t xml:space="preserve">
1825910-1</t>
  </si>
  <si>
    <t>SW-PB</t>
  </si>
  <si>
    <t>C1, C2, C3, C4, C5, C6, C7, C8, C11, C18, C23</t>
  </si>
  <si>
    <t>Capacitor (Semiconductor SIM Model)</t>
  </si>
  <si>
    <t>CAPC2012X98N</t>
  </si>
  <si>
    <t>https://www.mouser.vn/ProductDetail/?qs=vLWxofP3U2wSOEpkvhvxCw==</t>
  </si>
  <si>
    <t>C0805X104K5RAC3316</t>
  </si>
  <si>
    <t>104</t>
  </si>
  <si>
    <t>Cap Semi</t>
  </si>
  <si>
    <t>C9</t>
  </si>
  <si>
    <t>CAPC1608X90N</t>
  </si>
  <si>
    <t>https://www.mouser.vn/ProductDetail/Yageo/CC0603KRX5R7BB105?qs=GgnqJ2f3nHgfglcojISamw==</t>
  </si>
  <si>
    <t>CC0603KRX5R7BB105</t>
  </si>
  <si>
    <t>1uF</t>
  </si>
  <si>
    <t>C10</t>
  </si>
  <si>
    <t>Polarized Capacitor (Axial)</t>
  </si>
  <si>
    <t>CAPPM3216X180N</t>
  </si>
  <si>
    <t>https://www.mouser.com/ProductDetail/AVX/TAJA105K016RNJ?qs=sGAEpiMZZMuEN2agSAc2pmRv4r8cj6yF/yQO0PAbRXc=&amp;fbclid=IwAR21APQor_aD_JCsrHP7MkSF5ziObKL5l20MjN1SAoSQoOeUE-k1MhEKE8Q</t>
  </si>
  <si>
    <t>TAJA105K016RNJ</t>
  </si>
  <si>
    <t>Cap Pol2</t>
  </si>
  <si>
    <t>C12</t>
  </si>
  <si>
    <t>Tantalum Capacitor</t>
  </si>
  <si>
    <t>CAPPM3528X210N</t>
  </si>
  <si>
    <t>https://www.mouser.vn/ProductDetail/AVX/TAJB106K016RSJ?qs=wgedUHV26DXCOqbRtdjeKQ==</t>
  </si>
  <si>
    <t>TAJB106K016RSJ</t>
  </si>
  <si>
    <t>10uF</t>
  </si>
  <si>
    <t>Cap_Tan_1210</t>
  </si>
  <si>
    <t>C13, C16, C17</t>
  </si>
  <si>
    <t>Capacitor</t>
  </si>
  <si>
    <t>CAPC3216X135N</t>
  </si>
  <si>
    <t>https://www.mouser.vn/ProductDetail/KEMET/C1206C104J5JACTU?qs=%2Fha2pyFaduhAFP6oO4LLeb88DG4vMH82kHbtcS%252B4xv6LGNGzrPRlpg%3D%3D</t>
  </si>
  <si>
    <t>C1206C104J5JACTU</t>
  </si>
  <si>
    <t>Cap_0603</t>
  </si>
  <si>
    <t>C14, C15</t>
  </si>
  <si>
    <t>CAPC1608X95N</t>
  </si>
  <si>
    <t>https://www.mouser.vn/ProductDetail/KEMET/C0603C220J5GAC7411?qs=%2Fha2pyFaduiOBgIIGlJ8ReG8XamOGh2DbVA4nCbjNJEMoUs2eAiFbA%3D%3D</t>
  </si>
  <si>
    <t>C0603C220J5GAC7411</t>
  </si>
  <si>
    <t>22pF</t>
  </si>
  <si>
    <t>C19</t>
  </si>
  <si>
    <t>CAPC2012X145N</t>
  </si>
  <si>
    <t>https://www.mouser.vn/ProductDetail/Vishay-Vitramon/VJ0805Y104KNAAT?qs=%2Fha2pyFaduhF2nQ94KIYvZVZeesNl%2Frwij6cCNyxLJ8XhbAWgiQvog%3D%3D</t>
  </si>
  <si>
    <t>VJ0805Y104KNAAT</t>
  </si>
  <si>
    <t>0.1uF</t>
  </si>
  <si>
    <t>C20</t>
  </si>
  <si>
    <t>https://www.mouser.vn/ProductDetail/Vishay-Vitramon/VJ0805Y103KNAAO?qs=%2Fha2pyFaduhF2nQ94KIYvaNGNYuEveD56SMTQeRRKzDy2joDJ4VSEg%3D%3D</t>
  </si>
  <si>
    <t>VJ0805Y103KNAAO</t>
  </si>
  <si>
    <t>10nF</t>
  </si>
  <si>
    <t>C32, C33, C22</t>
  </si>
  <si>
    <t>CAPC3216X125N</t>
  </si>
  <si>
    <t>https://www.mouser.vn/ProductDetail/Yageo/CC1206KKX7R7BB225?qs=%2Fha2pyFadujG%252BB25mNGWlbVtGCH5D6TqDLZzJRdO%2FvKDYw0uPmrAjg%3D%3D</t>
  </si>
  <si>
    <t>CC1206KKX7R7BB225</t>
  </si>
  <si>
    <t>2.2uF</t>
  </si>
  <si>
    <t>C21</t>
  </si>
  <si>
    <t>https://www.mouser.vn/ProductDetail/Yageo/CC0603KRX7R8BB474?qs=sGAEpiMZZMs0AnBnWHyRQJ8ZYmg6NYZbMHOVgCI8LDs%3D</t>
  </si>
  <si>
    <t>CC0603KRX7R8BB474</t>
  </si>
  <si>
    <t>0.47uF</t>
  </si>
  <si>
    <t>IC1</t>
  </si>
  <si>
    <t>Integrated Circuit</t>
  </si>
  <si>
    <t>SOT230P700X180-4N</t>
  </si>
  <si>
    <t>https://www.mouser.vn/ProductDetail/Texas-Instruments/LM1117IMPX-33-NOPB?qs=sGAEpiMZZMsGz1a6aV8DcCERHZHPu4lvE0euYWjwBgM%3D</t>
  </si>
  <si>
    <t>LM1117IMPX3.3_NOPB</t>
  </si>
  <si>
    <t>IC2</t>
  </si>
  <si>
    <t>SON125P300X500X100-8N</t>
  </si>
  <si>
    <t>https://www.mouser.vn/ProductDetail/Measurement-Specialties/MS561101BA03-50?qs=sGAEpiMZZMs29kr3d%252BndIz9IhEVqnVR5qDjzq%252BFSdhY%3D</t>
  </si>
  <si>
    <t>MS561101BA03-50</t>
  </si>
  <si>
    <t>MS561101BA03-00</t>
  </si>
  <si>
    <t>LD1, LD2</t>
  </si>
  <si>
    <t>LED_RED</t>
  </si>
  <si>
    <t>LEDC2012X120N</t>
  </si>
  <si>
    <t>https://www.mouser.vn/ProductDetail/Lite-On/LTST-C170KRKT?qs=%2Fha2pyFadugHsX7bdQzWjFN6DawqxaLJ%252Bmpz6ojJ8%2F0T3%2F9EyXbtKw%3D%3D</t>
  </si>
  <si>
    <t>LTST-C170KRKT</t>
  </si>
  <si>
    <t>LTST-C171GKT</t>
  </si>
  <si>
    <t>LD3</t>
  </si>
  <si>
    <t>LED_GREEN</t>
  </si>
  <si>
    <t>LEDC2012X90N</t>
  </si>
  <si>
    <t>https://www.mouser.vn/ProductDetail/Lite-On/LTST-C171GKT?qs=%2Fha2pyFadugHsX7bdQzWjDz%2FYUg4idziFOo3UDKQvjdCYO4eAQ5EGQ%3D%3D</t>
  </si>
  <si>
    <t>LD4</t>
  </si>
  <si>
    <t>LED_BLUE</t>
  </si>
  <si>
    <t>https://www.mouser.vn/ProductDetail/Lite-On/LTST-C171TBKT?qs=%2Fha2pyFadugHsX7bdQzWjPTlLX2wlIwbEPh4ki6KpfiGCgyDd7tICQ%3D%3D</t>
  </si>
  <si>
    <t>LTST-C171TBKT</t>
  </si>
  <si>
    <t>LD5</t>
  </si>
  <si>
    <t>LED_YELLOW</t>
  </si>
  <si>
    <t>https://www.mouser.vn/ProductDetail/Lite-On/LTST-C170YKT?qs=%2Fha2pyFadugHsX7bdQzWjESSqrtRW7IsyPcR%252BTUy4QZHT4HV%2F0fxjg%3D%3D</t>
  </si>
  <si>
    <t>LTST-C170YKT</t>
  </si>
  <si>
    <t>Q1</t>
  </si>
  <si>
    <t>NPN Darlington Bipolar Transistor</t>
  </si>
  <si>
    <t>TO-92</t>
  </si>
  <si>
    <t>https://banlinhkien.vn/goods-1920-s9014-to-92.html</t>
  </si>
  <si>
    <t>NPN1</t>
  </si>
  <si>
    <t>R1, R3, R4, R5, R6, R7, R9, R13, R24, R34, R10, R11</t>
  </si>
  <si>
    <t>Resistor</t>
  </si>
  <si>
    <t>RESC2012X60N</t>
  </si>
  <si>
    <t>https://www.mouser.vn/ProductDetail/Yageo/SR0805FR-7T10KL?qs=pfd5qewlna5WQnzPK%252BoHUA==</t>
  </si>
  <si>
    <t>RC0805FR-0710KL</t>
  </si>
  <si>
    <t>10K</t>
  </si>
  <si>
    <t>Res3</t>
  </si>
  <si>
    <t>R2</t>
  </si>
  <si>
    <t>https://www.mouser.vn/ProductDetail/Yageo/RC0805FR-071KL?qs=1ogmaHw32WJjeGY0DHXakQ==</t>
  </si>
  <si>
    <t>RC0805FR-071KL</t>
  </si>
  <si>
    <t>1K</t>
  </si>
  <si>
    <t>R8, R14, R15, R16, R17</t>
  </si>
  <si>
    <t>RESC1608X55N</t>
  </si>
  <si>
    <t>https://www.mouser.vn/ProductDetail/Yageo/RC0603FR-07510RL?qs=gt6vzsuosg04lV7mPQHzdw==</t>
  </si>
  <si>
    <t>RC0603FR-07510RL</t>
  </si>
  <si>
    <t/>
  </si>
  <si>
    <t>U1</t>
  </si>
  <si>
    <t>ARM Cortex-M4 32-bit MCU+FPU, 210 DMIPS, 1024 kB Flash, 192 kB Internal RAM, 82 I/Os, 100-pin LQFP, -40 to 85 degC, Tray</t>
  </si>
  <si>
    <t>STM-LQFP100_N</t>
  </si>
  <si>
    <t>https://banlinhkien.vn/goods-3297-stm32f407vgt6-lqfp100.html</t>
  </si>
  <si>
    <t>STM32F407VGT6</t>
  </si>
  <si>
    <t>ICM20689</t>
  </si>
  <si>
    <t>https://www.mouser.vn/ProductDetail/TDK-InvenSense/ICM-20689?qs=%2Fha2pyFaduiFPQXwpf7zTjNgMhSbAely3%2FeLsVXPqZLJOew0ZrkXbw==</t>
  </si>
  <si>
    <t>ICM-20689</t>
  </si>
  <si>
    <t>X2</t>
  </si>
  <si>
    <t>Crystal For all Crystal 2pin.</t>
  </si>
  <si>
    <t>XT2</t>
  </si>
  <si>
    <t>https://banlinhkien.vn/goods-779-thach-anh-8mhz-49s-dip.html</t>
  </si>
  <si>
    <t>8Mhz</t>
  </si>
  <si>
    <t>40 pin male header strip</t>
  </si>
  <si>
    <t>cần 52 chân</t>
  </si>
  <si>
    <t>https://hshop.vn/products/rao-duc-don-chon-thang-dai-40chon</t>
  </si>
  <si>
    <t>90 degree header</t>
  </si>
  <si>
    <t>cần 7x3 chân</t>
  </si>
  <si>
    <t>https://www.adafruit.com/product/816?gclid=Cj0KCQiA9orxBRD0ARIsAK9JDxSyENhTO-l3t2gipQMu4mC7uZzFC0HNkUepkfMwFdwIh6yKKr5c6MAaAv6GEALw_wcB</t>
  </si>
  <si>
    <t>Mouser Received Quantity</t>
  </si>
  <si>
    <t>USD price</t>
  </si>
  <si>
    <t>Price per board</t>
  </si>
  <si>
    <t>OK</t>
  </si>
  <si>
    <t>Cap Polarity</t>
  </si>
  <si>
    <t>Dark size is +.
https://electronics.stackexchange.com/questions/35480/polarity-of-unmarked-smt-electrolytic-capacitor</t>
  </si>
  <si>
    <t>Cap_Tantalum, polarized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</si>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</sst>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sz val="11"/>
      <color rgb="FF000000"/>
      <name val="Calibri"/>
    </font>
    <font>
      <sz val="10"/>
      <name val="Arial"/>
      <charset val="204"/>
    </font>
    <font>
      <b/>
      <sz val="10"/>
      <name val="Arial"/>
      <family val="2"/>
    </font>
    <font>
      <sz val="10"/>
      <name val="Arial"/>
      <family val="2"/>
    </font>
    <font>
      <u/>
      <sz val="10"/>
      <color theme="10"/>
      <name val="Arial"/>
      <family val="2"/>
    </font>
    <font>
      <sz val="11"/>
      <name val="Calibri"/>
      <family val="2"/>
    </font>
    <font>
      <sz val="10"/>
      <color rgb="FFFF0000"/>
      <name val="Arial"/>
      <family val="2"/>
    </font>
    <font>
      <sz val="10"/>
      <color rgb="FF333333"/>
      <name val="Arial"/>
      <family val="2"/>
    </font>
    <font>
      <sz val="10"/>
      <color rgb="FF00B050"/>
      <name val="Arial"/>
      <family val="2"/>
    </font>
    <font>
      <u/>
      <sz val="10"/>
      <color rgb="FF00B050"/>
      <name val="Arial"/>
      <family val="2"/>
    </font>
    <font>
      <sz val="11"/>
      <color rgb="FF00B050"/>
      <name val="Calibri"/>
      <family val="2"/>
    </font>
    <font>
      <sz val="10"/>
      <color rgb="FF000000"/>
      <name val="Arial"/>
      <family val="2"/>
    </font>
    <font>
      <sz val="11"/>
      <color rgb="FF000000"/>
      <name val="Times New Roman"/>
      <family val="1"/>
    </font>
    <font>
      <b/>
      <sz val="10"/>
      <color rgb="FFFF0000"/>
      <name val="Arial"/>
      <family val="2"/>
    </font>
    <font>
      <u/>
      <sz val="10"/>
      <name val="Arial"/>
      <family val="2"/>
    </font>
    <font>
      <sz val="11"/>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bottom style="hair">
        <color indexed="64"/>
      </bottom>
      <diagonal/>
    </border>
  </borders>
  <cellStyleXfs count="3">
    <xf numFmtId="0" fontId="0" fillId="0" borderId="0"/>
    <xf numFmtId="0" fontId="2" fillId="0" borderId="0"/>
    <xf numFmtId="0" fontId="5" fillId="0" borderId="0" applyNumberFormat="0" applyFill="0" applyBorder="0" applyAlignment="0" applyProtection="0"/>
  </cellStyleXfs>
  <cellXfs count="84">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xf numFmtId="0" fontId="3" fillId="0" borderId="1" xfId="1" applyFont="1" applyBorder="1" applyAlignment="1">
      <alignment horizontal="center" vertical="top"/>
    </xf>
    <xf numFmtId="0" fontId="3" fillId="0" borderId="1" xfId="1" quotePrefix="1" applyFont="1" applyBorder="1" applyAlignment="1">
      <alignment horizontal="center" vertical="top"/>
    </xf>
    <xf numFmtId="0" fontId="3" fillId="0" borderId="1" xfId="1" quotePrefix="1" applyFont="1" applyBorder="1" applyAlignment="1">
      <alignment horizontal="center" vertical="top" wrapText="1"/>
    </xf>
    <xf numFmtId="0" fontId="3" fillId="0" borderId="0" xfId="1" quotePrefix="1" applyFont="1" applyBorder="1" applyAlignment="1">
      <alignment horizontal="center" vertical="top"/>
    </xf>
    <xf numFmtId="0" fontId="2" fillId="0" borderId="0" xfId="1"/>
    <xf numFmtId="0" fontId="2" fillId="0" borderId="2" xfId="1" applyBorder="1" applyAlignment="1">
      <alignment horizontal="center" vertical="top"/>
    </xf>
    <xf numFmtId="0" fontId="2" fillId="0" borderId="3" xfId="1" applyBorder="1" applyAlignment="1">
      <alignment horizontal="center" vertical="top"/>
    </xf>
    <xf numFmtId="0" fontId="2" fillId="0" borderId="3" xfId="1" quotePrefix="1" applyBorder="1" applyAlignment="1">
      <alignment vertical="top" wrapText="1"/>
    </xf>
    <xf numFmtId="0" fontId="2" fillId="0" borderId="3" xfId="1" quotePrefix="1" applyBorder="1" applyAlignment="1">
      <alignment vertical="top"/>
    </xf>
    <xf numFmtId="0" fontId="4" fillId="0" borderId="3" xfId="1" quotePrefix="1" applyFont="1" applyBorder="1" applyAlignment="1">
      <alignment horizontal="center" vertical="top"/>
    </xf>
    <xf numFmtId="0" fontId="5" fillId="0" borderId="3" xfId="2" quotePrefix="1" applyBorder="1" applyAlignment="1">
      <alignment horizontal="center" vertical="top" wrapText="1"/>
    </xf>
    <xf numFmtId="0" fontId="4" fillId="0" borderId="3" xfId="1" quotePrefix="1" applyFont="1" applyBorder="1" applyAlignment="1">
      <alignment horizontal="center" vertical="top" wrapText="1"/>
    </xf>
    <xf numFmtId="0" fontId="2" fillId="0" borderId="0" xfId="1" quotePrefix="1" applyBorder="1" applyAlignment="1">
      <alignment vertical="top"/>
    </xf>
    <xf numFmtId="0" fontId="2" fillId="0" borderId="2" xfId="1" applyFill="1" applyBorder="1" applyAlignment="1">
      <alignment horizontal="center" vertical="top"/>
    </xf>
    <xf numFmtId="0" fontId="2" fillId="0" borderId="2" xfId="1" quotePrefix="1" applyBorder="1" applyAlignment="1">
      <alignment vertical="top" wrapText="1"/>
    </xf>
    <xf numFmtId="0" fontId="2" fillId="0" borderId="2" xfId="1" quotePrefix="1" applyBorder="1" applyAlignment="1">
      <alignment vertical="top"/>
    </xf>
    <xf numFmtId="0" fontId="2" fillId="0" borderId="2" xfId="1" quotePrefix="1" applyBorder="1" applyAlignment="1">
      <alignment horizontal="center" vertical="top"/>
    </xf>
    <xf numFmtId="0" fontId="5" fillId="0" borderId="0" xfId="2" applyAlignment="1">
      <alignment wrapText="1"/>
    </xf>
    <xf numFmtId="0" fontId="2" fillId="0" borderId="3" xfId="1" quotePrefix="1" applyBorder="1" applyAlignment="1">
      <alignment horizontal="center" vertical="top"/>
    </xf>
    <xf numFmtId="0" fontId="6" fillId="2" borderId="1" xfId="1" applyNumberFormat="1" applyFont="1" applyFill="1" applyBorder="1" applyAlignment="1">
      <alignment horizontal="center" vertical="top" wrapText="1"/>
    </xf>
    <xf numFmtId="0" fontId="7" fillId="0" borderId="2" xfId="1" quotePrefix="1" applyFont="1" applyBorder="1" applyAlignment="1">
      <alignment horizontal="center" vertical="top"/>
    </xf>
    <xf numFmtId="0" fontId="8" fillId="0" borderId="0" xfId="1" applyFont="1"/>
    <xf numFmtId="0" fontId="5" fillId="0" borderId="0" xfId="2"/>
    <xf numFmtId="0" fontId="4" fillId="0" borderId="2" xfId="1" quotePrefix="1" applyFont="1" applyBorder="1" applyAlignment="1">
      <alignment horizontal="center" vertical="top"/>
    </xf>
    <xf numFmtId="0" fontId="4" fillId="0" borderId="2" xfId="1" quotePrefix="1" applyFont="1" applyBorder="1" applyAlignment="1">
      <alignment vertical="top"/>
    </xf>
    <xf numFmtId="0" fontId="9" fillId="0" borderId="2" xfId="1" applyFont="1" applyBorder="1" applyAlignment="1">
      <alignment horizontal="center" vertical="top"/>
    </xf>
    <xf numFmtId="0" fontId="9" fillId="0" borderId="2" xfId="1" applyFont="1" applyFill="1" applyBorder="1" applyAlignment="1">
      <alignment horizontal="center" vertical="top"/>
    </xf>
    <xf numFmtId="0" fontId="9" fillId="0" borderId="2" xfId="1" quotePrefix="1" applyFont="1" applyBorder="1" applyAlignment="1">
      <alignment vertical="top" wrapText="1"/>
    </xf>
    <xf numFmtId="0" fontId="9" fillId="0" borderId="2" xfId="1" quotePrefix="1" applyFont="1" applyBorder="1" applyAlignment="1">
      <alignment vertical="top"/>
    </xf>
    <xf numFmtId="0" fontId="9" fillId="0" borderId="2" xfId="1" quotePrefix="1" applyFont="1" applyBorder="1" applyAlignment="1">
      <alignment horizontal="center" vertical="top"/>
    </xf>
    <xf numFmtId="0" fontId="10" fillId="0" borderId="0" xfId="2" applyFont="1"/>
    <xf numFmtId="0" fontId="9" fillId="0" borderId="0" xfId="1" applyFont="1"/>
    <xf numFmtId="0" fontId="9" fillId="0" borderId="0" xfId="1" quotePrefix="1" applyFont="1" applyBorder="1" applyAlignment="1">
      <alignment vertical="top"/>
    </xf>
    <xf numFmtId="0" fontId="11" fillId="2" borderId="1" xfId="1" applyNumberFormat="1" applyFont="1" applyFill="1" applyBorder="1" applyAlignment="1">
      <alignment horizontal="left" vertical="top" wrapText="1"/>
    </xf>
    <xf numFmtId="0" fontId="4" fillId="0" borderId="2" xfId="1" quotePrefix="1" applyFont="1" applyBorder="1" applyAlignment="1">
      <alignment vertical="top" wrapText="1"/>
    </xf>
    <xf numFmtId="0" fontId="12" fillId="0" borderId="0" xfId="1" applyFont="1" applyAlignment="1">
      <alignment wrapText="1"/>
    </xf>
    <xf numFmtId="0" fontId="13" fillId="0" borderId="0" xfId="1" applyFont="1"/>
    <xf numFmtId="0" fontId="5" fillId="0" borderId="2" xfId="2" quotePrefix="1" applyBorder="1" applyAlignment="1">
      <alignment horizontal="center" vertical="top" wrapText="1"/>
    </xf>
    <xf numFmtId="0" fontId="5" fillId="0" borderId="0" xfId="2" quotePrefix="1" applyBorder="1" applyAlignment="1">
      <alignment horizontal="center" vertical="top" wrapText="1"/>
    </xf>
    <xf numFmtId="0" fontId="4" fillId="0" borderId="3" xfId="1" applyFont="1" applyBorder="1" applyAlignment="1">
      <alignment horizontal="center" vertical="top"/>
    </xf>
    <xf numFmtId="0" fontId="4" fillId="0" borderId="3" xfId="1" quotePrefix="1" applyFont="1" applyBorder="1" applyAlignment="1">
      <alignment vertical="top" wrapText="1"/>
    </xf>
    <xf numFmtId="0" fontId="14" fillId="0" borderId="0" xfId="1" applyFont="1"/>
    <xf numFmtId="0" fontId="10" fillId="0" borderId="0" xfId="2" applyFont="1" applyAlignment="1">
      <alignment wrapText="1"/>
    </xf>
    <xf numFmtId="0" fontId="9" fillId="0" borderId="0" xfId="1" quotePrefix="1" applyFont="1"/>
    <xf numFmtId="0" fontId="2" fillId="0" borderId="0" xfId="1" applyAlignment="1">
      <alignment horizontal="center"/>
    </xf>
    <xf numFmtId="0" fontId="7" fillId="0" borderId="4" xfId="1" applyFont="1" applyFill="1" applyBorder="1" applyAlignment="1">
      <alignment horizontal="center" vertical="top"/>
    </xf>
    <xf numFmtId="0" fontId="2" fillId="0" borderId="4" xfId="1" applyFill="1" applyBorder="1" applyAlignment="1">
      <alignment vertical="top"/>
    </xf>
    <xf numFmtId="0" fontId="7" fillId="0" borderId="0" xfId="1" applyFont="1"/>
    <xf numFmtId="0" fontId="7" fillId="0" borderId="0" xfId="1" applyFont="1" applyFill="1" applyBorder="1" applyAlignment="1">
      <alignment horizontal="center" vertical="top"/>
    </xf>
    <xf numFmtId="0" fontId="4" fillId="0" borderId="0" xfId="1" applyFont="1" applyFill="1" applyBorder="1" applyAlignment="1">
      <alignment vertical="top"/>
    </xf>
    <xf numFmtId="0" fontId="3" fillId="0" borderId="1" xfId="1" applyFont="1" applyFill="1" applyBorder="1" applyAlignment="1">
      <alignment horizontal="center" vertical="top"/>
    </xf>
    <xf numFmtId="0" fontId="2" fillId="0" borderId="1" xfId="1" applyBorder="1"/>
    <xf numFmtId="0" fontId="3" fillId="0" borderId="1" xfId="1" applyFont="1" applyBorder="1"/>
    <xf numFmtId="0" fontId="4" fillId="0" borderId="1" xfId="1" quotePrefix="1" applyFont="1" applyBorder="1" applyAlignment="1">
      <alignment horizontal="center" vertical="top" wrapText="1"/>
    </xf>
    <xf numFmtId="0" fontId="2" fillId="0" borderId="1" xfId="1" quotePrefix="1" applyBorder="1" applyAlignment="1">
      <alignment vertical="top"/>
    </xf>
    <xf numFmtId="0" fontId="4" fillId="0" borderId="2" xfId="1" applyFont="1" applyBorder="1" applyAlignment="1">
      <alignment horizontal="center" vertical="top"/>
    </xf>
    <xf numFmtId="0" fontId="4" fillId="0" borderId="2" xfId="1" applyFont="1" applyFill="1" applyBorder="1" applyAlignment="1">
      <alignment horizontal="center" vertical="top"/>
    </xf>
    <xf numFmtId="0" fontId="15" fillId="0" borderId="0" xfId="2" applyFont="1" applyAlignment="1">
      <alignment wrapText="1"/>
    </xf>
    <xf numFmtId="0" fontId="4" fillId="0" borderId="1" xfId="1" quotePrefix="1" applyFont="1" applyBorder="1" applyAlignment="1">
      <alignment horizontal="center" vertical="top"/>
    </xf>
    <xf numFmtId="0" fontId="4" fillId="0" borderId="1" xfId="1" quotePrefix="1" applyFont="1" applyBorder="1" applyAlignment="1">
      <alignment vertical="top"/>
    </xf>
    <xf numFmtId="0" fontId="4" fillId="0" borderId="1" xfId="1" applyFont="1" applyBorder="1"/>
    <xf numFmtId="0" fontId="4" fillId="0" borderId="0" xfId="1" applyFont="1"/>
    <xf numFmtId="0" fontId="8" fillId="0" borderId="1" xfId="1" applyFont="1" applyBorder="1"/>
    <xf numFmtId="0" fontId="2" fillId="0" borderId="1" xfId="1" applyBorder="1" applyAlignment="1">
      <alignment wrapText="1"/>
    </xf>
    <xf numFmtId="0" fontId="14" fillId="0" borderId="2" xfId="1" applyFont="1" applyBorder="1" applyAlignment="1">
      <alignment horizontal="center" vertical="top"/>
    </xf>
    <xf numFmtId="0" fontId="15" fillId="0" borderId="0" xfId="2" applyFont="1"/>
    <xf numFmtId="0" fontId="4" fillId="0" borderId="3" xfId="1" quotePrefix="1" applyFont="1" applyBorder="1" applyAlignment="1">
      <alignment vertical="top"/>
    </xf>
    <xf numFmtId="0" fontId="6" fillId="2" borderId="1" xfId="1" applyNumberFormat="1" applyFont="1" applyFill="1" applyBorder="1" applyAlignment="1">
      <alignment horizontal="left" vertical="top" wrapText="1"/>
    </xf>
    <xf numFmtId="0" fontId="4" fillId="0" borderId="1" xfId="1" applyFont="1" applyFill="1" applyBorder="1" applyAlignment="1">
      <alignment vertical="top"/>
    </xf>
    <xf numFmtId="0" fontId="9" fillId="0" borderId="1" xfId="1" applyFont="1" applyBorder="1"/>
    <xf numFmtId="0" fontId="13" fillId="0" borderId="1" xfId="1" applyFont="1" applyBorder="1"/>
    <xf numFmtId="0" fontId="5" fillId="0" borderId="5" xfId="2" quotePrefix="1" applyBorder="1" applyAlignment="1">
      <alignment horizontal="center" vertical="top" wrapText="1"/>
    </xf>
    <xf numFmtId="0" fontId="2" fillId="0" borderId="1" xfId="1" quotePrefix="1" applyBorder="1" applyAlignment="1">
      <alignment horizontal="center" vertical="top"/>
    </xf>
    <xf numFmtId="0" fontId="16" fillId="0" borderId="1" xfId="1" applyFont="1" applyBorder="1"/>
    <xf numFmtId="0" fontId="4" fillId="0" borderId="1" xfId="1" quotePrefix="1" applyFont="1" applyBorder="1"/>
    <xf numFmtId="0" fontId="4" fillId="0" borderId="0" xfId="1" applyFont="1" applyAlignment="1">
      <alignment wrapText="1"/>
    </xf>
    <xf numFmtId="0" fontId="4" fillId="0" borderId="0" xfId="1" applyFont="1" applyAlignment="1">
      <alignment horizontal="center"/>
    </xf>
    <xf numFmtId="0" fontId="4" fillId="0" borderId="4" xfId="1" applyFont="1" applyFill="1" applyBorder="1" applyAlignment="1">
      <alignment horizontal="center" vertical="top"/>
    </xf>
    <xf numFmtId="0" fontId="4" fillId="0" borderId="4" xfId="1" applyFont="1" applyFill="1" applyBorder="1" applyAlignment="1">
      <alignment vertical="top"/>
    </xf>
    <xf numFmtId="0" fontId="4" fillId="0" borderId="0" xfId="1" applyFont="1" applyFill="1" applyBorder="1" applyAlignment="1">
      <alignment horizontal="center" vertical="top"/>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mouser.vn/ProductDetail/Yageo/CC0603KRX5R7BB105?qs=GgnqJ2f3nHgfglcojISamw==" TargetMode="External"/><Relationship Id="rId13" Type="http://schemas.openxmlformats.org/officeDocument/2006/relationships/hyperlink" Target="https://www.mouser.vn/ProductDetail/Vishay-Vitramon/VJ0805Y104KNAAT?qs=%2Fha2pyFaduhF2nQ94KIYvZVZeesNl%2Frwij6cCNyxLJ8XhbAWgiQvog%3D%3D" TargetMode="External"/><Relationship Id="rId18" Type="http://schemas.openxmlformats.org/officeDocument/2006/relationships/hyperlink" Target="https://www.mouser.vn/ProductDetail/Yageo/RC0805FR-071KL?qs=1ogmaHw32WJjeGY0DHXakQ==" TargetMode="External"/><Relationship Id="rId3" Type="http://schemas.openxmlformats.org/officeDocument/2006/relationships/hyperlink" Target="https://banlinhkien.vn/goods-3297-stm32f407vgt6-lqfp100.html" TargetMode="External"/><Relationship Id="rId21" Type="http://schemas.openxmlformats.org/officeDocument/2006/relationships/hyperlink" Target="https://www.mouser.vn/ProductDetail/Yageo/CC0603KRX7R8BB474?qs=sGAEpiMZZMs0AnBnWHyRQJ8ZYmg6NYZbMHOVgCI8LDs%3D" TargetMode="External"/><Relationship Id="rId7" Type="http://schemas.openxmlformats.org/officeDocument/2006/relationships/hyperlink" Target="https://www.mouser.vn/ProductDetail/?qs=vLWxofP3U2wSOEpkvhvxCw==" TargetMode="External"/><Relationship Id="rId12" Type="http://schemas.openxmlformats.org/officeDocument/2006/relationships/hyperlink" Target="https://www.mouser.vn/ProductDetail/KEMET/C0603C220J5GAC7411?qs=%2Fha2pyFaduiOBgIIGlJ8ReG8XamOGh2DbVA4nCbjNJEMoUs2eAiFbA%3D%3D" TargetMode="External"/><Relationship Id="rId17" Type="http://schemas.openxmlformats.org/officeDocument/2006/relationships/hyperlink" Target="https://www.mouser.vn/ProductDetail/Yageo/SR0805FR-7T10KL?qs=pfd5qewlna5WQnzPK%252BoHUA==" TargetMode="External"/><Relationship Id="rId2" Type="http://schemas.openxmlformats.org/officeDocument/2006/relationships/hyperlink" Target="https://www.mouser.vn/ProductDetail/Lite-On/LTST-C171TBKT?qs=%2Fha2pyFadugHsX7bdQzWjPTlLX2wlIwbEPh4ki6KpfiGCgyDd7tICQ%3D%3D" TargetMode="External"/><Relationship Id="rId16" Type="http://schemas.openxmlformats.org/officeDocument/2006/relationships/hyperlink" Target="https://www.mouser.vn/ProductDetail/Texas-Instruments/LM1117IMPX-33-NOPB?qs=sGAEpiMZZMsGz1a6aV8DcCERHZHPu4lvE0euYWjwBgM%3D" TargetMode="External"/><Relationship Id="rId20" Type="http://schemas.openxmlformats.org/officeDocument/2006/relationships/hyperlink" Target="https://www.adafruit.com/product/816?gclid=Cj0KCQiA9orxBRD0ARIsAK9JDxSyENhTO-l3t2gipQMu4mC7uZzFC0HNkUepkfMwFdwIh6yKKr5c6MAaAv6GEALw_wcB" TargetMode="External"/><Relationship Id="rId1" Type="http://schemas.openxmlformats.org/officeDocument/2006/relationships/hyperlink" Target="https://www.mouser.vn/ProductDetail/Lite-On/LTST-C170YKT?qs=%2Fha2pyFadugHsX7bdQzWjESSqrtRW7IsyPcR%252BTUy4QZHT4HV%2F0fxjg%3D%3D" TargetMode="External"/><Relationship Id="rId6" Type="http://schemas.openxmlformats.org/officeDocument/2006/relationships/hyperlink" Target="https://www.mouser.vn/ProductDetail/Measurement-Specialties/MS561101BA03-50?qs=sGAEpiMZZMs29kr3d%252BndIz9IhEVqnVR5qDjzq%252BFSdhY%3D" TargetMode="External"/><Relationship Id="rId11" Type="http://schemas.openxmlformats.org/officeDocument/2006/relationships/hyperlink" Target="https://www.mouser.vn/ProductDetail/KEMET/C1206C104J5JACTU?qs=%2Fha2pyFaduhAFP6oO4LLeb88DG4vMH82kHbtcS%252B4xv6LGNGzrPRlpg%3D%3D" TargetMode="External"/><Relationship Id="rId24" Type="http://schemas.openxmlformats.org/officeDocument/2006/relationships/printerSettings" Target="../printerSettings/printerSettings1.bin"/><Relationship Id="rId5" Type="http://schemas.openxmlformats.org/officeDocument/2006/relationships/hyperlink" Target="https://www.mouser.vn/ProductDetail/Yageo/RC0603FR-07510RL?qs=gt6vzsuosg04lV7mPQHzdw==" TargetMode="External"/><Relationship Id="rId15" Type="http://schemas.openxmlformats.org/officeDocument/2006/relationships/hyperlink" Target="https://www.mouser.vn/ProductDetail/Yageo/CC1206KKX7R7BB225?qs=%2Fha2pyFadujG%252BB25mNGWlbVtGCH5D6TqDLZzJRdO%2FvKDYw0uPmrAjg%3D%3D" TargetMode="External"/><Relationship Id="rId23" Type="http://schemas.openxmlformats.org/officeDocument/2006/relationships/hyperlink" Target="https://www.mouser.com/ProductDetail/AVX/TAJA105K016RNJ?qs=sGAEpiMZZMuEN2agSAc2pmRv4r8cj6yF/yQO0PAbRXc=&amp;fbclid=IwAR21APQor_aD_JCsrHP7MkSF5ziObKL5l20MjN1SAoSQoOeUE-k1MhEKE8Q" TargetMode="External"/><Relationship Id="rId10" Type="http://schemas.openxmlformats.org/officeDocument/2006/relationships/hyperlink" Target="https://www.mouser.vn/ProductDetail/AVX/TAJB106K016RSJ?qs=wgedUHV26DXCOqbRtdjeKQ==" TargetMode="External"/><Relationship Id="rId19" Type="http://schemas.openxmlformats.org/officeDocument/2006/relationships/hyperlink" Target="https://hshop.vn/products/rao-duc-don-chon-thang-dai-40chon" TargetMode="External"/><Relationship Id="rId4" Type="http://schemas.openxmlformats.org/officeDocument/2006/relationships/hyperlink" Target="https://www.mouser.vn/ProductDetail/TE-Connectivity/1825910-1?qs=bdENzIhz2rnt%2FTuoeHeP1Q==" TargetMode="External"/><Relationship Id="rId9" Type="http://schemas.openxmlformats.org/officeDocument/2006/relationships/hyperlink" Target="https://banlinhkien.vn/goods-1920-s9014-to-92.html" TargetMode="External"/><Relationship Id="rId14" Type="http://schemas.openxmlformats.org/officeDocument/2006/relationships/hyperlink" Target="https://www.mouser.vn/ProductDetail/Vishay-Vitramon/VJ0805Y103KNAAO?qs=%2Fha2pyFaduhF2nQ94KIYvaNGNYuEveD56SMTQeRRKzDy2joDJ4VSEg%3D%3D" TargetMode="External"/><Relationship Id="rId22" Type="http://schemas.openxmlformats.org/officeDocument/2006/relationships/hyperlink" Target="https://www.mouser.vn/ProductDetail/TDK-InvenSense/ICM-20689?qs=%2Fha2pyFaduiFPQXwpf7zTjNgMhSbAely3%2FeLsVXPqZLJOew0ZrkXb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mouser.vn/ProductDetail/Yageo/CC0603KRX5R7BB105?qs=GgnqJ2f3nHgfglcojISamw==" TargetMode="External"/><Relationship Id="rId13" Type="http://schemas.openxmlformats.org/officeDocument/2006/relationships/hyperlink" Target="https://www.mouser.vn/ProductDetail/Vishay-Vitramon/VJ0805Y104KNAAT?qs=%2Fha2pyFaduhF2nQ94KIYvZVZeesNl%2Frwij6cCNyxLJ8XhbAWgiQvog%3D%3D" TargetMode="External"/><Relationship Id="rId18" Type="http://schemas.openxmlformats.org/officeDocument/2006/relationships/hyperlink" Target="https://www.mouser.vn/ProductDetail/Yageo/RC0805FR-071KL?qs=1ogmaHw32WJjeGY0DHXakQ==" TargetMode="External"/><Relationship Id="rId3" Type="http://schemas.openxmlformats.org/officeDocument/2006/relationships/hyperlink" Target="https://banlinhkien.vn/goods-3297-stm32f407vgt6-lqfp100.html" TargetMode="External"/><Relationship Id="rId21" Type="http://schemas.openxmlformats.org/officeDocument/2006/relationships/hyperlink" Target="https://www.mouser.vn/ProductDetail/Yageo/CC0603KRX7R8BB474?qs=sGAEpiMZZMs0AnBnWHyRQJ8ZYmg6NYZbMHOVgCI8LDs%3D" TargetMode="External"/><Relationship Id="rId7" Type="http://schemas.openxmlformats.org/officeDocument/2006/relationships/hyperlink" Target="https://www.mouser.vn/ProductDetail/?qs=vLWxofP3U2wSOEpkvhvxCw==" TargetMode="External"/><Relationship Id="rId12" Type="http://schemas.openxmlformats.org/officeDocument/2006/relationships/hyperlink" Target="https://www.mouser.vn/ProductDetail/KEMET/C0603C220J5GAC7411?qs=%2Fha2pyFaduiOBgIIGlJ8ReG8XamOGh2DbVA4nCbjNJEMoUs2eAiFbA%3D%3D" TargetMode="External"/><Relationship Id="rId17" Type="http://schemas.openxmlformats.org/officeDocument/2006/relationships/hyperlink" Target="https://www.mouser.vn/ProductDetail/Yageo/SR0805FR-7T10KL?qs=pfd5qewlna5WQnzPK%252BoHUA==" TargetMode="External"/><Relationship Id="rId2" Type="http://schemas.openxmlformats.org/officeDocument/2006/relationships/hyperlink" Target="https://www.mouser.vn/ProductDetail/Lite-On/LTST-C171TBKT?qs=%2Fha2pyFadugHsX7bdQzWjPTlLX2wlIwbEPh4ki6KpfiGCgyDd7tICQ%3D%3D" TargetMode="External"/><Relationship Id="rId16" Type="http://schemas.openxmlformats.org/officeDocument/2006/relationships/hyperlink" Target="https://www.mouser.vn/ProductDetail/Texas-Instruments/LM1117IMPX-33-NOPB?qs=sGAEpiMZZMsGz1a6aV8DcCERHZHPu4lvE0euYWjwBgM%3D" TargetMode="External"/><Relationship Id="rId20" Type="http://schemas.openxmlformats.org/officeDocument/2006/relationships/hyperlink" Target="https://www.adafruit.com/product/816?gclid=Cj0KCQiA9orxBRD0ARIsAK9JDxSyENhTO-l3t2gipQMu4mC7uZzFC0HNkUepkfMwFdwIh6yKKr5c6MAaAv6GEALw_wcB" TargetMode="External"/><Relationship Id="rId1" Type="http://schemas.openxmlformats.org/officeDocument/2006/relationships/hyperlink" Target="https://www.mouser.vn/ProductDetail/Lite-On/LTST-C170YKT?qs=%2Fha2pyFadugHsX7bdQzWjESSqrtRW7IsyPcR%252BTUy4QZHT4HV%2F0fxjg%3D%3D" TargetMode="External"/><Relationship Id="rId6" Type="http://schemas.openxmlformats.org/officeDocument/2006/relationships/hyperlink" Target="https://www.mouser.vn/ProductDetail/Measurement-Specialties/MS561101BA03-50?qs=sGAEpiMZZMs29kr3d%252BndIz9IhEVqnVR5qDjzq%252BFSdhY%3D" TargetMode="External"/><Relationship Id="rId11" Type="http://schemas.openxmlformats.org/officeDocument/2006/relationships/hyperlink" Target="https://www.mouser.vn/ProductDetail/KEMET/C1206C104J5JACTU?qs=%2Fha2pyFaduhAFP6oO4LLeb88DG4vMH82kHbtcS%252B4xv6LGNGzrPRlpg%3D%3D" TargetMode="External"/><Relationship Id="rId24" Type="http://schemas.openxmlformats.org/officeDocument/2006/relationships/printerSettings" Target="../printerSettings/printerSettings2.bin"/><Relationship Id="rId5" Type="http://schemas.openxmlformats.org/officeDocument/2006/relationships/hyperlink" Target="https://www.mouser.vn/ProductDetail/Yageo/RC0603FR-07510RL?qs=gt6vzsuosg04lV7mPQHzdw==" TargetMode="External"/><Relationship Id="rId15" Type="http://schemas.openxmlformats.org/officeDocument/2006/relationships/hyperlink" Target="https://www.mouser.vn/ProductDetail/Yageo/CC1206KKX7R7BB225?qs=%2Fha2pyFadujG%252BB25mNGWlbVtGCH5D6TqDLZzJRdO%2FvKDYw0uPmrAjg%3D%3D" TargetMode="External"/><Relationship Id="rId23" Type="http://schemas.openxmlformats.org/officeDocument/2006/relationships/hyperlink" Target="https://www.mouser.com/ProductDetail/AVX/TAJA105K016RNJ?qs=sGAEpiMZZMuEN2agSAc2pmRv4r8cj6yF/yQO0PAbRXc=&amp;fbclid=IwAR21APQor_aD_JCsrHP7MkSF5ziObKL5l20MjN1SAoSQoOeUE-k1MhEKE8Q" TargetMode="External"/><Relationship Id="rId10" Type="http://schemas.openxmlformats.org/officeDocument/2006/relationships/hyperlink" Target="https://www.mouser.vn/ProductDetail/AVX/TAJB106K016RSJ?qs=wgedUHV26DXCOqbRtdjeKQ==" TargetMode="External"/><Relationship Id="rId19" Type="http://schemas.openxmlformats.org/officeDocument/2006/relationships/hyperlink" Target="https://hshop.vn/products/rao-duc-don-chon-thang-dai-40chon" TargetMode="External"/><Relationship Id="rId4" Type="http://schemas.openxmlformats.org/officeDocument/2006/relationships/hyperlink" Target="https://www.mouser.vn/ProductDetail/TE-Connectivity/1825910-1?qs=bdENzIhz2rnt%2FTuoeHeP1Q==" TargetMode="External"/><Relationship Id="rId9" Type="http://schemas.openxmlformats.org/officeDocument/2006/relationships/hyperlink" Target="https://banlinhkien.vn/goods-1920-s9014-to-92.html" TargetMode="External"/><Relationship Id="rId14" Type="http://schemas.openxmlformats.org/officeDocument/2006/relationships/hyperlink" Target="https://www.mouser.vn/ProductDetail/Vishay-Vitramon/VJ0805Y103KNAAO?qs=%2Fha2pyFaduhF2nQ94KIYvaNGNYuEveD56SMTQeRRKzDy2joDJ4VSEg%3D%3D" TargetMode="External"/><Relationship Id="rId22" Type="http://schemas.openxmlformats.org/officeDocument/2006/relationships/hyperlink" Target="https://www.mouser.vn/ProductDetail/TDK-InvenSense/ICM-20689?qs=%2Fha2pyFaduiFPQXwpf7zTjNgMhSbAely3%2FeLsVXPqZLJOew0ZrkXb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6"/>
  <sheetViews>
    <sheetView tabSelected="1" topLeftCell="A7" workbookViewId="0"/>
  </sheetViews>
  <sheetFormatPr defaultColWidth="14.42578125" defaultRowHeight="15.75" customHeight="1" x14ac:dyDescent="0.2"/>
  <cols>
    <col min="1" max="1" width="81.85546875" customWidth="1"/>
    <col min="2" max="2" width="62" customWidth="1"/>
    <col min="3" max="3" width="33.42578125" customWidth="1"/>
  </cols>
  <sheetData>
    <row r="1" spans="1:3" ht="15.75" customHeight="1" x14ac:dyDescent="0.25">
      <c r="A1" s="1" t="s">
        <v>0</v>
      </c>
      <c r="B1" s="2" t="s">
        <v>1</v>
      </c>
      <c r="C1" s="2" t="s">
        <v>2</v>
      </c>
    </row>
    <row r="2" spans="1:3" ht="15.75" customHeight="1" x14ac:dyDescent="0.25">
      <c r="A2" s="1" t="s">
        <v>3</v>
      </c>
      <c r="B2" s="2" t="s">
        <v>4</v>
      </c>
      <c r="C2" s="3"/>
    </row>
    <row r="3" spans="1:3" ht="15.75" customHeight="1" x14ac:dyDescent="0.25">
      <c r="A3" s="1" t="s">
        <v>5</v>
      </c>
      <c r="B3" s="2" t="s">
        <v>6</v>
      </c>
      <c r="C3" s="3"/>
    </row>
    <row r="4" spans="1:3" ht="15.75" customHeight="1" x14ac:dyDescent="0.25">
      <c r="A4" s="1" t="s">
        <v>7</v>
      </c>
      <c r="B4" s="3"/>
      <c r="C4" s="3"/>
    </row>
    <row r="5" spans="1:3" ht="15.75" customHeight="1" x14ac:dyDescent="0.25">
      <c r="A5" s="1" t="s">
        <v>8</v>
      </c>
      <c r="B5" s="2" t="s">
        <v>9</v>
      </c>
      <c r="C5" s="3"/>
    </row>
    <row r="6" spans="1:3" ht="15.75" customHeight="1" x14ac:dyDescent="0.25">
      <c r="A6" s="1" t="s">
        <v>10</v>
      </c>
      <c r="B6" s="2" t="s">
        <v>11</v>
      </c>
      <c r="C6" s="3"/>
    </row>
    <row r="7" spans="1:3" ht="15.75" customHeight="1" x14ac:dyDescent="0.25">
      <c r="A7" s="1" t="s">
        <v>12</v>
      </c>
      <c r="B7" s="3"/>
      <c r="C7" s="3"/>
    </row>
    <row r="8" spans="1:3" ht="15.75" customHeight="1" x14ac:dyDescent="0.25">
      <c r="A8" s="1" t="s">
        <v>13</v>
      </c>
      <c r="B8" s="3"/>
      <c r="C8" s="3"/>
    </row>
    <row r="9" spans="1:3" ht="15.75" customHeight="1" x14ac:dyDescent="0.25">
      <c r="A9" s="1" t="s">
        <v>14</v>
      </c>
      <c r="B9" s="3"/>
      <c r="C9" s="3"/>
    </row>
    <row r="10" spans="1:3" ht="15.75" customHeight="1" x14ac:dyDescent="0.25">
      <c r="A10" s="1" t="s">
        <v>15</v>
      </c>
      <c r="B10" s="3"/>
      <c r="C10" s="3"/>
    </row>
    <row r="11" spans="1:3" ht="15.75" customHeight="1" x14ac:dyDescent="0.25">
      <c r="A11" s="1" t="s">
        <v>16</v>
      </c>
      <c r="B11" s="2" t="s">
        <v>17</v>
      </c>
      <c r="C11" s="3"/>
    </row>
    <row r="12" spans="1:3" ht="15.75" customHeight="1" x14ac:dyDescent="0.25">
      <c r="A12" s="1" t="s">
        <v>18</v>
      </c>
      <c r="B12" s="3"/>
      <c r="C12" s="3"/>
    </row>
    <row r="13" spans="1:3" ht="15.75" customHeight="1" x14ac:dyDescent="0.25">
      <c r="A13" s="1" t="s">
        <v>19</v>
      </c>
      <c r="B13" s="3"/>
      <c r="C13" s="3"/>
    </row>
    <row r="14" spans="1:3" ht="15.75" customHeight="1" x14ac:dyDescent="0.25">
      <c r="A14" s="1" t="s">
        <v>20</v>
      </c>
      <c r="B14" s="3"/>
      <c r="C14" s="3"/>
    </row>
    <row r="15" spans="1:3" ht="15.75" customHeight="1" x14ac:dyDescent="0.25">
      <c r="A15" s="1" t="s">
        <v>21</v>
      </c>
      <c r="B15" s="3"/>
      <c r="C15" s="3"/>
    </row>
    <row r="16" spans="1:3" ht="15.75" customHeight="1" x14ac:dyDescent="0.25">
      <c r="A16" s="1" t="s">
        <v>22</v>
      </c>
      <c r="B16" s="2" t="s">
        <v>23</v>
      </c>
      <c r="C1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81" zoomScaleNormal="100" workbookViewId="0">
      <pane ySplit="480" activePane="bottomLeft"/>
      <selection activeCell="H1" sqref="H1:H1048576"/>
      <selection pane="bottomLeft" activeCell="D16" sqref="D16"/>
    </sheetView>
  </sheetViews>
  <sheetFormatPr defaultRowHeight="12.75" x14ac:dyDescent="0.2"/>
  <cols>
    <col min="1" max="1" width="9.140625" style="8"/>
    <col min="2" max="2" width="10.42578125" style="8" customWidth="1"/>
    <col min="3" max="3" width="24.42578125" style="8" customWidth="1"/>
    <col min="4" max="4" width="42.5703125" style="8" customWidth="1"/>
    <col min="5" max="5" width="25.140625" style="8" customWidth="1"/>
    <col min="6" max="6" width="38.28515625" style="8" customWidth="1"/>
    <col min="7" max="7" width="25.140625" style="8" customWidth="1"/>
    <col min="8" max="8" width="34" style="8" customWidth="1"/>
    <col min="9" max="9" width="23.85546875" style="8" customWidth="1"/>
    <col min="10" max="10" width="33.85546875" style="8" customWidth="1"/>
    <col min="11" max="16384" width="9.140625" style="8"/>
  </cols>
  <sheetData>
    <row r="1" spans="1:9" x14ac:dyDescent="0.2">
      <c r="A1" s="4" t="s">
        <v>24</v>
      </c>
      <c r="B1" s="5" t="s">
        <v>25</v>
      </c>
      <c r="C1" s="6" t="s">
        <v>26</v>
      </c>
      <c r="D1" s="5" t="s">
        <v>27</v>
      </c>
      <c r="E1" s="5" t="s">
        <v>28</v>
      </c>
      <c r="F1" s="5" t="s">
        <v>29</v>
      </c>
      <c r="G1" s="5" t="s">
        <v>30</v>
      </c>
      <c r="H1" s="5" t="s">
        <v>31</v>
      </c>
      <c r="I1" s="7" t="s">
        <v>32</v>
      </c>
    </row>
    <row r="2" spans="1:9" ht="38.25" x14ac:dyDescent="0.2">
      <c r="A2" s="9">
        <f t="shared" ref="A2:A25" si="0">ROW(A2) - ROW($A$1)</f>
        <v>1</v>
      </c>
      <c r="B2" s="10">
        <v>2</v>
      </c>
      <c r="C2" s="11" t="s">
        <v>33</v>
      </c>
      <c r="D2" s="12" t="s">
        <v>34</v>
      </c>
      <c r="E2" s="13" t="s">
        <v>35</v>
      </c>
      <c r="F2" s="14" t="s">
        <v>36</v>
      </c>
      <c r="G2" s="15" t="s">
        <v>37</v>
      </c>
      <c r="H2" s="12" t="s">
        <v>38</v>
      </c>
      <c r="I2" s="16" t="s">
        <v>38</v>
      </c>
    </row>
    <row r="3" spans="1:9" ht="25.5" x14ac:dyDescent="0.2">
      <c r="A3" s="9">
        <f t="shared" si="0"/>
        <v>2</v>
      </c>
      <c r="B3" s="17">
        <v>12</v>
      </c>
      <c r="C3" s="18" t="s">
        <v>39</v>
      </c>
      <c r="D3" s="19" t="s">
        <v>40</v>
      </c>
      <c r="E3" s="20" t="s">
        <v>41</v>
      </c>
      <c r="F3" s="21" t="s">
        <v>42</v>
      </c>
      <c r="G3" s="20" t="s">
        <v>43</v>
      </c>
      <c r="H3" s="19" t="s">
        <v>44</v>
      </c>
      <c r="I3" s="16" t="s">
        <v>45</v>
      </c>
    </row>
    <row r="4" spans="1:9" ht="38.25" x14ac:dyDescent="0.2">
      <c r="A4" s="9">
        <f t="shared" si="0"/>
        <v>3</v>
      </c>
      <c r="B4" s="10">
        <v>1</v>
      </c>
      <c r="C4" s="11" t="s">
        <v>46</v>
      </c>
      <c r="D4" s="12" t="s">
        <v>40</v>
      </c>
      <c r="E4" s="22" t="s">
        <v>47</v>
      </c>
      <c r="F4" s="21" t="s">
        <v>48</v>
      </c>
      <c r="G4" s="23" t="s">
        <v>49</v>
      </c>
      <c r="H4" s="12" t="s">
        <v>50</v>
      </c>
      <c r="I4" s="16" t="s">
        <v>45</v>
      </c>
    </row>
    <row r="5" spans="1:9" ht="63.75" x14ac:dyDescent="0.2">
      <c r="A5" s="9">
        <f t="shared" si="0"/>
        <v>4</v>
      </c>
      <c r="B5" s="17">
        <v>1</v>
      </c>
      <c r="C5" s="18" t="s">
        <v>51</v>
      </c>
      <c r="D5" s="19" t="s">
        <v>52</v>
      </c>
      <c r="E5" s="24" t="s">
        <v>53</v>
      </c>
      <c r="F5" s="21" t="s">
        <v>54</v>
      </c>
      <c r="G5" s="25" t="s">
        <v>55</v>
      </c>
      <c r="H5" s="19" t="s">
        <v>50</v>
      </c>
      <c r="I5" s="16" t="s">
        <v>56</v>
      </c>
    </row>
    <row r="6" spans="1:9" x14ac:dyDescent="0.2">
      <c r="A6" s="9">
        <f t="shared" si="0"/>
        <v>5</v>
      </c>
      <c r="B6" s="10">
        <v>1</v>
      </c>
      <c r="C6" s="11" t="s">
        <v>57</v>
      </c>
      <c r="D6" s="12" t="s">
        <v>58</v>
      </c>
      <c r="E6" s="22" t="s">
        <v>59</v>
      </c>
      <c r="F6" s="26" t="s">
        <v>60</v>
      </c>
      <c r="G6" s="27" t="s">
        <v>61</v>
      </c>
      <c r="H6" s="12" t="s">
        <v>62</v>
      </c>
      <c r="I6" s="16" t="s">
        <v>63</v>
      </c>
    </row>
    <row r="7" spans="1:9" x14ac:dyDescent="0.2">
      <c r="A7" s="9">
        <f t="shared" si="0"/>
        <v>6</v>
      </c>
      <c r="B7" s="17">
        <v>3</v>
      </c>
      <c r="C7" s="18" t="s">
        <v>64</v>
      </c>
      <c r="D7" s="19" t="s">
        <v>65</v>
      </c>
      <c r="E7" s="20" t="s">
        <v>66</v>
      </c>
      <c r="F7" s="26" t="s">
        <v>67</v>
      </c>
      <c r="G7" s="12" t="s">
        <v>68</v>
      </c>
      <c r="H7" s="19" t="s">
        <v>69</v>
      </c>
      <c r="I7" s="16" t="s">
        <v>69</v>
      </c>
    </row>
    <row r="8" spans="1:9" x14ac:dyDescent="0.2">
      <c r="A8" s="9">
        <f t="shared" si="0"/>
        <v>7</v>
      </c>
      <c r="B8" s="10">
        <v>2</v>
      </c>
      <c r="C8" s="11" t="s">
        <v>70</v>
      </c>
      <c r="D8" s="12" t="s">
        <v>40</v>
      </c>
      <c r="E8" s="22" t="s">
        <v>71</v>
      </c>
      <c r="F8" s="26" t="s">
        <v>72</v>
      </c>
      <c r="G8" s="28" t="s">
        <v>73</v>
      </c>
      <c r="H8" s="12" t="s">
        <v>74</v>
      </c>
      <c r="I8" s="16" t="s">
        <v>45</v>
      </c>
    </row>
    <row r="9" spans="1:9" s="35" customFormat="1" x14ac:dyDescent="0.2">
      <c r="A9" s="29">
        <f t="shared" si="0"/>
        <v>8</v>
      </c>
      <c r="B9" s="30">
        <v>1</v>
      </c>
      <c r="C9" s="31" t="s">
        <v>75</v>
      </c>
      <c r="D9" s="32" t="s">
        <v>40</v>
      </c>
      <c r="E9" s="33" t="s">
        <v>76</v>
      </c>
      <c r="F9" s="34" t="s">
        <v>77</v>
      </c>
      <c r="G9" s="35" t="s">
        <v>78</v>
      </c>
      <c r="H9" s="32" t="s">
        <v>79</v>
      </c>
      <c r="I9" s="36" t="s">
        <v>45</v>
      </c>
    </row>
    <row r="10" spans="1:9" x14ac:dyDescent="0.2">
      <c r="A10" s="9">
        <f t="shared" si="0"/>
        <v>9</v>
      </c>
      <c r="B10" s="10">
        <v>1</v>
      </c>
      <c r="C10" s="11" t="s">
        <v>80</v>
      </c>
      <c r="D10" s="12" t="s">
        <v>40</v>
      </c>
      <c r="E10" s="22" t="s">
        <v>76</v>
      </c>
      <c r="F10" s="26" t="s">
        <v>81</v>
      </c>
      <c r="G10" s="28" t="s">
        <v>82</v>
      </c>
      <c r="H10" s="12" t="s">
        <v>83</v>
      </c>
      <c r="I10" s="16" t="s">
        <v>45</v>
      </c>
    </row>
    <row r="11" spans="1:9" s="35" customFormat="1" ht="15" x14ac:dyDescent="0.2">
      <c r="A11" s="29">
        <f t="shared" si="0"/>
        <v>10</v>
      </c>
      <c r="B11" s="30">
        <v>3</v>
      </c>
      <c r="C11" s="31" t="s">
        <v>84</v>
      </c>
      <c r="D11" s="32" t="s">
        <v>40</v>
      </c>
      <c r="E11" s="33" t="s">
        <v>85</v>
      </c>
      <c r="F11" s="34" t="s">
        <v>86</v>
      </c>
      <c r="G11" s="37" t="s">
        <v>87</v>
      </c>
      <c r="H11" s="32" t="s">
        <v>88</v>
      </c>
      <c r="I11" s="36" t="s">
        <v>45</v>
      </c>
    </row>
    <row r="12" spans="1:9" s="35" customFormat="1" x14ac:dyDescent="0.2">
      <c r="A12" s="29">
        <v>11</v>
      </c>
      <c r="B12" s="30">
        <v>1</v>
      </c>
      <c r="C12" s="31" t="s">
        <v>89</v>
      </c>
      <c r="D12" s="32"/>
      <c r="E12" s="33" t="s">
        <v>47</v>
      </c>
      <c r="F12" s="34" t="s">
        <v>90</v>
      </c>
      <c r="G12" s="35" t="s">
        <v>91</v>
      </c>
      <c r="H12" s="32" t="s">
        <v>92</v>
      </c>
      <c r="I12" s="36"/>
    </row>
    <row r="13" spans="1:9" x14ac:dyDescent="0.2">
      <c r="A13" s="9">
        <f t="shared" si="0"/>
        <v>12</v>
      </c>
      <c r="B13" s="10">
        <v>1</v>
      </c>
      <c r="C13" s="11" t="s">
        <v>93</v>
      </c>
      <c r="D13" s="12" t="s">
        <v>94</v>
      </c>
      <c r="E13" s="22" t="s">
        <v>95</v>
      </c>
      <c r="F13" s="26" t="s">
        <v>96</v>
      </c>
      <c r="G13" s="19" t="s">
        <v>97</v>
      </c>
      <c r="H13" s="12" t="s">
        <v>97</v>
      </c>
      <c r="I13" s="16" t="s">
        <v>97</v>
      </c>
    </row>
    <row r="14" spans="1:9" ht="51" x14ac:dyDescent="0.2">
      <c r="A14" s="9">
        <f t="shared" si="0"/>
        <v>13</v>
      </c>
      <c r="B14" s="17">
        <v>1</v>
      </c>
      <c r="C14" s="18" t="s">
        <v>98</v>
      </c>
      <c r="D14" s="19" t="s">
        <v>94</v>
      </c>
      <c r="E14" s="20" t="s">
        <v>99</v>
      </c>
      <c r="F14" s="21" t="s">
        <v>100</v>
      </c>
      <c r="G14" s="25" t="s">
        <v>101</v>
      </c>
      <c r="H14" s="19" t="s">
        <v>102</v>
      </c>
      <c r="I14" s="16" t="s">
        <v>102</v>
      </c>
    </row>
    <row r="15" spans="1:9" ht="64.5" x14ac:dyDescent="0.25">
      <c r="A15" s="9">
        <f t="shared" si="0"/>
        <v>14</v>
      </c>
      <c r="B15" s="17">
        <v>2</v>
      </c>
      <c r="C15" s="38" t="s">
        <v>103</v>
      </c>
      <c r="D15" s="19" t="s">
        <v>104</v>
      </c>
      <c r="E15" s="27" t="s">
        <v>105</v>
      </c>
      <c r="F15" s="39" t="s">
        <v>106</v>
      </c>
      <c r="G15" s="40" t="s">
        <v>107</v>
      </c>
      <c r="H15" s="19" t="s">
        <v>108</v>
      </c>
      <c r="I15" s="16" t="s">
        <v>108</v>
      </c>
    </row>
    <row r="16" spans="1:9" ht="64.5" x14ac:dyDescent="0.25">
      <c r="A16" s="9">
        <v>15</v>
      </c>
      <c r="B16" s="17">
        <v>1</v>
      </c>
      <c r="C16" s="38" t="s">
        <v>109</v>
      </c>
      <c r="D16" s="28" t="s">
        <v>110</v>
      </c>
      <c r="E16" s="20" t="s">
        <v>111</v>
      </c>
      <c r="F16" s="39" t="s">
        <v>112</v>
      </c>
      <c r="G16" s="40" t="s">
        <v>108</v>
      </c>
      <c r="H16" s="19"/>
      <c r="I16" s="16"/>
    </row>
    <row r="17" spans="1:9" ht="63.75" x14ac:dyDescent="0.25">
      <c r="A17" s="9">
        <v>16</v>
      </c>
      <c r="B17" s="17">
        <v>1</v>
      </c>
      <c r="C17" s="38" t="s">
        <v>113</v>
      </c>
      <c r="D17" s="28" t="s">
        <v>114</v>
      </c>
      <c r="E17" s="20" t="s">
        <v>111</v>
      </c>
      <c r="F17" s="41" t="s">
        <v>115</v>
      </c>
      <c r="G17" s="40" t="s">
        <v>116</v>
      </c>
      <c r="H17" s="19"/>
      <c r="I17" s="16"/>
    </row>
    <row r="18" spans="1:9" ht="63.75" x14ac:dyDescent="0.25">
      <c r="A18" s="9">
        <v>17</v>
      </c>
      <c r="B18" s="17">
        <v>1</v>
      </c>
      <c r="C18" s="38" t="s">
        <v>117</v>
      </c>
      <c r="D18" s="28" t="s">
        <v>118</v>
      </c>
      <c r="E18" s="27" t="s">
        <v>105</v>
      </c>
      <c r="F18" s="42" t="s">
        <v>119</v>
      </c>
      <c r="G18" s="40" t="s">
        <v>120</v>
      </c>
      <c r="H18" s="19"/>
      <c r="I18" s="16"/>
    </row>
    <row r="19" spans="1:9" ht="25.5" x14ac:dyDescent="0.2">
      <c r="A19" s="9">
        <f t="shared" si="0"/>
        <v>18</v>
      </c>
      <c r="B19" s="17">
        <v>1</v>
      </c>
      <c r="C19" s="18" t="s">
        <v>121</v>
      </c>
      <c r="D19" s="19" t="s">
        <v>122</v>
      </c>
      <c r="E19" s="20" t="s">
        <v>123</v>
      </c>
      <c r="F19" s="21" t="s">
        <v>124</v>
      </c>
      <c r="G19" s="20"/>
      <c r="H19" s="19" t="s">
        <v>125</v>
      </c>
      <c r="I19" s="16" t="s">
        <v>125</v>
      </c>
    </row>
    <row r="20" spans="1:9" ht="51" x14ac:dyDescent="0.2">
      <c r="A20" s="9">
        <f t="shared" si="0"/>
        <v>19</v>
      </c>
      <c r="B20" s="43">
        <f>11+2</f>
        <v>13</v>
      </c>
      <c r="C20" s="44" t="s">
        <v>126</v>
      </c>
      <c r="D20" s="12" t="s">
        <v>127</v>
      </c>
      <c r="E20" s="13" t="s">
        <v>128</v>
      </c>
      <c r="F20" s="21" t="s">
        <v>129</v>
      </c>
      <c r="G20" s="45" t="s">
        <v>130</v>
      </c>
      <c r="H20" s="12" t="s">
        <v>131</v>
      </c>
      <c r="I20" s="16" t="s">
        <v>132</v>
      </c>
    </row>
    <row r="21" spans="1:9" ht="51" x14ac:dyDescent="0.2">
      <c r="A21" s="9">
        <f t="shared" si="0"/>
        <v>20</v>
      </c>
      <c r="B21" s="17">
        <v>1</v>
      </c>
      <c r="C21" s="18" t="s">
        <v>133</v>
      </c>
      <c r="D21" s="19" t="s">
        <v>127</v>
      </c>
      <c r="E21" s="27" t="s">
        <v>128</v>
      </c>
      <c r="F21" s="21" t="s">
        <v>134</v>
      </c>
      <c r="G21" s="45" t="s">
        <v>135</v>
      </c>
      <c r="H21" s="19" t="s">
        <v>136</v>
      </c>
      <c r="I21" s="16" t="s">
        <v>132</v>
      </c>
    </row>
    <row r="22" spans="1:9" ht="51.75" x14ac:dyDescent="0.25">
      <c r="A22" s="9">
        <f t="shared" si="0"/>
        <v>21</v>
      </c>
      <c r="B22" s="10">
        <v>5</v>
      </c>
      <c r="C22" s="11" t="s">
        <v>137</v>
      </c>
      <c r="D22" s="12" t="s">
        <v>127</v>
      </c>
      <c r="E22" s="22" t="s">
        <v>138</v>
      </c>
      <c r="F22" s="21" t="s">
        <v>139</v>
      </c>
      <c r="G22" s="40" t="s">
        <v>140</v>
      </c>
      <c r="H22" s="12" t="s">
        <v>141</v>
      </c>
      <c r="I22" s="16" t="s">
        <v>132</v>
      </c>
    </row>
    <row r="23" spans="1:9" ht="25.5" x14ac:dyDescent="0.2">
      <c r="A23" s="9">
        <f t="shared" si="0"/>
        <v>22</v>
      </c>
      <c r="B23" s="10">
        <v>1</v>
      </c>
      <c r="C23" s="11" t="s">
        <v>142</v>
      </c>
      <c r="D23" s="12" t="s">
        <v>143</v>
      </c>
      <c r="E23" s="22" t="s">
        <v>144</v>
      </c>
      <c r="F23" s="21" t="s">
        <v>145</v>
      </c>
      <c r="G23" s="22"/>
      <c r="H23" s="12" t="s">
        <v>146</v>
      </c>
      <c r="I23" s="16" t="s">
        <v>146</v>
      </c>
    </row>
    <row r="24" spans="1:9" s="35" customFormat="1" ht="63.75" x14ac:dyDescent="0.2">
      <c r="A24" s="29">
        <f t="shared" si="0"/>
        <v>23</v>
      </c>
      <c r="B24" s="30">
        <v>1</v>
      </c>
      <c r="C24" s="31" t="s">
        <v>93</v>
      </c>
      <c r="D24" s="32" t="s">
        <v>141</v>
      </c>
      <c r="E24" s="33" t="s">
        <v>147</v>
      </c>
      <c r="F24" s="46" t="s">
        <v>148</v>
      </c>
      <c r="G24" s="47" t="s">
        <v>149</v>
      </c>
      <c r="H24" s="32" t="s">
        <v>149</v>
      </c>
      <c r="I24" s="36" t="s">
        <v>149</v>
      </c>
    </row>
    <row r="25" spans="1:9" ht="25.5" x14ac:dyDescent="0.2">
      <c r="A25" s="9">
        <f t="shared" si="0"/>
        <v>24</v>
      </c>
      <c r="B25" s="10">
        <v>1</v>
      </c>
      <c r="C25" s="11" t="s">
        <v>150</v>
      </c>
      <c r="D25" s="12" t="s">
        <v>151</v>
      </c>
      <c r="E25" s="22" t="s">
        <v>152</v>
      </c>
      <c r="F25" s="39" t="s">
        <v>153</v>
      </c>
      <c r="G25" s="22"/>
      <c r="H25" s="12" t="s">
        <v>154</v>
      </c>
      <c r="I25" s="16" t="s">
        <v>152</v>
      </c>
    </row>
    <row r="26" spans="1:9" x14ac:dyDescent="0.2">
      <c r="A26" s="48">
        <v>26</v>
      </c>
      <c r="B26" s="49">
        <v>2</v>
      </c>
      <c r="D26" s="50" t="s">
        <v>155</v>
      </c>
      <c r="E26" s="51" t="s">
        <v>156</v>
      </c>
      <c r="F26" s="26" t="s">
        <v>157</v>
      </c>
    </row>
    <row r="27" spans="1:9" ht="63.75" x14ac:dyDescent="0.2">
      <c r="A27" s="48">
        <v>27</v>
      </c>
      <c r="B27" s="52">
        <v>1</v>
      </c>
      <c r="D27" s="53" t="s">
        <v>158</v>
      </c>
      <c r="E27" s="51" t="s">
        <v>159</v>
      </c>
      <c r="F27" s="21" t="s">
        <v>160</v>
      </c>
    </row>
  </sheetData>
  <hyperlinks>
    <hyperlink ref="F18" r:id="rId1"/>
    <hyperlink ref="F17" r:id="rId2"/>
    <hyperlink ref="F23" r:id="rId3"/>
    <hyperlink ref="F2" r:id="rId4"/>
    <hyperlink ref="F22" r:id="rId5"/>
    <hyperlink ref="F14" r:id="rId6"/>
    <hyperlink ref="F3" r:id="rId7"/>
    <hyperlink ref="F4" r:id="rId8"/>
    <hyperlink ref="F19" r:id="rId9"/>
    <hyperlink ref="F6" r:id="rId10"/>
    <hyperlink ref="F7" r:id="rId11"/>
    <hyperlink ref="F8" r:id="rId12"/>
    <hyperlink ref="F9" r:id="rId13"/>
    <hyperlink ref="F10" r:id="rId14"/>
    <hyperlink ref="F11" r:id="rId15"/>
    <hyperlink ref="F13" r:id="rId16"/>
    <hyperlink ref="F20" r:id="rId17"/>
    <hyperlink ref="F21" r:id="rId18"/>
    <hyperlink ref="F26" r:id="rId19"/>
    <hyperlink ref="F27" r:id="rId20"/>
    <hyperlink ref="F12" r:id="rId21"/>
    <hyperlink ref="F24" r:id="rId22"/>
    <hyperlink ref="F5" r:id="rId23"/>
  </hyperlinks>
  <pageMargins left="0.75" right="0.75" top="1" bottom="1" header="0.5" footer="0.5"/>
  <pageSetup paperSize="9" scale="74" orientation="landscape" horizontalDpi="360" verticalDpi="360" r:id="rId2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zoomScale="115" zoomScaleNormal="115" workbookViewId="0">
      <pane ySplit="1" topLeftCell="A2" activePane="bottomLeft" state="frozen"/>
      <selection pane="bottomLeft" activeCell="I4" sqref="I4"/>
    </sheetView>
  </sheetViews>
  <sheetFormatPr defaultRowHeight="12.75" x14ac:dyDescent="0.2"/>
  <cols>
    <col min="1" max="1" width="9.140625" style="8"/>
    <col min="2" max="2" width="16" style="8" customWidth="1"/>
    <col min="3" max="3" width="19" style="8" customWidth="1"/>
    <col min="4" max="4" width="9.140625" style="8"/>
    <col min="5" max="5" width="17.7109375" style="8" customWidth="1"/>
    <col min="6" max="6" width="18" style="8" customWidth="1"/>
    <col min="7" max="7" width="23.85546875" style="8" customWidth="1"/>
    <col min="8" max="9" width="11.85546875" style="8" customWidth="1"/>
    <col min="10" max="12" width="9.140625" style="8"/>
    <col min="13" max="13" width="14.28515625" style="8" customWidth="1"/>
    <col min="14" max="16384" width="9.140625" style="8"/>
  </cols>
  <sheetData>
    <row r="1" spans="1:15" x14ac:dyDescent="0.2">
      <c r="A1" s="4" t="s">
        <v>24</v>
      </c>
      <c r="B1" s="5" t="s">
        <v>25</v>
      </c>
      <c r="C1" s="6" t="s">
        <v>26</v>
      </c>
      <c r="D1" s="5" t="s">
        <v>27</v>
      </c>
      <c r="E1" s="5" t="s">
        <v>28</v>
      </c>
      <c r="F1" s="5" t="s">
        <v>29</v>
      </c>
      <c r="G1" s="5" t="s">
        <v>30</v>
      </c>
      <c r="H1" s="5" t="s">
        <v>31</v>
      </c>
      <c r="I1" s="5" t="s">
        <v>32</v>
      </c>
      <c r="J1" s="54" t="s">
        <v>161</v>
      </c>
      <c r="K1" s="55"/>
      <c r="L1" s="55"/>
      <c r="M1" s="56" t="s">
        <v>162</v>
      </c>
      <c r="N1" s="56" t="s">
        <v>163</v>
      </c>
    </row>
    <row r="2" spans="1:15" ht="76.5" x14ac:dyDescent="0.2">
      <c r="A2" s="9">
        <f t="shared" ref="A2:A25" si="0">ROW(A2) - ROW($A$1)</f>
        <v>1</v>
      </c>
      <c r="B2" s="10">
        <v>2</v>
      </c>
      <c r="C2" s="11" t="s">
        <v>33</v>
      </c>
      <c r="D2" s="12" t="s">
        <v>34</v>
      </c>
      <c r="E2" s="13" t="s">
        <v>35</v>
      </c>
      <c r="F2" s="14" t="s">
        <v>36</v>
      </c>
      <c r="G2" s="57" t="s">
        <v>37</v>
      </c>
      <c r="H2" s="58" t="s">
        <v>38</v>
      </c>
      <c r="I2" s="58" t="s">
        <v>38</v>
      </c>
      <c r="J2" s="55"/>
      <c r="K2" s="55"/>
      <c r="L2" s="55"/>
      <c r="M2" s="55"/>
      <c r="N2" s="55"/>
    </row>
    <row r="3" spans="1:15" s="65" customFormat="1" ht="51" x14ac:dyDescent="0.2">
      <c r="A3" s="59">
        <f t="shared" si="0"/>
        <v>2</v>
      </c>
      <c r="B3" s="60">
        <v>12</v>
      </c>
      <c r="C3" s="38" t="s">
        <v>39</v>
      </c>
      <c r="D3" s="28" t="s">
        <v>40</v>
      </c>
      <c r="E3" s="27" t="s">
        <v>41</v>
      </c>
      <c r="F3" s="61" t="s">
        <v>42</v>
      </c>
      <c r="G3" s="62" t="s">
        <v>43</v>
      </c>
      <c r="H3" s="63" t="s">
        <v>44</v>
      </c>
      <c r="I3" s="63" t="s">
        <v>45</v>
      </c>
      <c r="J3" s="64">
        <v>50</v>
      </c>
      <c r="K3" s="64" t="s">
        <v>164</v>
      </c>
      <c r="L3" s="64"/>
      <c r="M3" s="64">
        <v>9.6999999999999993</v>
      </c>
      <c r="N3" s="64">
        <v>2.3279999999999998</v>
      </c>
    </row>
    <row r="4" spans="1:15" ht="76.5" x14ac:dyDescent="0.2">
      <c r="A4" s="9">
        <f t="shared" si="0"/>
        <v>3</v>
      </c>
      <c r="B4" s="10">
        <v>1</v>
      </c>
      <c r="C4" s="11" t="s">
        <v>46</v>
      </c>
      <c r="D4" s="12" t="s">
        <v>40</v>
      </c>
      <c r="E4" s="22" t="s">
        <v>47</v>
      </c>
      <c r="F4" s="21" t="s">
        <v>48</v>
      </c>
      <c r="G4" s="23" t="s">
        <v>49</v>
      </c>
      <c r="H4" s="58" t="s">
        <v>50</v>
      </c>
      <c r="I4" s="58" t="s">
        <v>45</v>
      </c>
      <c r="J4" s="55">
        <v>10</v>
      </c>
      <c r="K4" s="55" t="s">
        <v>164</v>
      </c>
      <c r="L4" s="55"/>
      <c r="M4" s="55">
        <v>0.91</v>
      </c>
      <c r="N4" s="55">
        <v>9.0999999999999998E-2</v>
      </c>
    </row>
    <row r="5" spans="1:15" ht="178.5" x14ac:dyDescent="0.2">
      <c r="A5" s="9">
        <f t="shared" si="0"/>
        <v>4</v>
      </c>
      <c r="B5" s="17">
        <v>1</v>
      </c>
      <c r="C5" s="18" t="s">
        <v>51</v>
      </c>
      <c r="D5" s="19" t="s">
        <v>52</v>
      </c>
      <c r="E5" s="27" t="s">
        <v>53</v>
      </c>
      <c r="F5" s="21" t="s">
        <v>54</v>
      </c>
      <c r="G5" s="66" t="s">
        <v>55</v>
      </c>
      <c r="H5" s="58" t="s">
        <v>50</v>
      </c>
      <c r="I5" s="58" t="s">
        <v>165</v>
      </c>
      <c r="J5" s="55">
        <v>10</v>
      </c>
      <c r="K5" s="55"/>
      <c r="L5" s="67" t="s">
        <v>166</v>
      </c>
      <c r="M5" s="55">
        <v>2.16</v>
      </c>
      <c r="N5" s="55">
        <v>0.216</v>
      </c>
    </row>
    <row r="6" spans="1:15" x14ac:dyDescent="0.2">
      <c r="A6" s="9">
        <f t="shared" si="0"/>
        <v>5</v>
      </c>
      <c r="B6" s="10">
        <v>1</v>
      </c>
      <c r="C6" s="11" t="s">
        <v>57</v>
      </c>
      <c r="D6" s="12" t="s">
        <v>58</v>
      </c>
      <c r="E6" s="22" t="s">
        <v>59</v>
      </c>
      <c r="F6" s="26" t="s">
        <v>60</v>
      </c>
      <c r="G6" s="62" t="s">
        <v>61</v>
      </c>
      <c r="H6" s="58" t="s">
        <v>62</v>
      </c>
      <c r="I6" s="58" t="s">
        <v>167</v>
      </c>
      <c r="J6" s="55">
        <v>10</v>
      </c>
      <c r="K6" s="55"/>
      <c r="L6" s="55"/>
      <c r="M6" s="55">
        <v>3</v>
      </c>
      <c r="N6" s="55">
        <v>0.3</v>
      </c>
    </row>
    <row r="7" spans="1:15" s="45" customFormat="1" x14ac:dyDescent="0.2">
      <c r="A7" s="68">
        <f t="shared" si="0"/>
        <v>6</v>
      </c>
      <c r="B7" s="60">
        <v>3</v>
      </c>
      <c r="C7" s="38" t="s">
        <v>64</v>
      </c>
      <c r="D7" s="28" t="s">
        <v>65</v>
      </c>
      <c r="E7" s="27" t="s">
        <v>66</v>
      </c>
      <c r="F7" s="69" t="s">
        <v>67</v>
      </c>
      <c r="G7" s="63" t="s">
        <v>68</v>
      </c>
      <c r="H7" s="63" t="s">
        <v>69</v>
      </c>
      <c r="I7" s="63" t="s">
        <v>69</v>
      </c>
      <c r="J7" s="64">
        <v>10</v>
      </c>
      <c r="K7" s="64"/>
      <c r="L7" s="64"/>
      <c r="M7" s="64">
        <v>5.79</v>
      </c>
      <c r="N7" s="64">
        <f>0.579*3</f>
        <v>1.7369999999999999</v>
      </c>
      <c r="O7" s="65"/>
    </row>
    <row r="8" spans="1:15" x14ac:dyDescent="0.2">
      <c r="A8" s="9">
        <f t="shared" si="0"/>
        <v>7</v>
      </c>
      <c r="B8" s="43">
        <v>2</v>
      </c>
      <c r="C8" s="44" t="s">
        <v>70</v>
      </c>
      <c r="D8" s="70" t="s">
        <v>40</v>
      </c>
      <c r="E8" s="13" t="s">
        <v>71</v>
      </c>
      <c r="F8" s="69" t="s">
        <v>72</v>
      </c>
      <c r="G8" s="63" t="s">
        <v>73</v>
      </c>
      <c r="H8" s="63" t="s">
        <v>74</v>
      </c>
      <c r="I8" s="63" t="s">
        <v>45</v>
      </c>
      <c r="J8" s="64">
        <v>10</v>
      </c>
      <c r="K8" s="64"/>
      <c r="L8" s="64"/>
      <c r="M8" s="64">
        <v>1.03</v>
      </c>
      <c r="N8" s="64">
        <f>0.103*2</f>
        <v>0.20599999999999999</v>
      </c>
      <c r="O8" s="65"/>
    </row>
    <row r="9" spans="1:15" x14ac:dyDescent="0.2">
      <c r="A9" s="29">
        <f t="shared" si="0"/>
        <v>8</v>
      </c>
      <c r="B9" s="60">
        <v>1</v>
      </c>
      <c r="C9" s="38" t="s">
        <v>75</v>
      </c>
      <c r="D9" s="28" t="s">
        <v>40</v>
      </c>
      <c r="E9" s="27" t="s">
        <v>76</v>
      </c>
      <c r="F9" s="69" t="s">
        <v>77</v>
      </c>
      <c r="G9" s="64" t="s">
        <v>78</v>
      </c>
      <c r="H9" s="63" t="s">
        <v>79</v>
      </c>
      <c r="I9" s="63" t="s">
        <v>45</v>
      </c>
      <c r="J9" s="64">
        <v>10</v>
      </c>
      <c r="K9" s="64"/>
      <c r="L9" s="64"/>
      <c r="M9" s="64">
        <v>5.9</v>
      </c>
      <c r="N9" s="64">
        <v>0.59</v>
      </c>
      <c r="O9" s="65"/>
    </row>
    <row r="10" spans="1:15" x14ac:dyDescent="0.2">
      <c r="A10" s="9">
        <f t="shared" si="0"/>
        <v>9</v>
      </c>
      <c r="B10" s="43">
        <v>1</v>
      </c>
      <c r="C10" s="44" t="s">
        <v>80</v>
      </c>
      <c r="D10" s="70" t="s">
        <v>40</v>
      </c>
      <c r="E10" s="13" t="s">
        <v>76</v>
      </c>
      <c r="F10" s="69" t="s">
        <v>81</v>
      </c>
      <c r="G10" s="63" t="s">
        <v>82</v>
      </c>
      <c r="H10" s="63" t="s">
        <v>83</v>
      </c>
      <c r="I10" s="63" t="s">
        <v>45</v>
      </c>
      <c r="J10" s="64">
        <v>10</v>
      </c>
      <c r="K10" s="64" t="s">
        <v>6</v>
      </c>
      <c r="L10" s="64"/>
      <c r="M10" s="64">
        <v>5.4</v>
      </c>
      <c r="N10" s="64">
        <v>0.54</v>
      </c>
      <c r="O10" s="65"/>
    </row>
    <row r="11" spans="1:15" s="45" customFormat="1" ht="15" x14ac:dyDescent="0.2">
      <c r="A11" s="68">
        <f t="shared" si="0"/>
        <v>10</v>
      </c>
      <c r="B11" s="60">
        <v>3</v>
      </c>
      <c r="C11" s="38" t="s">
        <v>84</v>
      </c>
      <c r="D11" s="28" t="s">
        <v>40</v>
      </c>
      <c r="E11" s="27" t="s">
        <v>85</v>
      </c>
      <c r="F11" s="69" t="s">
        <v>86</v>
      </c>
      <c r="G11" s="71" t="s">
        <v>87</v>
      </c>
      <c r="H11" s="63" t="s">
        <v>88</v>
      </c>
      <c r="I11" s="63" t="s">
        <v>45</v>
      </c>
      <c r="J11" s="64">
        <v>10</v>
      </c>
      <c r="K11" s="64"/>
      <c r="L11" s="64"/>
      <c r="M11" s="64">
        <v>2.5499999999999998</v>
      </c>
      <c r="N11" s="64">
        <f>0.255*3</f>
        <v>0.76500000000000001</v>
      </c>
      <c r="O11" s="65"/>
    </row>
    <row r="12" spans="1:15" x14ac:dyDescent="0.2">
      <c r="A12" s="29">
        <v>11</v>
      </c>
      <c r="B12" s="60">
        <v>1</v>
      </c>
      <c r="C12" s="38" t="s">
        <v>89</v>
      </c>
      <c r="D12" s="28"/>
      <c r="E12" s="27" t="s">
        <v>47</v>
      </c>
      <c r="F12" s="69" t="s">
        <v>90</v>
      </c>
      <c r="G12" s="64" t="s">
        <v>91</v>
      </c>
      <c r="H12" s="63" t="s">
        <v>92</v>
      </c>
      <c r="I12" s="63"/>
      <c r="J12" s="64">
        <v>10</v>
      </c>
      <c r="K12" s="64"/>
      <c r="L12" s="64"/>
      <c r="M12" s="64">
        <v>0.87</v>
      </c>
      <c r="N12" s="64">
        <v>8.6999999999999994E-2</v>
      </c>
      <c r="O12" s="65"/>
    </row>
    <row r="13" spans="1:15" x14ac:dyDescent="0.2">
      <c r="A13" s="9">
        <f t="shared" si="0"/>
        <v>12</v>
      </c>
      <c r="B13" s="43">
        <v>1</v>
      </c>
      <c r="C13" s="44" t="s">
        <v>93</v>
      </c>
      <c r="D13" s="70" t="s">
        <v>94</v>
      </c>
      <c r="E13" s="13" t="s">
        <v>95</v>
      </c>
      <c r="F13" s="69" t="s">
        <v>96</v>
      </c>
      <c r="G13" s="63" t="s">
        <v>97</v>
      </c>
      <c r="H13" s="63" t="s">
        <v>97</v>
      </c>
      <c r="I13" s="63" t="s">
        <v>97</v>
      </c>
      <c r="J13" s="64">
        <v>10</v>
      </c>
      <c r="K13" s="72" t="s">
        <v>6</v>
      </c>
      <c r="L13" s="64"/>
      <c r="M13" s="64">
        <v>9.4</v>
      </c>
      <c r="N13" s="64">
        <v>0.94</v>
      </c>
      <c r="O13" s="65"/>
    </row>
    <row r="14" spans="1:15" ht="114.75" x14ac:dyDescent="0.2">
      <c r="A14" s="9">
        <f t="shared" si="0"/>
        <v>13</v>
      </c>
      <c r="B14" s="17">
        <v>1</v>
      </c>
      <c r="C14" s="18" t="s">
        <v>98</v>
      </c>
      <c r="D14" s="19" t="s">
        <v>94</v>
      </c>
      <c r="E14" s="20" t="s">
        <v>99</v>
      </c>
      <c r="F14" s="21" t="s">
        <v>100</v>
      </c>
      <c r="G14" s="66" t="s">
        <v>101</v>
      </c>
      <c r="H14" s="58" t="s">
        <v>102</v>
      </c>
      <c r="I14" s="58" t="s">
        <v>102</v>
      </c>
      <c r="J14" s="73">
        <v>1</v>
      </c>
      <c r="K14" s="55"/>
      <c r="L14" s="55"/>
      <c r="M14" s="64" t="s">
        <v>168</v>
      </c>
      <c r="N14" s="64"/>
    </row>
    <row r="15" spans="1:15" ht="115.5" x14ac:dyDescent="0.25">
      <c r="A15" s="9">
        <f t="shared" si="0"/>
        <v>14</v>
      </c>
      <c r="B15" s="17">
        <v>2</v>
      </c>
      <c r="C15" s="38" t="s">
        <v>103</v>
      </c>
      <c r="D15" s="19" t="s">
        <v>104</v>
      </c>
      <c r="E15" s="27" t="s">
        <v>105</v>
      </c>
      <c r="F15" s="39" t="s">
        <v>106</v>
      </c>
      <c r="G15" s="74" t="s">
        <v>107</v>
      </c>
      <c r="H15" s="58" t="s">
        <v>108</v>
      </c>
      <c r="I15" s="58" t="s">
        <v>108</v>
      </c>
      <c r="J15" s="55">
        <v>10</v>
      </c>
      <c r="K15" s="55"/>
      <c r="L15" s="55"/>
      <c r="M15" s="73">
        <v>1.7</v>
      </c>
      <c r="N15" s="55">
        <f>0.17*2</f>
        <v>0.34</v>
      </c>
    </row>
    <row r="16" spans="1:15" ht="115.5" x14ac:dyDescent="0.25">
      <c r="A16" s="9">
        <v>15</v>
      </c>
      <c r="B16" s="17">
        <v>1</v>
      </c>
      <c r="C16" s="38" t="s">
        <v>109</v>
      </c>
      <c r="D16" s="28" t="s">
        <v>110</v>
      </c>
      <c r="E16" s="20" t="s">
        <v>111</v>
      </c>
      <c r="F16" s="39" t="s">
        <v>112</v>
      </c>
      <c r="G16" s="74" t="s">
        <v>108</v>
      </c>
      <c r="H16" s="58"/>
      <c r="I16" s="58"/>
      <c r="J16" s="73">
        <v>10</v>
      </c>
      <c r="K16" s="55"/>
      <c r="L16" s="55"/>
      <c r="M16" s="73">
        <v>1.4</v>
      </c>
      <c r="N16" s="55">
        <v>0.14000000000000001</v>
      </c>
    </row>
    <row r="17" spans="1:15" ht="102" x14ac:dyDescent="0.25">
      <c r="A17" s="9">
        <v>16</v>
      </c>
      <c r="B17" s="17">
        <v>1</v>
      </c>
      <c r="C17" s="38" t="s">
        <v>113</v>
      </c>
      <c r="D17" s="28" t="s">
        <v>114</v>
      </c>
      <c r="E17" s="20" t="s">
        <v>111</v>
      </c>
      <c r="F17" s="75" t="s">
        <v>115</v>
      </c>
      <c r="G17" s="74" t="s">
        <v>116</v>
      </c>
      <c r="H17" s="58"/>
      <c r="I17" s="58"/>
      <c r="J17" s="55">
        <v>10</v>
      </c>
      <c r="K17" s="55"/>
      <c r="L17" s="55"/>
      <c r="M17" s="73">
        <v>2.5</v>
      </c>
      <c r="N17" s="55">
        <v>0.25</v>
      </c>
    </row>
    <row r="18" spans="1:15" ht="114.75" x14ac:dyDescent="0.25">
      <c r="A18" s="9">
        <v>17</v>
      </c>
      <c r="B18" s="17">
        <v>1</v>
      </c>
      <c r="C18" s="38" t="s">
        <v>117</v>
      </c>
      <c r="D18" s="28" t="s">
        <v>118</v>
      </c>
      <c r="E18" s="27" t="s">
        <v>105</v>
      </c>
      <c r="F18" s="42" t="s">
        <v>119</v>
      </c>
      <c r="G18" s="74" t="s">
        <v>120</v>
      </c>
      <c r="H18" s="58"/>
      <c r="I18" s="58"/>
      <c r="J18" s="55">
        <v>10</v>
      </c>
      <c r="K18" s="55"/>
      <c r="L18" s="55"/>
      <c r="M18" s="73">
        <v>1.8</v>
      </c>
      <c r="N18" s="55">
        <v>0.18</v>
      </c>
    </row>
    <row r="19" spans="1:15" ht="38.25" x14ac:dyDescent="0.2">
      <c r="A19" s="9">
        <f t="shared" si="0"/>
        <v>18</v>
      </c>
      <c r="B19" s="17">
        <v>1</v>
      </c>
      <c r="C19" s="18" t="s">
        <v>121</v>
      </c>
      <c r="D19" s="19" t="s">
        <v>122</v>
      </c>
      <c r="E19" s="20" t="s">
        <v>123</v>
      </c>
      <c r="F19" s="21" t="s">
        <v>124</v>
      </c>
      <c r="G19" s="76"/>
      <c r="H19" s="58" t="s">
        <v>125</v>
      </c>
      <c r="I19" s="58" t="s">
        <v>125</v>
      </c>
      <c r="J19" s="55">
        <v>10</v>
      </c>
      <c r="K19" s="55"/>
      <c r="L19" s="55"/>
      <c r="M19" s="55"/>
      <c r="N19" s="55"/>
    </row>
    <row r="20" spans="1:15" ht="76.5" x14ac:dyDescent="0.2">
      <c r="A20" s="59">
        <f t="shared" si="0"/>
        <v>19</v>
      </c>
      <c r="B20" s="43">
        <f>11+2</f>
        <v>13</v>
      </c>
      <c r="C20" s="44" t="s">
        <v>126</v>
      </c>
      <c r="D20" s="70" t="s">
        <v>127</v>
      </c>
      <c r="E20" s="13" t="s">
        <v>128</v>
      </c>
      <c r="F20" s="61" t="s">
        <v>129</v>
      </c>
      <c r="G20" s="64" t="s">
        <v>130</v>
      </c>
      <c r="H20" s="63" t="s">
        <v>131</v>
      </c>
      <c r="I20" s="63" t="s">
        <v>132</v>
      </c>
      <c r="J20" s="64">
        <f>10+50</f>
        <v>60</v>
      </c>
      <c r="K20" s="64"/>
      <c r="L20" s="64"/>
      <c r="M20" s="64"/>
      <c r="N20" s="64">
        <f>0.047*13</f>
        <v>0.61099999999999999</v>
      </c>
      <c r="O20" s="65"/>
    </row>
    <row r="21" spans="1:15" ht="76.5" x14ac:dyDescent="0.2">
      <c r="A21" s="59">
        <f t="shared" si="0"/>
        <v>20</v>
      </c>
      <c r="B21" s="60">
        <v>1</v>
      </c>
      <c r="C21" s="38" t="s">
        <v>133</v>
      </c>
      <c r="D21" s="28" t="s">
        <v>127</v>
      </c>
      <c r="E21" s="27" t="s">
        <v>128</v>
      </c>
      <c r="F21" s="61" t="s">
        <v>134</v>
      </c>
      <c r="G21" s="64" t="s">
        <v>135</v>
      </c>
      <c r="H21" s="63" t="s">
        <v>136</v>
      </c>
      <c r="I21" s="63" t="s">
        <v>132</v>
      </c>
      <c r="J21" s="64">
        <v>10</v>
      </c>
      <c r="K21" s="64"/>
      <c r="L21" s="64"/>
      <c r="M21" s="64">
        <v>0.31</v>
      </c>
      <c r="N21" s="64">
        <v>3.1E-2</v>
      </c>
      <c r="O21" s="65"/>
    </row>
    <row r="22" spans="1:15" ht="77.25" x14ac:dyDescent="0.25">
      <c r="A22" s="59">
        <f t="shared" si="0"/>
        <v>21</v>
      </c>
      <c r="B22" s="43">
        <v>5</v>
      </c>
      <c r="C22" s="44" t="s">
        <v>137</v>
      </c>
      <c r="D22" s="70" t="s">
        <v>127</v>
      </c>
      <c r="E22" s="13" t="s">
        <v>138</v>
      </c>
      <c r="F22" s="61" t="s">
        <v>139</v>
      </c>
      <c r="G22" s="77" t="s">
        <v>140</v>
      </c>
      <c r="H22" s="63" t="s">
        <v>141</v>
      </c>
      <c r="I22" s="63" t="s">
        <v>132</v>
      </c>
      <c r="J22" s="64">
        <v>20</v>
      </c>
      <c r="K22" s="64" t="s">
        <v>6</v>
      </c>
      <c r="L22" s="64"/>
      <c r="M22" s="64">
        <v>0.36</v>
      </c>
      <c r="N22" s="64">
        <f>0.018*5</f>
        <v>0.09</v>
      </c>
      <c r="O22" s="65"/>
    </row>
    <row r="23" spans="1:15" ht="51" x14ac:dyDescent="0.2">
      <c r="A23" s="59">
        <f t="shared" si="0"/>
        <v>22</v>
      </c>
      <c r="B23" s="43">
        <v>1</v>
      </c>
      <c r="C23" s="44" t="s">
        <v>142</v>
      </c>
      <c r="D23" s="70" t="s">
        <v>143</v>
      </c>
      <c r="E23" s="13" t="s">
        <v>144</v>
      </c>
      <c r="F23" s="61" t="s">
        <v>145</v>
      </c>
      <c r="G23" s="62"/>
      <c r="H23" s="63" t="s">
        <v>146</v>
      </c>
      <c r="I23" s="63" t="s">
        <v>146</v>
      </c>
      <c r="J23" s="64">
        <v>5</v>
      </c>
      <c r="K23" s="64" t="s">
        <v>6</v>
      </c>
      <c r="L23" s="64"/>
      <c r="M23" s="64">
        <v>58.55</v>
      </c>
      <c r="N23" s="64">
        <v>11.71</v>
      </c>
      <c r="O23" s="65"/>
    </row>
    <row r="24" spans="1:15" ht="102" x14ac:dyDescent="0.2">
      <c r="A24" s="59">
        <f t="shared" si="0"/>
        <v>23</v>
      </c>
      <c r="B24" s="60">
        <v>1</v>
      </c>
      <c r="C24" s="38" t="s">
        <v>93</v>
      </c>
      <c r="D24" s="28" t="s">
        <v>141</v>
      </c>
      <c r="E24" s="27" t="s">
        <v>147</v>
      </c>
      <c r="F24" s="61" t="s">
        <v>148</v>
      </c>
      <c r="G24" s="78" t="s">
        <v>149</v>
      </c>
      <c r="H24" s="63" t="s">
        <v>149</v>
      </c>
      <c r="I24" s="63" t="s">
        <v>149</v>
      </c>
      <c r="J24" s="64">
        <v>10</v>
      </c>
      <c r="K24" s="64" t="s">
        <v>6</v>
      </c>
      <c r="L24" s="64"/>
      <c r="M24" s="64">
        <v>39</v>
      </c>
      <c r="N24" s="64">
        <v>3.9</v>
      </c>
      <c r="O24" s="65"/>
    </row>
    <row r="25" spans="1:15" ht="51" x14ac:dyDescent="0.2">
      <c r="A25" s="59">
        <f t="shared" si="0"/>
        <v>24</v>
      </c>
      <c r="B25" s="43">
        <v>1</v>
      </c>
      <c r="C25" s="44" t="s">
        <v>150</v>
      </c>
      <c r="D25" s="70" t="s">
        <v>151</v>
      </c>
      <c r="E25" s="13" t="s">
        <v>152</v>
      </c>
      <c r="F25" s="79" t="s">
        <v>153</v>
      </c>
      <c r="G25" s="62"/>
      <c r="H25" s="63" t="s">
        <v>154</v>
      </c>
      <c r="I25" s="63" t="s">
        <v>152</v>
      </c>
      <c r="J25" s="64">
        <v>5</v>
      </c>
      <c r="K25" s="64" t="s">
        <v>6</v>
      </c>
      <c r="L25" s="64"/>
      <c r="M25" s="64">
        <v>2.5</v>
      </c>
      <c r="N25" s="64">
        <v>0.5</v>
      </c>
      <c r="O25" s="65"/>
    </row>
    <row r="26" spans="1:15" x14ac:dyDescent="0.2">
      <c r="A26" s="80">
        <v>26</v>
      </c>
      <c r="B26" s="81">
        <v>2</v>
      </c>
      <c r="C26" s="65"/>
      <c r="D26" s="82" t="s">
        <v>155</v>
      </c>
      <c r="E26" s="65" t="s">
        <v>156</v>
      </c>
      <c r="F26" s="69" t="s">
        <v>157</v>
      </c>
      <c r="G26" s="65"/>
      <c r="H26" s="65"/>
      <c r="I26" s="65"/>
      <c r="J26" s="65"/>
      <c r="K26" s="65"/>
      <c r="L26" s="65"/>
      <c r="M26" s="65"/>
      <c r="N26" s="65"/>
      <c r="O26" s="65"/>
    </row>
    <row r="27" spans="1:15" ht="114.75" x14ac:dyDescent="0.2">
      <c r="A27" s="80">
        <v>27</v>
      </c>
      <c r="B27" s="83">
        <v>1</v>
      </c>
      <c r="C27" s="65"/>
      <c r="D27" s="53" t="s">
        <v>158</v>
      </c>
      <c r="E27" s="65" t="s">
        <v>159</v>
      </c>
      <c r="F27" s="61" t="s">
        <v>160</v>
      </c>
      <c r="G27" s="65"/>
      <c r="H27" s="65"/>
      <c r="I27" s="65"/>
      <c r="J27" s="65"/>
      <c r="K27" s="65"/>
      <c r="L27" s="65"/>
      <c r="M27" s="65"/>
      <c r="N27" s="65"/>
      <c r="O27" s="65"/>
    </row>
    <row r="28" spans="1:15" x14ac:dyDescent="0.2">
      <c r="A28" s="65"/>
      <c r="B28" s="65"/>
      <c r="C28" s="65"/>
      <c r="D28" s="65"/>
      <c r="E28" s="65"/>
      <c r="F28" s="65"/>
      <c r="G28" s="65"/>
      <c r="H28" s="65"/>
      <c r="I28" s="65"/>
      <c r="J28" s="65"/>
      <c r="K28" s="65"/>
      <c r="L28" s="65"/>
      <c r="M28" s="65"/>
      <c r="N28" s="65">
        <f>SUM(N2:N27)</f>
        <v>25.552</v>
      </c>
      <c r="O28" s="65"/>
    </row>
  </sheetData>
  <hyperlinks>
    <hyperlink ref="F18" r:id="rId1"/>
    <hyperlink ref="F17" r:id="rId2"/>
    <hyperlink ref="F23" r:id="rId3"/>
    <hyperlink ref="F2" r:id="rId4"/>
    <hyperlink ref="F22" r:id="rId5"/>
    <hyperlink ref="F14" r:id="rId6"/>
    <hyperlink ref="F3" r:id="rId7"/>
    <hyperlink ref="F4" r:id="rId8"/>
    <hyperlink ref="F19" r:id="rId9"/>
    <hyperlink ref="F6" r:id="rId10"/>
    <hyperlink ref="F7" r:id="rId11"/>
    <hyperlink ref="F8" r:id="rId12"/>
    <hyperlink ref="F9" r:id="rId13"/>
    <hyperlink ref="F10" r:id="rId14"/>
    <hyperlink ref="F11" r:id="rId15"/>
    <hyperlink ref="F13" r:id="rId16"/>
    <hyperlink ref="F20" r:id="rId17"/>
    <hyperlink ref="F21" r:id="rId18"/>
    <hyperlink ref="F26" r:id="rId19"/>
    <hyperlink ref="F27" r:id="rId20"/>
    <hyperlink ref="F12" r:id="rId21"/>
    <hyperlink ref="F24" r:id="rId22"/>
    <hyperlink ref="F5" r:id="rId23"/>
  </hyperlinks>
  <pageMargins left="0.7" right="0.7" top="0.75" bottom="0.75" header="0.3" footer="0.3"/>
  <pageSetup orientation="portrait"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Next_ver_note</vt:lpstr>
      <vt:lpstr>BOC_v2.5</vt:lpstr>
      <vt:lpstr>BOC_v2.6</vt:lpstr>
      <vt:lpstr>BOC_v2.5!Print_Area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Dinh Thong</cp:lastModifiedBy>
  <dcterms:modified xsi:type="dcterms:W3CDTF">2021-05-30T09:40:26Z</dcterms:modified>
</cp:coreProperties>
</file>