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s/Downloads/"/>
    </mc:Choice>
  </mc:AlternateContent>
  <xr:revisionPtr revIDLastSave="0" documentId="8_{AC1ADD10-C4F1-4B49-9EBD-EA2FDDFD0D78}" xr6:coauthVersionLast="47" xr6:coauthVersionMax="47" xr10:uidLastSave="{00000000-0000-0000-0000-000000000000}"/>
  <bookViews>
    <workbookView xWindow="20380" yWindow="7220" windowWidth="26440" windowHeight="15440" xr2:uid="{D0D085DB-5C34-5444-BF61-D8D5710A803C}"/>
  </bookViews>
  <sheets>
    <sheet name="Данные" sheetId="1" r:id="rId1"/>
    <sheet name="Sheet3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5" i="3" l="1"/>
  <c r="O95" i="3"/>
  <c r="J94" i="3"/>
  <c r="K94" i="3"/>
  <c r="E94" i="3"/>
  <c r="F94" i="3"/>
  <c r="J93" i="3"/>
  <c r="K93" i="3"/>
  <c r="K95" i="3" s="1"/>
  <c r="G103" i="3" s="1"/>
  <c r="E93" i="3"/>
  <c r="F93" i="3"/>
  <c r="F95" i="3" s="1"/>
  <c r="J90" i="3"/>
  <c r="I90" i="3"/>
  <c r="K90" i="3" s="1"/>
  <c r="J89" i="3"/>
  <c r="I89" i="3"/>
  <c r="K89" i="3" s="1"/>
  <c r="J88" i="3"/>
  <c r="K88" i="3" s="1"/>
  <c r="I88" i="3"/>
  <c r="J87" i="3"/>
  <c r="I87" i="3"/>
  <c r="K87" i="3" s="1"/>
  <c r="J86" i="3"/>
  <c r="I86" i="3"/>
  <c r="K86" i="3" s="1"/>
  <c r="K85" i="3"/>
  <c r="J85" i="3"/>
  <c r="I85" i="3"/>
  <c r="J84" i="3"/>
  <c r="I84" i="3"/>
  <c r="K84" i="3" s="1"/>
  <c r="J83" i="3"/>
  <c r="I83" i="3"/>
  <c r="K83" i="3" s="1"/>
  <c r="J82" i="3"/>
  <c r="I82" i="3"/>
  <c r="K82" i="3" s="1"/>
  <c r="J81" i="3"/>
  <c r="I81" i="3"/>
  <c r="K81" i="3" s="1"/>
  <c r="J80" i="3"/>
  <c r="I80" i="3"/>
  <c r="K80" i="3" s="1"/>
  <c r="J79" i="3"/>
  <c r="I79" i="3"/>
  <c r="K79" i="3" s="1"/>
  <c r="E79" i="3"/>
  <c r="D79" i="3"/>
  <c r="F79" i="3" s="1"/>
  <c r="K78" i="3"/>
  <c r="J78" i="3"/>
  <c r="I78" i="3"/>
  <c r="E78" i="3"/>
  <c r="D78" i="3"/>
  <c r="F78" i="3" s="1"/>
  <c r="F91" i="3" s="1"/>
  <c r="K75" i="3"/>
  <c r="J75" i="3"/>
  <c r="I75" i="3"/>
  <c r="J74" i="3"/>
  <c r="I74" i="3"/>
  <c r="K74" i="3" s="1"/>
  <c r="J73" i="3"/>
  <c r="I73" i="3"/>
  <c r="K73" i="3" s="1"/>
  <c r="J72" i="3"/>
  <c r="I72" i="3"/>
  <c r="K72" i="3" s="1"/>
  <c r="J71" i="3"/>
  <c r="I71" i="3"/>
  <c r="J70" i="3"/>
  <c r="I70" i="3"/>
  <c r="K70" i="3" s="1"/>
  <c r="J69" i="3"/>
  <c r="I69" i="3"/>
  <c r="K69" i="3" s="1"/>
  <c r="J68" i="3"/>
  <c r="I68" i="3"/>
  <c r="K68" i="3" s="1"/>
  <c r="J67" i="3"/>
  <c r="I67" i="3"/>
  <c r="K67" i="3" s="1"/>
  <c r="J66" i="3"/>
  <c r="I66" i="3"/>
  <c r="K66" i="3" s="1"/>
  <c r="J65" i="3"/>
  <c r="I65" i="3"/>
  <c r="K65" i="3" s="1"/>
  <c r="J64" i="3"/>
  <c r="I64" i="3"/>
  <c r="K64" i="3" s="1"/>
  <c r="E64" i="3"/>
  <c r="D64" i="3"/>
  <c r="F64" i="3" s="1"/>
  <c r="J63" i="3"/>
  <c r="I63" i="3"/>
  <c r="K63" i="3" s="1"/>
  <c r="E63" i="3"/>
  <c r="D63" i="3"/>
  <c r="F63" i="3" s="1"/>
  <c r="U62" i="3"/>
  <c r="U61" i="3"/>
  <c r="U60" i="3"/>
  <c r="J59" i="3"/>
  <c r="I59" i="3"/>
  <c r="K59" i="3" s="1"/>
  <c r="J58" i="3"/>
  <c r="I58" i="3"/>
  <c r="K58" i="3" s="1"/>
  <c r="J57" i="3"/>
  <c r="I57" i="3"/>
  <c r="K57" i="3" s="1"/>
  <c r="J56" i="3"/>
  <c r="I56" i="3"/>
  <c r="K56" i="3" s="1"/>
  <c r="J55" i="3"/>
  <c r="I55" i="3"/>
  <c r="K55" i="3" s="1"/>
  <c r="J54" i="3"/>
  <c r="I54" i="3"/>
  <c r="K54" i="3" s="1"/>
  <c r="J53" i="3"/>
  <c r="K53" i="3" s="1"/>
  <c r="I53" i="3"/>
  <c r="J52" i="3"/>
  <c r="I52" i="3"/>
  <c r="K52" i="3" s="1"/>
  <c r="J51" i="3"/>
  <c r="I51" i="3"/>
  <c r="K51" i="3" s="1"/>
  <c r="K50" i="3"/>
  <c r="J50" i="3"/>
  <c r="I50" i="3"/>
  <c r="J49" i="3"/>
  <c r="I49" i="3"/>
  <c r="K49" i="3" s="1"/>
  <c r="J48" i="3"/>
  <c r="K48" i="3" s="1"/>
  <c r="I48" i="3"/>
  <c r="J47" i="3"/>
  <c r="I47" i="3"/>
  <c r="K47" i="3" s="1"/>
  <c r="J46" i="3"/>
  <c r="K46" i="3" s="1"/>
  <c r="I46" i="3"/>
  <c r="J45" i="3"/>
  <c r="I45" i="3"/>
  <c r="K45" i="3" s="1"/>
  <c r="J44" i="3"/>
  <c r="I44" i="3"/>
  <c r="K44" i="3" s="1"/>
  <c r="K43" i="3"/>
  <c r="J43" i="3"/>
  <c r="I43" i="3"/>
  <c r="J42" i="3"/>
  <c r="I42" i="3"/>
  <c r="K42" i="3" s="1"/>
  <c r="E42" i="3"/>
  <c r="D42" i="3"/>
  <c r="F42" i="3" s="1"/>
  <c r="J41" i="3"/>
  <c r="K41" i="3" s="1"/>
  <c r="K61" i="3" s="1"/>
  <c r="I41" i="3"/>
  <c r="E41" i="3"/>
  <c r="D41" i="3"/>
  <c r="F41" i="3" s="1"/>
  <c r="F61" i="3" s="1"/>
  <c r="U40" i="3"/>
  <c r="U39" i="3"/>
  <c r="J38" i="3"/>
  <c r="K38" i="3"/>
  <c r="J37" i="3"/>
  <c r="K37" i="3"/>
  <c r="K36" i="3"/>
  <c r="J36" i="3"/>
  <c r="J35" i="3"/>
  <c r="K35" i="3"/>
  <c r="J34" i="3"/>
  <c r="K34" i="3" s="1"/>
  <c r="J33" i="3"/>
  <c r="K33" i="3"/>
  <c r="J32" i="3"/>
  <c r="K32" i="3" s="1"/>
  <c r="J31" i="3"/>
  <c r="K31" i="3"/>
  <c r="J30" i="3"/>
  <c r="K30" i="3"/>
  <c r="K29" i="3"/>
  <c r="J29" i="3"/>
  <c r="J28" i="3"/>
  <c r="I28" i="3"/>
  <c r="K28" i="3" s="1"/>
  <c r="J27" i="3"/>
  <c r="K27" i="3"/>
  <c r="J26" i="3"/>
  <c r="K26" i="3"/>
  <c r="E26" i="3"/>
  <c r="J25" i="3"/>
  <c r="K25" i="3"/>
  <c r="E25" i="3"/>
  <c r="F25" i="3" s="1"/>
  <c r="J24" i="3"/>
  <c r="K24" i="3"/>
  <c r="E24" i="3"/>
  <c r="F24" i="3"/>
  <c r="J23" i="3"/>
  <c r="K23" i="3"/>
  <c r="E23" i="3"/>
  <c r="D23" i="3"/>
  <c r="J22" i="3"/>
  <c r="K22" i="3" s="1"/>
  <c r="I22" i="3"/>
  <c r="J21" i="3"/>
  <c r="I21" i="3"/>
  <c r="K21" i="3" s="1"/>
  <c r="E21" i="3"/>
  <c r="D21" i="3"/>
  <c r="D25" i="3" s="1"/>
  <c r="D26" i="3" s="1"/>
  <c r="F26" i="3" s="1"/>
  <c r="J20" i="3"/>
  <c r="K20" i="3" s="1"/>
  <c r="I20" i="3"/>
  <c r="E20" i="3"/>
  <c r="F20" i="3"/>
  <c r="K19" i="3"/>
  <c r="J19" i="3"/>
  <c r="I19" i="3"/>
  <c r="J18" i="3"/>
  <c r="I18" i="3"/>
  <c r="K18" i="3" s="1"/>
  <c r="K39" i="3" s="1"/>
  <c r="E18" i="3"/>
  <c r="D18" i="3"/>
  <c r="F18" i="3" s="1"/>
  <c r="F39" i="3" s="1"/>
  <c r="U17" i="3"/>
  <c r="K14" i="3"/>
  <c r="E14" i="3"/>
  <c r="F14" i="3"/>
  <c r="K13" i="3"/>
  <c r="K16" i="3" s="1"/>
  <c r="E13" i="3"/>
  <c r="D13" i="3"/>
  <c r="F13" i="3" s="1"/>
  <c r="F16" i="3" s="1"/>
  <c r="U9" i="3"/>
  <c r="S7" i="3"/>
  <c r="U7" i="3" s="1"/>
  <c r="R7" i="3"/>
  <c r="M7" i="3"/>
  <c r="S6" i="3"/>
  <c r="U6" i="3" s="1"/>
  <c r="X430" i="1"/>
  <c r="W430" i="1"/>
  <c r="V430" i="1"/>
  <c r="U430" i="1"/>
  <c r="T430" i="1"/>
  <c r="S430" i="1"/>
  <c r="X429" i="1"/>
  <c r="W429" i="1"/>
  <c r="V429" i="1"/>
  <c r="U429" i="1"/>
  <c r="T429" i="1"/>
  <c r="S429" i="1"/>
  <c r="X428" i="1"/>
  <c r="W428" i="1"/>
  <c r="V428" i="1"/>
  <c r="U428" i="1"/>
  <c r="T428" i="1"/>
  <c r="S428" i="1"/>
  <c r="X427" i="1"/>
  <c r="W427" i="1"/>
  <c r="V427" i="1"/>
  <c r="U427" i="1"/>
  <c r="T427" i="1"/>
  <c r="S427" i="1"/>
  <c r="X426" i="1"/>
  <c r="W426" i="1"/>
  <c r="V426" i="1"/>
  <c r="U426" i="1"/>
  <c r="T426" i="1"/>
  <c r="S426" i="1"/>
  <c r="X425" i="1"/>
  <c r="W425" i="1"/>
  <c r="V425" i="1"/>
  <c r="U425" i="1"/>
  <c r="T425" i="1"/>
  <c r="S425" i="1"/>
  <c r="X424" i="1"/>
  <c r="W424" i="1"/>
  <c r="V424" i="1"/>
  <c r="U424" i="1"/>
  <c r="T424" i="1"/>
  <c r="S424" i="1"/>
  <c r="X423" i="1"/>
  <c r="W423" i="1"/>
  <c r="V423" i="1"/>
  <c r="U423" i="1"/>
  <c r="T423" i="1"/>
  <c r="S423" i="1"/>
  <c r="X422" i="1"/>
  <c r="W422" i="1"/>
  <c r="V422" i="1"/>
  <c r="U422" i="1"/>
  <c r="T422" i="1"/>
  <c r="S422" i="1"/>
  <c r="X421" i="1"/>
  <c r="W421" i="1"/>
  <c r="V421" i="1"/>
  <c r="U421" i="1"/>
  <c r="T421" i="1"/>
  <c r="S421" i="1"/>
  <c r="X420" i="1"/>
  <c r="W420" i="1"/>
  <c r="V420" i="1"/>
  <c r="U420" i="1"/>
  <c r="T420" i="1"/>
  <c r="S420" i="1"/>
  <c r="X419" i="1"/>
  <c r="W419" i="1"/>
  <c r="V419" i="1"/>
  <c r="U419" i="1"/>
  <c r="T419" i="1"/>
  <c r="S419" i="1"/>
  <c r="X418" i="1"/>
  <c r="W418" i="1"/>
  <c r="V418" i="1"/>
  <c r="U418" i="1"/>
  <c r="T418" i="1"/>
  <c r="S418" i="1"/>
  <c r="X417" i="1"/>
  <c r="W417" i="1"/>
  <c r="V417" i="1"/>
  <c r="U417" i="1"/>
  <c r="T417" i="1"/>
  <c r="S417" i="1"/>
  <c r="X416" i="1"/>
  <c r="W416" i="1"/>
  <c r="V416" i="1"/>
  <c r="U416" i="1"/>
  <c r="T416" i="1"/>
  <c r="S416" i="1"/>
  <c r="X415" i="1"/>
  <c r="W415" i="1"/>
  <c r="V415" i="1"/>
  <c r="U415" i="1"/>
  <c r="T415" i="1"/>
  <c r="S415" i="1"/>
  <c r="X414" i="1"/>
  <c r="W414" i="1"/>
  <c r="V414" i="1"/>
  <c r="U414" i="1"/>
  <c r="T414" i="1"/>
  <c r="S414" i="1"/>
  <c r="X413" i="1"/>
  <c r="W413" i="1"/>
  <c r="V413" i="1"/>
  <c r="U413" i="1"/>
  <c r="T413" i="1"/>
  <c r="S413" i="1"/>
  <c r="X412" i="1"/>
  <c r="W412" i="1"/>
  <c r="V412" i="1"/>
  <c r="U412" i="1"/>
  <c r="T412" i="1"/>
  <c r="S412" i="1"/>
  <c r="X411" i="1"/>
  <c r="W411" i="1"/>
  <c r="V411" i="1"/>
  <c r="U411" i="1"/>
  <c r="T411" i="1"/>
  <c r="S411" i="1"/>
  <c r="X410" i="1"/>
  <c r="W410" i="1"/>
  <c r="V410" i="1"/>
  <c r="U410" i="1"/>
  <c r="T410" i="1"/>
  <c r="S410" i="1"/>
  <c r="X409" i="1"/>
  <c r="W409" i="1"/>
  <c r="V409" i="1"/>
  <c r="U409" i="1"/>
  <c r="T409" i="1"/>
  <c r="S409" i="1"/>
  <c r="X408" i="1"/>
  <c r="W408" i="1"/>
  <c r="V408" i="1"/>
  <c r="U408" i="1"/>
  <c r="T408" i="1"/>
  <c r="S408" i="1"/>
  <c r="X407" i="1"/>
  <c r="W407" i="1"/>
  <c r="V407" i="1"/>
  <c r="U407" i="1"/>
  <c r="T407" i="1"/>
  <c r="S407" i="1"/>
  <c r="X406" i="1"/>
  <c r="W406" i="1"/>
  <c r="V406" i="1"/>
  <c r="U406" i="1"/>
  <c r="T406" i="1"/>
  <c r="S406" i="1"/>
  <c r="X405" i="1"/>
  <c r="W405" i="1"/>
  <c r="V405" i="1"/>
  <c r="U405" i="1"/>
  <c r="T405" i="1"/>
  <c r="S405" i="1"/>
  <c r="X404" i="1"/>
  <c r="W404" i="1"/>
  <c r="V404" i="1"/>
  <c r="U404" i="1"/>
  <c r="T404" i="1"/>
  <c r="S404" i="1"/>
  <c r="X403" i="1"/>
  <c r="W403" i="1"/>
  <c r="V403" i="1"/>
  <c r="U403" i="1"/>
  <c r="T403" i="1"/>
  <c r="S403" i="1"/>
  <c r="X402" i="1"/>
  <c r="W402" i="1"/>
  <c r="V402" i="1"/>
  <c r="U402" i="1"/>
  <c r="T402" i="1"/>
  <c r="S402" i="1"/>
  <c r="X401" i="1"/>
  <c r="W401" i="1"/>
  <c r="V401" i="1"/>
  <c r="U401" i="1"/>
  <c r="T401" i="1"/>
  <c r="S401" i="1"/>
  <c r="X400" i="1"/>
  <c r="W400" i="1"/>
  <c r="V400" i="1"/>
  <c r="U400" i="1"/>
  <c r="T400" i="1"/>
  <c r="S400" i="1"/>
  <c r="X399" i="1"/>
  <c r="W399" i="1"/>
  <c r="V399" i="1"/>
  <c r="U399" i="1"/>
  <c r="T399" i="1"/>
  <c r="S399" i="1"/>
  <c r="X398" i="1"/>
  <c r="W398" i="1"/>
  <c r="V398" i="1"/>
  <c r="U398" i="1"/>
  <c r="T398" i="1"/>
  <c r="S398" i="1"/>
  <c r="X397" i="1"/>
  <c r="W397" i="1"/>
  <c r="V397" i="1"/>
  <c r="U397" i="1"/>
  <c r="T397" i="1"/>
  <c r="S397" i="1"/>
  <c r="X396" i="1"/>
  <c r="W396" i="1"/>
  <c r="V396" i="1"/>
  <c r="U396" i="1"/>
  <c r="T396" i="1"/>
  <c r="S396" i="1"/>
  <c r="X395" i="1"/>
  <c r="W395" i="1"/>
  <c r="V395" i="1"/>
  <c r="U395" i="1"/>
  <c r="T395" i="1"/>
  <c r="S395" i="1"/>
  <c r="X394" i="1"/>
  <c r="W394" i="1"/>
  <c r="V394" i="1"/>
  <c r="U394" i="1"/>
  <c r="T394" i="1"/>
  <c r="S394" i="1"/>
  <c r="X393" i="1"/>
  <c r="W393" i="1"/>
  <c r="V393" i="1"/>
  <c r="U393" i="1"/>
  <c r="T393" i="1"/>
  <c r="S393" i="1"/>
  <c r="X392" i="1"/>
  <c r="W392" i="1"/>
  <c r="V392" i="1"/>
  <c r="U392" i="1"/>
  <c r="T392" i="1"/>
  <c r="S392" i="1"/>
  <c r="X391" i="1"/>
  <c r="W391" i="1"/>
  <c r="V391" i="1"/>
  <c r="U391" i="1"/>
  <c r="T391" i="1"/>
  <c r="S391" i="1"/>
  <c r="X390" i="1"/>
  <c r="W390" i="1"/>
  <c r="V390" i="1"/>
  <c r="U390" i="1"/>
  <c r="T390" i="1"/>
  <c r="S390" i="1"/>
  <c r="X389" i="1"/>
  <c r="W389" i="1"/>
  <c r="V389" i="1"/>
  <c r="U389" i="1"/>
  <c r="T389" i="1"/>
  <c r="S389" i="1"/>
  <c r="X388" i="1"/>
  <c r="W388" i="1"/>
  <c r="V388" i="1"/>
  <c r="U388" i="1"/>
  <c r="T388" i="1"/>
  <c r="S388" i="1"/>
  <c r="X387" i="1"/>
  <c r="W387" i="1"/>
  <c r="V387" i="1"/>
  <c r="U387" i="1"/>
  <c r="T387" i="1"/>
  <c r="S387" i="1"/>
  <c r="X386" i="1"/>
  <c r="W386" i="1"/>
  <c r="V386" i="1"/>
  <c r="U386" i="1"/>
  <c r="T386" i="1"/>
  <c r="S386" i="1"/>
  <c r="X385" i="1"/>
  <c r="W385" i="1"/>
  <c r="V385" i="1"/>
  <c r="U385" i="1"/>
  <c r="T385" i="1"/>
  <c r="S385" i="1"/>
  <c r="X384" i="1"/>
  <c r="W384" i="1"/>
  <c r="V384" i="1"/>
  <c r="U384" i="1"/>
  <c r="T384" i="1"/>
  <c r="S384" i="1"/>
  <c r="X383" i="1"/>
  <c r="W383" i="1"/>
  <c r="V383" i="1"/>
  <c r="U383" i="1"/>
  <c r="T383" i="1"/>
  <c r="S383" i="1"/>
  <c r="X382" i="1"/>
  <c r="W382" i="1"/>
  <c r="V382" i="1"/>
  <c r="U382" i="1"/>
  <c r="T382" i="1"/>
  <c r="S382" i="1"/>
  <c r="X381" i="1"/>
  <c r="W381" i="1"/>
  <c r="V381" i="1"/>
  <c r="U381" i="1"/>
  <c r="T381" i="1"/>
  <c r="S381" i="1"/>
  <c r="X380" i="1"/>
  <c r="W380" i="1"/>
  <c r="V380" i="1"/>
  <c r="U380" i="1"/>
  <c r="T380" i="1"/>
  <c r="S380" i="1"/>
  <c r="X379" i="1"/>
  <c r="W379" i="1"/>
  <c r="V379" i="1"/>
  <c r="U379" i="1"/>
  <c r="T379" i="1"/>
  <c r="S379" i="1"/>
  <c r="X378" i="1"/>
  <c r="W378" i="1"/>
  <c r="V378" i="1"/>
  <c r="U378" i="1"/>
  <c r="T378" i="1"/>
  <c r="S378" i="1"/>
  <c r="X377" i="1"/>
  <c r="W377" i="1"/>
  <c r="V377" i="1"/>
  <c r="U377" i="1"/>
  <c r="T377" i="1"/>
  <c r="S377" i="1"/>
  <c r="X376" i="1"/>
  <c r="W376" i="1"/>
  <c r="V376" i="1"/>
  <c r="U376" i="1"/>
  <c r="T376" i="1"/>
  <c r="S376" i="1"/>
  <c r="X375" i="1"/>
  <c r="W375" i="1"/>
  <c r="V375" i="1"/>
  <c r="U375" i="1"/>
  <c r="T375" i="1"/>
  <c r="S375" i="1"/>
  <c r="X374" i="1"/>
  <c r="W374" i="1"/>
  <c r="V374" i="1"/>
  <c r="U374" i="1"/>
  <c r="T374" i="1"/>
  <c r="S374" i="1"/>
  <c r="X373" i="1"/>
  <c r="W373" i="1"/>
  <c r="V373" i="1"/>
  <c r="U373" i="1"/>
  <c r="T373" i="1"/>
  <c r="S373" i="1"/>
  <c r="X372" i="1"/>
  <c r="W372" i="1"/>
  <c r="V372" i="1"/>
  <c r="U372" i="1"/>
  <c r="T372" i="1"/>
  <c r="S372" i="1"/>
  <c r="X371" i="1"/>
  <c r="W371" i="1"/>
  <c r="V371" i="1"/>
  <c r="U371" i="1"/>
  <c r="T371" i="1"/>
  <c r="S371" i="1"/>
  <c r="X370" i="1"/>
  <c r="W370" i="1"/>
  <c r="V370" i="1"/>
  <c r="U370" i="1"/>
  <c r="T370" i="1"/>
  <c r="S370" i="1"/>
  <c r="X369" i="1"/>
  <c r="W369" i="1"/>
  <c r="V369" i="1"/>
  <c r="U369" i="1"/>
  <c r="T369" i="1"/>
  <c r="S369" i="1"/>
  <c r="X368" i="1"/>
  <c r="W368" i="1"/>
  <c r="V368" i="1"/>
  <c r="U368" i="1"/>
  <c r="T368" i="1"/>
  <c r="S368" i="1"/>
  <c r="X367" i="1"/>
  <c r="W367" i="1"/>
  <c r="V367" i="1"/>
  <c r="U367" i="1"/>
  <c r="T367" i="1"/>
  <c r="S367" i="1"/>
  <c r="X366" i="1"/>
  <c r="W366" i="1"/>
  <c r="V366" i="1"/>
  <c r="U366" i="1"/>
  <c r="T366" i="1"/>
  <c r="S366" i="1"/>
  <c r="X365" i="1"/>
  <c r="W365" i="1"/>
  <c r="V365" i="1"/>
  <c r="U365" i="1"/>
  <c r="T365" i="1"/>
  <c r="S365" i="1"/>
  <c r="X364" i="1"/>
  <c r="W364" i="1"/>
  <c r="V364" i="1"/>
  <c r="U364" i="1"/>
  <c r="T364" i="1"/>
  <c r="S364" i="1"/>
  <c r="X363" i="1"/>
  <c r="W363" i="1"/>
  <c r="V363" i="1"/>
  <c r="U363" i="1"/>
  <c r="T363" i="1"/>
  <c r="S363" i="1"/>
  <c r="I363" i="1"/>
  <c r="X362" i="1"/>
  <c r="W362" i="1"/>
  <c r="V362" i="1"/>
  <c r="U362" i="1"/>
  <c r="T362" i="1"/>
  <c r="S362" i="1"/>
  <c r="X361" i="1"/>
  <c r="W361" i="1"/>
  <c r="V361" i="1"/>
  <c r="U361" i="1"/>
  <c r="T361" i="1"/>
  <c r="S361" i="1"/>
  <c r="X360" i="1"/>
  <c r="W360" i="1"/>
  <c r="V360" i="1"/>
  <c r="U360" i="1"/>
  <c r="T360" i="1"/>
  <c r="S360" i="1"/>
  <c r="X359" i="1"/>
  <c r="W359" i="1"/>
  <c r="V359" i="1"/>
  <c r="U359" i="1"/>
  <c r="T359" i="1"/>
  <c r="S359" i="1"/>
  <c r="X358" i="1"/>
  <c r="W358" i="1"/>
  <c r="V358" i="1"/>
  <c r="U358" i="1"/>
  <c r="T358" i="1"/>
  <c r="S358" i="1"/>
  <c r="X357" i="1"/>
  <c r="W357" i="1"/>
  <c r="V357" i="1"/>
  <c r="U357" i="1"/>
  <c r="T357" i="1"/>
  <c r="S357" i="1"/>
  <c r="M357" i="1"/>
  <c r="X356" i="1"/>
  <c r="W356" i="1"/>
  <c r="V356" i="1"/>
  <c r="U356" i="1"/>
  <c r="T356" i="1"/>
  <c r="S356" i="1"/>
  <c r="M356" i="1"/>
  <c r="X355" i="1"/>
  <c r="W355" i="1"/>
  <c r="V355" i="1"/>
  <c r="U355" i="1"/>
  <c r="T355" i="1"/>
  <c r="S355" i="1"/>
  <c r="M355" i="1"/>
  <c r="X354" i="1"/>
  <c r="W354" i="1"/>
  <c r="V354" i="1"/>
  <c r="U354" i="1"/>
  <c r="T354" i="1"/>
  <c r="S354" i="1"/>
  <c r="X353" i="1"/>
  <c r="W353" i="1"/>
  <c r="V353" i="1"/>
  <c r="U353" i="1"/>
  <c r="T353" i="1"/>
  <c r="S353" i="1"/>
  <c r="X352" i="1"/>
  <c r="W352" i="1"/>
  <c r="V352" i="1"/>
  <c r="U352" i="1"/>
  <c r="T352" i="1"/>
  <c r="S352" i="1"/>
  <c r="M352" i="1"/>
  <c r="X351" i="1"/>
  <c r="W351" i="1"/>
  <c r="V351" i="1"/>
  <c r="U351" i="1"/>
  <c r="T351" i="1"/>
  <c r="S351" i="1"/>
  <c r="M351" i="1"/>
  <c r="X350" i="1"/>
  <c r="W350" i="1"/>
  <c r="V350" i="1"/>
  <c r="U350" i="1"/>
  <c r="T350" i="1"/>
  <c r="S350" i="1"/>
  <c r="M350" i="1"/>
  <c r="X349" i="1"/>
  <c r="W349" i="1"/>
  <c r="V349" i="1"/>
  <c r="U349" i="1"/>
  <c r="T349" i="1"/>
  <c r="S349" i="1"/>
  <c r="M349" i="1"/>
  <c r="X348" i="1"/>
  <c r="W348" i="1"/>
  <c r="V348" i="1"/>
  <c r="U348" i="1"/>
  <c r="T348" i="1"/>
  <c r="S348" i="1"/>
  <c r="M348" i="1"/>
  <c r="X347" i="1"/>
  <c r="W347" i="1"/>
  <c r="V347" i="1"/>
  <c r="U347" i="1"/>
  <c r="T347" i="1"/>
  <c r="S347" i="1"/>
  <c r="M347" i="1"/>
  <c r="X346" i="1"/>
  <c r="W346" i="1"/>
  <c r="V346" i="1"/>
  <c r="U346" i="1"/>
  <c r="T346" i="1"/>
  <c r="S346" i="1"/>
  <c r="M346" i="1"/>
  <c r="X345" i="1"/>
  <c r="W345" i="1"/>
  <c r="V345" i="1"/>
  <c r="U345" i="1"/>
  <c r="T345" i="1"/>
  <c r="S345" i="1"/>
  <c r="M345" i="1"/>
  <c r="X344" i="1"/>
  <c r="W344" i="1"/>
  <c r="V344" i="1"/>
  <c r="U344" i="1"/>
  <c r="T344" i="1"/>
  <c r="S344" i="1"/>
  <c r="X343" i="1"/>
  <c r="W343" i="1"/>
  <c r="V343" i="1"/>
  <c r="U343" i="1"/>
  <c r="T343" i="1"/>
  <c r="S343" i="1"/>
  <c r="X342" i="1"/>
  <c r="W342" i="1"/>
  <c r="V342" i="1"/>
  <c r="U342" i="1"/>
  <c r="T342" i="1"/>
  <c r="S342" i="1"/>
  <c r="X341" i="1"/>
  <c r="W341" i="1"/>
  <c r="V341" i="1"/>
  <c r="U341" i="1"/>
  <c r="T341" i="1"/>
  <c r="S341" i="1"/>
  <c r="X340" i="1"/>
  <c r="W340" i="1"/>
  <c r="V340" i="1"/>
  <c r="U340" i="1"/>
  <c r="T340" i="1"/>
  <c r="S340" i="1"/>
  <c r="X339" i="1"/>
  <c r="W339" i="1"/>
  <c r="V339" i="1"/>
  <c r="U339" i="1"/>
  <c r="T339" i="1"/>
  <c r="S339" i="1"/>
  <c r="X338" i="1"/>
  <c r="W338" i="1"/>
  <c r="V338" i="1"/>
  <c r="U338" i="1"/>
  <c r="T338" i="1"/>
  <c r="S338" i="1"/>
  <c r="N338" i="1"/>
  <c r="X337" i="1"/>
  <c r="W337" i="1"/>
  <c r="V337" i="1"/>
  <c r="U337" i="1"/>
  <c r="T337" i="1"/>
  <c r="S337" i="1"/>
  <c r="N337" i="1"/>
  <c r="X336" i="1"/>
  <c r="W336" i="1"/>
  <c r="V336" i="1"/>
  <c r="U336" i="1"/>
  <c r="T336" i="1"/>
  <c r="S336" i="1"/>
  <c r="N336" i="1"/>
  <c r="X335" i="1"/>
  <c r="W335" i="1"/>
  <c r="V335" i="1"/>
  <c r="U335" i="1"/>
  <c r="T335" i="1"/>
  <c r="S335" i="1"/>
  <c r="N335" i="1"/>
  <c r="X334" i="1"/>
  <c r="W334" i="1"/>
  <c r="V334" i="1"/>
  <c r="U334" i="1"/>
  <c r="T334" i="1"/>
  <c r="S334" i="1"/>
  <c r="N334" i="1"/>
  <c r="X333" i="1"/>
  <c r="W333" i="1"/>
  <c r="V333" i="1"/>
  <c r="U333" i="1"/>
  <c r="T333" i="1"/>
  <c r="S333" i="1"/>
  <c r="N333" i="1"/>
  <c r="X332" i="1"/>
  <c r="W332" i="1"/>
  <c r="V332" i="1"/>
  <c r="U332" i="1"/>
  <c r="T332" i="1"/>
  <c r="S332" i="1"/>
  <c r="N332" i="1"/>
  <c r="X331" i="1"/>
  <c r="W331" i="1"/>
  <c r="V331" i="1"/>
  <c r="U331" i="1"/>
  <c r="T331" i="1"/>
  <c r="S331" i="1"/>
  <c r="N331" i="1"/>
  <c r="X330" i="1"/>
  <c r="W330" i="1"/>
  <c r="V330" i="1"/>
  <c r="U330" i="1"/>
  <c r="T330" i="1"/>
  <c r="S330" i="1"/>
  <c r="N330" i="1"/>
  <c r="X329" i="1"/>
  <c r="W329" i="1"/>
  <c r="V329" i="1"/>
  <c r="U329" i="1"/>
  <c r="T329" i="1"/>
  <c r="S329" i="1"/>
  <c r="N329" i="1"/>
  <c r="X328" i="1"/>
  <c r="W328" i="1"/>
  <c r="V328" i="1"/>
  <c r="U328" i="1"/>
  <c r="T328" i="1"/>
  <c r="S328" i="1"/>
  <c r="R328" i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N328" i="1"/>
  <c r="X327" i="1"/>
  <c r="W327" i="1"/>
  <c r="V327" i="1"/>
  <c r="U327" i="1"/>
  <c r="T327" i="1"/>
  <c r="S327" i="1"/>
  <c r="R327" i="1"/>
  <c r="N327" i="1"/>
  <c r="X326" i="1"/>
  <c r="W326" i="1"/>
  <c r="V326" i="1"/>
  <c r="U326" i="1"/>
  <c r="T326" i="1"/>
  <c r="S326" i="1"/>
  <c r="N326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N321" i="1"/>
  <c r="N320" i="1"/>
  <c r="N319" i="1"/>
  <c r="N318" i="1"/>
  <c r="N317" i="1"/>
  <c r="N316" i="1"/>
  <c r="N314" i="1"/>
  <c r="N313" i="1"/>
  <c r="N310" i="1"/>
  <c r="N309" i="1"/>
  <c r="N308" i="1"/>
  <c r="L305" i="1"/>
  <c r="L304" i="1"/>
  <c r="H284" i="1"/>
  <c r="A284" i="1"/>
  <c r="A285" i="1" s="1"/>
  <c r="E272" i="1"/>
  <c r="D341" i="1" s="1"/>
  <c r="M353" i="1" s="1"/>
  <c r="E271" i="1"/>
  <c r="E270" i="1"/>
  <c r="E221" i="1"/>
  <c r="E220" i="1"/>
  <c r="E219" i="1"/>
  <c r="E218" i="1"/>
  <c r="E217" i="1"/>
  <c r="E216" i="1"/>
  <c r="E215" i="1"/>
  <c r="D213" i="1"/>
  <c r="D212" i="1"/>
  <c r="E206" i="1"/>
  <c r="E205" i="1"/>
  <c r="M160" i="1"/>
  <c r="R160" i="1" s="1"/>
  <c r="M159" i="1"/>
  <c r="R159" i="1" s="1"/>
  <c r="R158" i="1"/>
  <c r="M158" i="1"/>
  <c r="M157" i="1"/>
  <c r="R157" i="1" s="1"/>
  <c r="M156" i="1"/>
  <c r="R156" i="1" s="1"/>
  <c r="M155" i="1"/>
  <c r="R155" i="1" s="1"/>
  <c r="M154" i="1"/>
  <c r="R154" i="1" s="1"/>
  <c r="M153" i="1"/>
  <c r="R153" i="1" s="1"/>
  <c r="M152" i="1"/>
  <c r="R152" i="1" s="1"/>
  <c r="M151" i="1"/>
  <c r="R151" i="1" s="1"/>
  <c r="M150" i="1"/>
  <c r="R150" i="1" s="1"/>
  <c r="M149" i="1"/>
  <c r="R149" i="1" s="1"/>
  <c r="R148" i="1"/>
  <c r="M148" i="1"/>
  <c r="M147" i="1"/>
  <c r="R147" i="1" s="1"/>
  <c r="M146" i="1"/>
  <c r="R146" i="1" s="1"/>
  <c r="R145" i="1"/>
  <c r="M145" i="1"/>
  <c r="M144" i="1"/>
  <c r="R144" i="1" s="1"/>
  <c r="R143" i="1"/>
  <c r="M143" i="1"/>
  <c r="R142" i="1"/>
  <c r="M142" i="1"/>
  <c r="M141" i="1"/>
  <c r="R141" i="1" s="1"/>
  <c r="M140" i="1"/>
  <c r="R140" i="1" s="1"/>
  <c r="M139" i="1"/>
  <c r="R139" i="1" s="1"/>
  <c r="M138" i="1"/>
  <c r="R138" i="1" s="1"/>
  <c r="M137" i="1"/>
  <c r="R137" i="1" s="1"/>
  <c r="M136" i="1"/>
  <c r="R136" i="1" s="1"/>
  <c r="M135" i="1"/>
  <c r="R135" i="1" s="1"/>
  <c r="M134" i="1"/>
  <c r="R134" i="1" s="1"/>
  <c r="O133" i="1"/>
  <c r="O134" i="1" s="1"/>
  <c r="N133" i="1"/>
  <c r="S133" i="1" s="1"/>
  <c r="M133" i="1"/>
  <c r="R133" i="1" s="1"/>
  <c r="D117" i="1"/>
  <c r="C112" i="1"/>
  <c r="P100" i="1"/>
  <c r="P94" i="1"/>
  <c r="D90" i="1"/>
  <c r="I72" i="1"/>
  <c r="I71" i="1"/>
  <c r="I70" i="1"/>
  <c r="D64" i="1"/>
  <c r="I63" i="1"/>
  <c r="D63" i="1"/>
  <c r="I62" i="1"/>
  <c r="D62" i="1"/>
  <c r="D61" i="1"/>
  <c r="D60" i="1"/>
  <c r="I59" i="1"/>
  <c r="I58" i="1"/>
  <c r="E58" i="1"/>
  <c r="D58" i="1"/>
  <c r="I57" i="1"/>
  <c r="E57" i="1"/>
  <c r="D57" i="1"/>
  <c r="I56" i="1"/>
  <c r="E56" i="1"/>
  <c r="D56" i="1"/>
  <c r="J55" i="1"/>
  <c r="D55" i="1"/>
  <c r="J54" i="1"/>
  <c r="I54" i="1"/>
  <c r="D54" i="1"/>
  <c r="I53" i="1"/>
  <c r="D53" i="1"/>
  <c r="I52" i="1"/>
  <c r="D52" i="1"/>
  <c r="I51" i="1"/>
  <c r="D51" i="1"/>
  <c r="I50" i="1"/>
  <c r="D50" i="1"/>
  <c r="I49" i="1"/>
  <c r="D49" i="1"/>
  <c r="I48" i="1"/>
  <c r="E48" i="1"/>
  <c r="J48" i="1" s="1"/>
  <c r="D48" i="1"/>
  <c r="D69" i="1" s="1"/>
  <c r="D46" i="1"/>
  <c r="I45" i="1"/>
  <c r="I44" i="1"/>
  <c r="D42" i="1"/>
  <c r="I42" i="1" s="1"/>
  <c r="D41" i="1"/>
  <c r="I41" i="1" s="1"/>
  <c r="J24" i="1"/>
  <c r="L7" i="1"/>
  <c r="V93" i="3"/>
  <c r="V90" i="3"/>
  <c r="M79" i="3"/>
  <c r="M69" i="3"/>
  <c r="V64" i="3"/>
  <c r="V55" i="3"/>
  <c r="M44" i="3"/>
  <c r="M30" i="3"/>
  <c r="M15" i="3"/>
  <c r="S12" i="3"/>
  <c r="V87" i="3"/>
  <c r="M66" i="3"/>
  <c r="M57" i="3"/>
  <c r="V52" i="3"/>
  <c r="V38" i="3"/>
  <c r="M27" i="3"/>
  <c r="V24" i="3"/>
  <c r="V14" i="3"/>
  <c r="R12" i="3"/>
  <c r="V3" i="3"/>
  <c r="V94" i="3"/>
  <c r="M89" i="3"/>
  <c r="V84" i="3"/>
  <c r="V74" i="3"/>
  <c r="V60" i="3"/>
  <c r="M54" i="3"/>
  <c r="V49" i="3"/>
  <c r="V35" i="3"/>
  <c r="Q12" i="3"/>
  <c r="M86" i="3"/>
  <c r="V81" i="3"/>
  <c r="V71" i="3"/>
  <c r="M51" i="3"/>
  <c r="V46" i="3"/>
  <c r="M37" i="3"/>
  <c r="V32" i="3"/>
  <c r="V25" i="3"/>
  <c r="P12" i="3"/>
  <c r="V82" i="3"/>
  <c r="M52" i="3"/>
  <c r="V33" i="3"/>
  <c r="M14" i="3"/>
  <c r="V79" i="3"/>
  <c r="M74" i="3"/>
  <c r="M49" i="3"/>
  <c r="V44" i="3"/>
  <c r="M35" i="3"/>
  <c r="V30" i="3"/>
  <c r="V15" i="3"/>
  <c r="M83" i="3"/>
  <c r="M76" i="3"/>
  <c r="M73" i="3"/>
  <c r="V68" i="3"/>
  <c r="V59" i="3"/>
  <c r="M48" i="3"/>
  <c r="V43" i="3"/>
  <c r="M41" i="3"/>
  <c r="M34" i="3"/>
  <c r="V29" i="3"/>
  <c r="M22" i="3"/>
  <c r="V19" i="3"/>
  <c r="O12" i="3"/>
  <c r="M10" i="3"/>
  <c r="M87" i="3"/>
  <c r="V72" i="3"/>
  <c r="M24" i="3"/>
  <c r="M94" i="3"/>
  <c r="M32" i="3"/>
  <c r="M25" i="3"/>
  <c r="M92" i="3"/>
  <c r="M80" i="3"/>
  <c r="V77" i="3"/>
  <c r="M70" i="3"/>
  <c r="V65" i="3"/>
  <c r="M63" i="3"/>
  <c r="V56" i="3"/>
  <c r="M45" i="3"/>
  <c r="M31" i="3"/>
  <c r="V26" i="3"/>
  <c r="M13" i="3"/>
  <c r="N12" i="3"/>
  <c r="M6" i="3"/>
  <c r="V66" i="3"/>
  <c r="V27" i="3"/>
  <c r="V89" i="3"/>
  <c r="V91" i="3"/>
  <c r="V88" i="3"/>
  <c r="M67" i="3"/>
  <c r="M58" i="3"/>
  <c r="V53" i="3"/>
  <c r="M42" i="3"/>
  <c r="M28" i="3"/>
  <c r="M23" i="3"/>
  <c r="V20" i="3"/>
  <c r="M18" i="3"/>
  <c r="M16" i="3"/>
  <c r="M12" i="3"/>
  <c r="V47" i="3"/>
  <c r="M38" i="3"/>
  <c r="V21" i="3"/>
  <c r="V69" i="3"/>
  <c r="M93" i="3"/>
  <c r="M90" i="3"/>
  <c r="V85" i="3"/>
  <c r="V78" i="3"/>
  <c r="V75" i="3"/>
  <c r="M64" i="3"/>
  <c r="M55" i="3"/>
  <c r="V50" i="3"/>
  <c r="V36" i="3"/>
  <c r="M3" i="3"/>
  <c r="M84" i="3"/>
  <c r="V95" i="3"/>
  <c r="M81" i="3"/>
  <c r="M71" i="3"/>
  <c r="V57" i="3"/>
  <c r="M46" i="3"/>
  <c r="M91" i="3"/>
  <c r="M11" i="3"/>
  <c r="V73" i="3"/>
  <c r="V83" i="3"/>
  <c r="V86" i="3"/>
  <c r="M77" i="3"/>
  <c r="M21" i="3"/>
  <c r="V76" i="3"/>
  <c r="V18" i="3"/>
  <c r="V51" i="3"/>
  <c r="V41" i="3"/>
  <c r="V62" i="3"/>
  <c r="V23" i="3"/>
  <c r="V13" i="3"/>
  <c r="V92" i="3"/>
  <c r="M65" i="3"/>
  <c r="M47" i="3"/>
  <c r="M33" i="3"/>
  <c r="M26" i="3"/>
  <c r="M8" i="3"/>
  <c r="T12" i="3"/>
  <c r="V63" i="3"/>
  <c r="M72" i="3"/>
  <c r="M68" i="3"/>
  <c r="V61" i="3"/>
  <c r="M50" i="3"/>
  <c r="M43" i="3"/>
  <c r="V40" i="3"/>
  <c r="M36" i="3"/>
  <c r="M29" i="3"/>
  <c r="V48" i="3"/>
  <c r="V34" i="3"/>
  <c r="V37" i="3"/>
  <c r="M19" i="3"/>
  <c r="M53" i="3"/>
  <c r="M75" i="3"/>
  <c r="M56" i="3"/>
  <c r="V39" i="3"/>
  <c r="V17" i="3"/>
  <c r="M78" i="3"/>
  <c r="V54" i="3"/>
  <c r="M82" i="3"/>
  <c r="M59" i="3"/>
  <c r="V22" i="3"/>
  <c r="M20" i="3"/>
  <c r="V67" i="3"/>
  <c r="V42" i="3"/>
  <c r="V28" i="3"/>
  <c r="V16" i="3"/>
  <c r="V45" i="3"/>
  <c r="V58" i="3"/>
  <c r="V80" i="3"/>
  <c r="M85" i="3"/>
  <c r="V70" i="3"/>
  <c r="V31" i="3"/>
  <c r="V12" i="3"/>
  <c r="M4" i="3"/>
  <c r="M88" i="3"/>
  <c r="P95" i="3" a="1"/>
  <c r="P95" i="3" l="1"/>
  <c r="S95" i="3" s="1"/>
  <c r="R88" i="3"/>
  <c r="O88" i="3"/>
  <c r="O4" i="3"/>
  <c r="R4" i="3"/>
  <c r="X12" i="3"/>
  <c r="R85" i="3"/>
  <c r="O85" i="3"/>
  <c r="R20" i="3"/>
  <c r="O20" i="3"/>
  <c r="O59" i="3"/>
  <c r="R59" i="3"/>
  <c r="R82" i="3"/>
  <c r="O82" i="3"/>
  <c r="R78" i="3"/>
  <c r="O78" i="3"/>
  <c r="R56" i="3"/>
  <c r="O56" i="3"/>
  <c r="R75" i="3"/>
  <c r="O75" i="3"/>
  <c r="R53" i="3"/>
  <c r="O53" i="3"/>
  <c r="O19" i="3"/>
  <c r="R19" i="3"/>
  <c r="O29" i="3"/>
  <c r="R29" i="3"/>
  <c r="R36" i="3"/>
  <c r="O36" i="3"/>
  <c r="O43" i="3"/>
  <c r="R43" i="3"/>
  <c r="R50" i="3"/>
  <c r="O50" i="3"/>
  <c r="R68" i="3"/>
  <c r="O68" i="3"/>
  <c r="R72" i="3"/>
  <c r="O72" i="3"/>
  <c r="R8" i="3"/>
  <c r="O8" i="3"/>
  <c r="R26" i="3"/>
  <c r="O26" i="3"/>
  <c r="R33" i="3"/>
  <c r="O33" i="3"/>
  <c r="R47" i="3"/>
  <c r="O47" i="3"/>
  <c r="R65" i="3"/>
  <c r="O65" i="3"/>
  <c r="O21" i="3"/>
  <c r="R21" i="3"/>
  <c r="R77" i="3"/>
  <c r="O77" i="3"/>
  <c r="R11" i="3"/>
  <c r="O11" i="3"/>
  <c r="R91" i="3"/>
  <c r="O91" i="3"/>
  <c r="O46" i="3"/>
  <c r="R46" i="3"/>
  <c r="R71" i="3"/>
  <c r="O71" i="3"/>
  <c r="R81" i="3"/>
  <c r="O81" i="3"/>
  <c r="R84" i="3"/>
  <c r="O84" i="3"/>
  <c r="R3" i="3"/>
  <c r="O3" i="3"/>
  <c r="R55" i="3"/>
  <c r="O55" i="3"/>
  <c r="R64" i="3"/>
  <c r="O64" i="3"/>
  <c r="R90" i="3"/>
  <c r="O90" i="3"/>
  <c r="R93" i="3"/>
  <c r="O93" i="3"/>
  <c r="R38" i="3"/>
  <c r="O38" i="3"/>
  <c r="R16" i="3"/>
  <c r="O16" i="3"/>
  <c r="R18" i="3"/>
  <c r="O18" i="3"/>
  <c r="R23" i="3"/>
  <c r="O23" i="3"/>
  <c r="R28" i="3"/>
  <c r="O28" i="3"/>
  <c r="R42" i="3"/>
  <c r="O42" i="3"/>
  <c r="R58" i="3"/>
  <c r="O58" i="3"/>
  <c r="R67" i="3"/>
  <c r="O67" i="3"/>
  <c r="R6" i="3"/>
  <c r="O6" i="3"/>
  <c r="R13" i="3"/>
  <c r="O13" i="3"/>
  <c r="R31" i="3"/>
  <c r="O31" i="3"/>
  <c r="R45" i="3"/>
  <c r="O45" i="3"/>
  <c r="R63" i="3"/>
  <c r="O63" i="3"/>
  <c r="R70" i="3"/>
  <c r="O70" i="3"/>
  <c r="R80" i="3"/>
  <c r="O80" i="3"/>
  <c r="R92" i="3"/>
  <c r="O92" i="3"/>
  <c r="O25" i="3"/>
  <c r="R25" i="3"/>
  <c r="R32" i="3"/>
  <c r="O32" i="3"/>
  <c r="R94" i="3"/>
  <c r="O94" i="3"/>
  <c r="R24" i="3"/>
  <c r="O24" i="3"/>
  <c r="R87" i="3"/>
  <c r="O87" i="3"/>
  <c r="R10" i="3"/>
  <c r="O10" i="3"/>
  <c r="R22" i="3"/>
  <c r="O22" i="3"/>
  <c r="R34" i="3"/>
  <c r="O34" i="3"/>
  <c r="R41" i="3"/>
  <c r="O41" i="3"/>
  <c r="R48" i="3"/>
  <c r="O48" i="3"/>
  <c r="R73" i="3"/>
  <c r="O73" i="3"/>
  <c r="R76" i="3"/>
  <c r="O76" i="3"/>
  <c r="R83" i="3"/>
  <c r="O83" i="3"/>
  <c r="O35" i="3"/>
  <c r="R35" i="3"/>
  <c r="O49" i="3"/>
  <c r="R49" i="3"/>
  <c r="R74" i="3"/>
  <c r="O74" i="3"/>
  <c r="R14" i="3"/>
  <c r="O14" i="3"/>
  <c r="R52" i="3"/>
  <c r="O52" i="3"/>
  <c r="O37" i="3"/>
  <c r="R37" i="3"/>
  <c r="O51" i="3"/>
  <c r="R51" i="3"/>
  <c r="O86" i="3"/>
  <c r="R86" i="3"/>
  <c r="O54" i="3"/>
  <c r="R54" i="3"/>
  <c r="O89" i="3"/>
  <c r="R89" i="3"/>
  <c r="X3" i="3"/>
  <c r="AA3" i="3"/>
  <c r="O27" i="3"/>
  <c r="R27" i="3"/>
  <c r="O57" i="3"/>
  <c r="R57" i="3"/>
  <c r="O66" i="3"/>
  <c r="R66" i="3"/>
  <c r="U12" i="3"/>
  <c r="R15" i="3"/>
  <c r="O15" i="3"/>
  <c r="R30" i="3"/>
  <c r="O30" i="3"/>
  <c r="R44" i="3"/>
  <c r="O44" i="3"/>
  <c r="R69" i="3"/>
  <c r="O69" i="3"/>
  <c r="R79" i="3"/>
  <c r="O79" i="3"/>
  <c r="K91" i="3"/>
  <c r="K71" i="3"/>
  <c r="G98" i="3"/>
  <c r="F23" i="3"/>
  <c r="G102" i="3"/>
  <c r="G104" i="3" s="1"/>
  <c r="F76" i="3"/>
  <c r="K76" i="3"/>
  <c r="F21" i="3"/>
  <c r="O135" i="1"/>
  <c r="N134" i="1"/>
  <c r="S134" i="1" s="1"/>
  <c r="H285" i="1"/>
  <c r="A286" i="1"/>
  <c r="P86" i="3" a="1"/>
  <c r="P15" i="3" a="1"/>
  <c r="P30" i="3" a="1"/>
  <c r="P89" i="3" a="1"/>
  <c r="P65" i="3" a="1"/>
  <c r="P31" i="3" a="1"/>
  <c r="P56" i="3" a="1"/>
  <c r="P68" i="3" a="1"/>
  <c r="P77" i="3" a="1"/>
  <c r="P55" i="3" a="1"/>
  <c r="P28" i="3" a="1"/>
  <c r="P63" i="3" a="1"/>
  <c r="P87" i="3" a="1"/>
  <c r="P83" i="3" a="1"/>
  <c r="P49" i="3" a="1"/>
  <c r="P44" i="3" a="1"/>
  <c r="Y3" i="3" a="1"/>
  <c r="P69" i="3" a="1"/>
  <c r="P79" i="3" a="1"/>
  <c r="P47" i="3" a="1"/>
  <c r="P13" i="3" a="1"/>
  <c r="P52" i="3" a="1"/>
  <c r="P23" i="3" a="1"/>
  <c r="P88" i="3" a="1"/>
  <c r="P35" i="3" a="1"/>
  <c r="P54" i="3" a="1"/>
  <c r="P43" i="3" a="1"/>
  <c r="P4" i="3" a="1"/>
  <c r="P75" i="3" a="1"/>
  <c r="P72" i="3" a="1"/>
  <c r="P11" i="3" a="1"/>
  <c r="P64" i="3" a="1"/>
  <c r="P42" i="3" a="1"/>
  <c r="P70" i="3" a="1"/>
  <c r="P10" i="3" a="1"/>
  <c r="P32" i="3" a="1"/>
  <c r="P66" i="3" a="1"/>
  <c r="P50" i="3" a="1"/>
  <c r="P76" i="3" a="1"/>
  <c r="Y12" i="3" a="1"/>
  <c r="P53" i="3" a="1"/>
  <c r="P8" i="3" a="1"/>
  <c r="P91" i="3" a="1"/>
  <c r="P90" i="3" a="1"/>
  <c r="P58" i="3" a="1"/>
  <c r="P80" i="3" a="1"/>
  <c r="P22" i="3" a="1"/>
  <c r="P37" i="3" a="1"/>
  <c r="P82" i="3" a="1"/>
  <c r="P18" i="3" a="1"/>
  <c r="P19" i="3" a="1"/>
  <c r="P46" i="3" a="1"/>
  <c r="P27" i="3" a="1"/>
  <c r="P36" i="3" a="1"/>
  <c r="P16" i="3" a="1"/>
  <c r="P21" i="3" a="1"/>
  <c r="P85" i="3" a="1"/>
  <c r="P26" i="3" a="1"/>
  <c r="P93" i="3" a="1"/>
  <c r="P67" i="3" a="1"/>
  <c r="P92" i="3" a="1"/>
  <c r="P34" i="3" a="1"/>
  <c r="P74" i="3" a="1"/>
  <c r="P29" i="3" a="1"/>
  <c r="P25" i="3" a="1"/>
  <c r="P20" i="3" a="1"/>
  <c r="P33" i="3" a="1"/>
  <c r="P71" i="3" a="1"/>
  <c r="P38" i="3" a="1"/>
  <c r="P41" i="3" a="1"/>
  <c r="P14" i="3" a="1"/>
  <c r="P57" i="3" a="1"/>
  <c r="P81" i="3" a="1"/>
  <c r="P48" i="3" a="1"/>
  <c r="P51" i="3" a="1"/>
  <c r="P3" i="3" a="1"/>
  <c r="P59" i="3" a="1"/>
  <c r="P84" i="3" a="1"/>
  <c r="P94" i="3" a="1"/>
  <c r="P73" i="3" a="1"/>
  <c r="P45" i="3" a="1"/>
  <c r="P78" i="3" a="1"/>
  <c r="P24" i="3" a="1"/>
  <c r="P24" i="3" l="1"/>
  <c r="S24" i="3" s="1"/>
  <c r="U24" i="3" s="1"/>
  <c r="P78" i="3"/>
  <c r="S78" i="3" s="1"/>
  <c r="U78" i="3" s="1"/>
  <c r="P45" i="3"/>
  <c r="S45" i="3" s="1"/>
  <c r="U45" i="3" s="1"/>
  <c r="P73" i="3"/>
  <c r="S73" i="3" s="1"/>
  <c r="U73" i="3" s="1"/>
  <c r="P94" i="3"/>
  <c r="S94" i="3" s="1"/>
  <c r="U94" i="3" s="1"/>
  <c r="P84" i="3"/>
  <c r="S84" i="3" s="1"/>
  <c r="U84" i="3" s="1"/>
  <c r="P59" i="3"/>
  <c r="S59" i="3" s="1"/>
  <c r="U59" i="3" s="1"/>
  <c r="P3" i="3"/>
  <c r="S3" i="3" s="1"/>
  <c r="P51" i="3"/>
  <c r="S51" i="3" s="1"/>
  <c r="U51" i="3" s="1"/>
  <c r="P48" i="3"/>
  <c r="S48" i="3" s="1"/>
  <c r="U48" i="3" s="1"/>
  <c r="P81" i="3"/>
  <c r="S81" i="3" s="1"/>
  <c r="U81" i="3" s="1"/>
  <c r="P57" i="3"/>
  <c r="S57" i="3" s="1"/>
  <c r="U57" i="3" s="1"/>
  <c r="P14" i="3"/>
  <c r="S14" i="3" s="1"/>
  <c r="U14" i="3" s="1"/>
  <c r="P41" i="3"/>
  <c r="S41" i="3" s="1"/>
  <c r="U41" i="3" s="1"/>
  <c r="P38" i="3"/>
  <c r="S38" i="3" s="1"/>
  <c r="U38" i="3" s="1"/>
  <c r="P71" i="3"/>
  <c r="S71" i="3" s="1"/>
  <c r="U71" i="3" s="1"/>
  <c r="P33" i="3"/>
  <c r="S33" i="3" s="1"/>
  <c r="U33" i="3" s="1"/>
  <c r="P20" i="3"/>
  <c r="S20" i="3" s="1"/>
  <c r="U20" i="3" s="1"/>
  <c r="P25" i="3"/>
  <c r="S25" i="3" s="1"/>
  <c r="U25" i="3" s="1"/>
  <c r="P29" i="3"/>
  <c r="S29" i="3" s="1"/>
  <c r="U29" i="3" s="1"/>
  <c r="P74" i="3"/>
  <c r="S74" i="3" s="1"/>
  <c r="U74" i="3" s="1"/>
  <c r="P34" i="3"/>
  <c r="S34" i="3" s="1"/>
  <c r="U34" i="3" s="1"/>
  <c r="P92" i="3"/>
  <c r="S92" i="3" s="1"/>
  <c r="U92" i="3" s="1"/>
  <c r="P67" i="3"/>
  <c r="S67" i="3" s="1"/>
  <c r="U67" i="3" s="1"/>
  <c r="P93" i="3"/>
  <c r="S93" i="3" s="1"/>
  <c r="U93" i="3" s="1"/>
  <c r="P26" i="3"/>
  <c r="S26" i="3" s="1"/>
  <c r="U26" i="3" s="1"/>
  <c r="P85" i="3"/>
  <c r="S85" i="3" s="1"/>
  <c r="U85" i="3" s="1"/>
  <c r="P21" i="3"/>
  <c r="S21" i="3" s="1"/>
  <c r="U21" i="3" s="1"/>
  <c r="P16" i="3"/>
  <c r="S16" i="3" s="1"/>
  <c r="U16" i="3" s="1"/>
  <c r="P36" i="3"/>
  <c r="S36" i="3" s="1"/>
  <c r="U36" i="3" s="1"/>
  <c r="P27" i="3"/>
  <c r="S27" i="3" s="1"/>
  <c r="U27" i="3" s="1"/>
  <c r="P46" i="3"/>
  <c r="S46" i="3" s="1"/>
  <c r="U46" i="3" s="1"/>
  <c r="P19" i="3"/>
  <c r="S19" i="3" s="1"/>
  <c r="U19" i="3" s="1"/>
  <c r="P18" i="3"/>
  <c r="S18" i="3" s="1"/>
  <c r="U18" i="3" s="1"/>
  <c r="P82" i="3"/>
  <c r="S82" i="3" s="1"/>
  <c r="U82" i="3" s="1"/>
  <c r="P37" i="3"/>
  <c r="S37" i="3" s="1"/>
  <c r="U37" i="3" s="1"/>
  <c r="P22" i="3"/>
  <c r="S22" i="3" s="1"/>
  <c r="U22" i="3" s="1"/>
  <c r="P80" i="3"/>
  <c r="S80" i="3" s="1"/>
  <c r="U80" i="3" s="1"/>
  <c r="P58" i="3"/>
  <c r="S58" i="3" s="1"/>
  <c r="U58" i="3" s="1"/>
  <c r="P90" i="3"/>
  <c r="S90" i="3" s="1"/>
  <c r="U90" i="3" s="1"/>
  <c r="P91" i="3"/>
  <c r="S91" i="3" s="1"/>
  <c r="U91" i="3" s="1"/>
  <c r="P8" i="3"/>
  <c r="S8" i="3" s="1"/>
  <c r="U8" i="3" s="1"/>
  <c r="P53" i="3"/>
  <c r="S53" i="3" s="1"/>
  <c r="U53" i="3" s="1"/>
  <c r="Y12" i="3"/>
  <c r="P76" i="3"/>
  <c r="S76" i="3" s="1"/>
  <c r="U76" i="3" s="1"/>
  <c r="P50" i="3"/>
  <c r="S50" i="3" s="1"/>
  <c r="U50" i="3" s="1"/>
  <c r="P66" i="3"/>
  <c r="S66" i="3" s="1"/>
  <c r="U66" i="3" s="1"/>
  <c r="P32" i="3"/>
  <c r="S32" i="3" s="1"/>
  <c r="U32" i="3" s="1"/>
  <c r="P10" i="3"/>
  <c r="S10" i="3" s="1"/>
  <c r="U10" i="3" s="1"/>
  <c r="P70" i="3"/>
  <c r="S70" i="3" s="1"/>
  <c r="U70" i="3" s="1"/>
  <c r="P42" i="3"/>
  <c r="S42" i="3" s="1"/>
  <c r="U42" i="3" s="1"/>
  <c r="P64" i="3"/>
  <c r="S64" i="3" s="1"/>
  <c r="U64" i="3" s="1"/>
  <c r="P11" i="3"/>
  <c r="S11" i="3" s="1"/>
  <c r="U11" i="3" s="1"/>
  <c r="P72" i="3"/>
  <c r="S72" i="3" s="1"/>
  <c r="U72" i="3" s="1"/>
  <c r="P75" i="3"/>
  <c r="S75" i="3" s="1"/>
  <c r="U75" i="3" s="1"/>
  <c r="P4" i="3"/>
  <c r="S4" i="3" s="1"/>
  <c r="P43" i="3"/>
  <c r="S43" i="3" s="1"/>
  <c r="U43" i="3" s="1"/>
  <c r="P54" i="3"/>
  <c r="S54" i="3" s="1"/>
  <c r="U54" i="3" s="1"/>
  <c r="P35" i="3"/>
  <c r="S35" i="3" s="1"/>
  <c r="U35" i="3" s="1"/>
  <c r="P88" i="3"/>
  <c r="S88" i="3" s="1"/>
  <c r="U88" i="3" s="1"/>
  <c r="P23" i="3"/>
  <c r="S23" i="3" s="1"/>
  <c r="U23" i="3" s="1"/>
  <c r="P52" i="3"/>
  <c r="S52" i="3" s="1"/>
  <c r="U52" i="3" s="1"/>
  <c r="P13" i="3"/>
  <c r="S13" i="3" s="1"/>
  <c r="U13" i="3" s="1"/>
  <c r="P47" i="3"/>
  <c r="S47" i="3" s="1"/>
  <c r="U47" i="3" s="1"/>
  <c r="P79" i="3"/>
  <c r="S79" i="3" s="1"/>
  <c r="U79" i="3" s="1"/>
  <c r="P69" i="3"/>
  <c r="S69" i="3" s="1"/>
  <c r="U69" i="3" s="1"/>
  <c r="Y3" i="3"/>
  <c r="AB3" i="3" s="1"/>
  <c r="P44" i="3"/>
  <c r="S44" i="3" s="1"/>
  <c r="U44" i="3" s="1"/>
  <c r="P49" i="3"/>
  <c r="S49" i="3" s="1"/>
  <c r="U49" i="3" s="1"/>
  <c r="P83" i="3"/>
  <c r="S83" i="3" s="1"/>
  <c r="U83" i="3" s="1"/>
  <c r="P87" i="3"/>
  <c r="S87" i="3" s="1"/>
  <c r="U87" i="3" s="1"/>
  <c r="P63" i="3"/>
  <c r="S63" i="3" s="1"/>
  <c r="U63" i="3" s="1"/>
  <c r="P28" i="3"/>
  <c r="S28" i="3" s="1"/>
  <c r="U28" i="3" s="1"/>
  <c r="P55" i="3"/>
  <c r="S55" i="3" s="1"/>
  <c r="U55" i="3" s="1"/>
  <c r="P77" i="3"/>
  <c r="S77" i="3" s="1"/>
  <c r="U77" i="3" s="1"/>
  <c r="P68" i="3"/>
  <c r="S68" i="3" s="1"/>
  <c r="U68" i="3" s="1"/>
  <c r="P56" i="3"/>
  <c r="S56" i="3" s="1"/>
  <c r="U56" i="3" s="1"/>
  <c r="P31" i="3"/>
  <c r="S31" i="3" s="1"/>
  <c r="U31" i="3" s="1"/>
  <c r="P65" i="3"/>
  <c r="S65" i="3" s="1"/>
  <c r="U65" i="3" s="1"/>
  <c r="P89" i="3"/>
  <c r="S89" i="3" s="1"/>
  <c r="U89" i="3" s="1"/>
  <c r="P30" i="3"/>
  <c r="S30" i="3" s="1"/>
  <c r="U30" i="3" s="1"/>
  <c r="P15" i="3"/>
  <c r="S15" i="3" s="1"/>
  <c r="U15" i="3" s="1"/>
  <c r="P86" i="3"/>
  <c r="S86" i="3" s="1"/>
  <c r="U86" i="3" s="1"/>
  <c r="G106" i="3"/>
  <c r="G100" i="3"/>
  <c r="G99" i="3"/>
  <c r="H286" i="1"/>
  <c r="A287" i="1"/>
  <c r="N135" i="1"/>
  <c r="S135" i="1" s="1"/>
  <c r="O136" i="1"/>
  <c r="G101" i="3" l="1"/>
  <c r="G105" i="3" s="1"/>
  <c r="G107" i="3" s="1"/>
  <c r="O137" i="1"/>
  <c r="N136" i="1"/>
  <c r="S136" i="1" s="1"/>
  <c r="A288" i="1"/>
  <c r="H287" i="1"/>
  <c r="A289" i="1" l="1"/>
  <c r="H288" i="1"/>
  <c r="O138" i="1"/>
  <c r="N137" i="1"/>
  <c r="S137" i="1" s="1"/>
  <c r="N138" i="1" l="1"/>
  <c r="S138" i="1" s="1"/>
  <c r="O139" i="1"/>
  <c r="A290" i="1"/>
  <c r="H289" i="1"/>
  <c r="A291" i="1" l="1"/>
  <c r="H290" i="1"/>
  <c r="N139" i="1"/>
  <c r="S139" i="1" s="1"/>
  <c r="O140" i="1"/>
  <c r="O141" i="1" l="1"/>
  <c r="N140" i="1"/>
  <c r="S140" i="1" s="1"/>
  <c r="A292" i="1"/>
  <c r="H291" i="1"/>
  <c r="A293" i="1" l="1"/>
  <c r="H292" i="1"/>
  <c r="N141" i="1"/>
  <c r="S141" i="1" s="1"/>
  <c r="O142" i="1"/>
  <c r="N142" i="1" l="1"/>
  <c r="S142" i="1" s="1"/>
  <c r="O143" i="1"/>
  <c r="H293" i="1"/>
  <c r="A294" i="1"/>
  <c r="H294" i="1" l="1"/>
  <c r="A295" i="1"/>
  <c r="O144" i="1"/>
  <c r="N143" i="1"/>
  <c r="S143" i="1" s="1"/>
  <c r="N144" i="1" l="1"/>
  <c r="S144" i="1" s="1"/>
  <c r="O145" i="1"/>
  <c r="A296" i="1"/>
  <c r="H295" i="1"/>
  <c r="A297" i="1" l="1"/>
  <c r="H296" i="1"/>
  <c r="N145" i="1"/>
  <c r="S145" i="1" s="1"/>
  <c r="O146" i="1"/>
  <c r="O147" i="1" l="1"/>
  <c r="N146" i="1"/>
  <c r="S146" i="1" s="1"/>
  <c r="A298" i="1"/>
  <c r="H297" i="1"/>
  <c r="A299" i="1" l="1"/>
  <c r="H298" i="1"/>
  <c r="O148" i="1"/>
  <c r="N147" i="1"/>
  <c r="S147" i="1" s="1"/>
  <c r="N148" i="1" l="1"/>
  <c r="S148" i="1" s="1"/>
  <c r="O149" i="1"/>
  <c r="A300" i="1"/>
  <c r="H299" i="1"/>
  <c r="A301" i="1" l="1"/>
  <c r="H300" i="1"/>
  <c r="O150" i="1"/>
  <c r="N149" i="1"/>
  <c r="S149" i="1" s="1"/>
  <c r="O151" i="1" l="1"/>
  <c r="N150" i="1"/>
  <c r="S150" i="1" s="1"/>
  <c r="H301" i="1"/>
  <c r="A302" i="1"/>
  <c r="A303" i="1" l="1"/>
  <c r="H302" i="1"/>
  <c r="N151" i="1"/>
  <c r="S151" i="1" s="1"/>
  <c r="O152" i="1"/>
  <c r="O153" i="1" l="1"/>
  <c r="N152" i="1"/>
  <c r="S152" i="1" s="1"/>
  <c r="A304" i="1"/>
  <c r="H303" i="1"/>
  <c r="A305" i="1" l="1"/>
  <c r="H304" i="1"/>
  <c r="O154" i="1"/>
  <c r="N153" i="1"/>
  <c r="S153" i="1" s="1"/>
  <c r="N154" i="1" l="1"/>
  <c r="S154" i="1" s="1"/>
  <c r="O155" i="1"/>
  <c r="A306" i="1"/>
  <c r="H305" i="1"/>
  <c r="N155" i="1" l="1"/>
  <c r="S155" i="1" s="1"/>
  <c r="O156" i="1"/>
  <c r="A307" i="1"/>
  <c r="H306" i="1"/>
  <c r="A308" i="1" l="1"/>
  <c r="H307" i="1"/>
  <c r="O157" i="1"/>
  <c r="N156" i="1"/>
  <c r="S156" i="1" s="1"/>
  <c r="N157" i="1" l="1"/>
  <c r="S157" i="1" s="1"/>
  <c r="O158" i="1"/>
  <c r="H308" i="1"/>
  <c r="A309" i="1"/>
  <c r="A310" i="1" l="1"/>
  <c r="H309" i="1"/>
  <c r="N158" i="1"/>
  <c r="S158" i="1" s="1"/>
  <c r="O159" i="1"/>
  <c r="O160" i="1" l="1"/>
  <c r="N160" i="1" s="1"/>
  <c r="S160" i="1" s="1"/>
  <c r="N159" i="1"/>
  <c r="S159" i="1" s="1"/>
  <c r="A311" i="1"/>
  <c r="H310" i="1"/>
  <c r="A312" i="1" l="1"/>
  <c r="H311" i="1"/>
  <c r="A313" i="1" l="1"/>
  <c r="H312" i="1"/>
  <c r="A314" i="1" l="1"/>
  <c r="H313" i="1"/>
  <c r="H314" i="1" l="1"/>
  <c r="A315" i="1"/>
  <c r="A316" i="1" l="1"/>
  <c r="H315" i="1"/>
  <c r="A317" i="1" l="1"/>
  <c r="H316" i="1"/>
  <c r="A318" i="1" l="1"/>
  <c r="H317" i="1"/>
  <c r="A319" i="1" l="1"/>
  <c r="H318" i="1"/>
  <c r="A320" i="1" l="1"/>
  <c r="H319" i="1"/>
  <c r="H320" i="1" l="1"/>
  <c r="A321" i="1"/>
  <c r="A322" i="1" l="1"/>
  <c r="H321" i="1"/>
  <c r="A323" i="1" l="1"/>
  <c r="H322" i="1"/>
  <c r="A324" i="1" l="1"/>
  <c r="H323" i="1"/>
  <c r="A325" i="1" l="1"/>
  <c r="H324" i="1"/>
  <c r="A326" i="1" l="1"/>
  <c r="H325" i="1"/>
  <c r="H326" i="1" l="1"/>
  <c r="A327" i="1"/>
  <c r="A328" i="1" l="1"/>
  <c r="H327" i="1"/>
  <c r="H328" i="1" l="1"/>
  <c r="A329" i="1"/>
  <c r="A330" i="1" s="1"/>
  <c r="A331" i="1" s="1"/>
  <c r="A332" i="1" s="1"/>
  <c r="A333" i="1" l="1"/>
  <c r="H331" i="1"/>
  <c r="A334" i="1" l="1"/>
  <c r="H332" i="1"/>
  <c r="A335" i="1" l="1"/>
  <c r="H333" i="1"/>
  <c r="A336" i="1" l="1"/>
  <c r="H334" i="1"/>
  <c r="A337" i="1" l="1"/>
  <c r="H335" i="1"/>
  <c r="H336" i="1" l="1"/>
  <c r="A338" i="1"/>
  <c r="A339" i="1" l="1"/>
  <c r="H337" i="1"/>
  <c r="A340" i="1" l="1"/>
  <c r="H338" i="1"/>
  <c r="A341" i="1" l="1"/>
  <c r="H339" i="1"/>
  <c r="A342" i="1" l="1"/>
  <c r="H340" i="1"/>
  <c r="H341" i="1" l="1"/>
  <c r="A343" i="1"/>
  <c r="A344" i="1" l="1"/>
  <c r="H342" i="1"/>
  <c r="H343" i="1" l="1"/>
  <c r="A345" i="1"/>
  <c r="A346" i="1" l="1"/>
  <c r="H344" i="1"/>
  <c r="A347" i="1" l="1"/>
  <c r="H345" i="1"/>
  <c r="H346" i="1" l="1"/>
  <c r="A348" i="1"/>
  <c r="A349" i="1" l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H3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<sst xmlns="http://schemas.openxmlformats.org/spreadsheetml/2006/main" count="1548" uniqueCount="645">
  <si>
    <t>не трогать!</t>
  </si>
  <si>
    <t>ФУНДАМЕНТ ЛЕНТОЧНЫЙ И ЛЕНТОЧНЫЙ С РОСТВЕРКОМ</t>
  </si>
  <si>
    <t>Ед. изм.</t>
  </si>
  <si>
    <t>Песок карьерный</t>
  </si>
  <si>
    <t>м3</t>
  </si>
  <si>
    <t>РАБОТЫ</t>
  </si>
  <si>
    <t>работы</t>
  </si>
  <si>
    <t xml:space="preserve">Длина ленты </t>
  </si>
  <si>
    <t>м</t>
  </si>
  <si>
    <t>Геотекстиль плотность 160 г/м2 ,50 м.п. шириной мм.</t>
  </si>
  <si>
    <t>м2</t>
  </si>
  <si>
    <t>Расходный материал</t>
  </si>
  <si>
    <t>к-т</t>
  </si>
  <si>
    <t xml:space="preserve">Ширина ленты  </t>
  </si>
  <si>
    <t>Разбивка  площадки с выносом осей</t>
  </si>
  <si>
    <t>Щебень фр 20х40</t>
  </si>
  <si>
    <t>Разработка траншеи в ручную</t>
  </si>
  <si>
    <t>Труба А/Ц БНТ 300 5000 мм</t>
  </si>
  <si>
    <t>шт</t>
  </si>
  <si>
    <t>Зачистка дна траншеи вручную</t>
  </si>
  <si>
    <t xml:space="preserve">Высота  цоколя </t>
  </si>
  <si>
    <t>Доска 50х150 обр</t>
  </si>
  <si>
    <t>Устройство песчаного основания с трамбоакой</t>
  </si>
  <si>
    <t>Количество пересечений крест</t>
  </si>
  <si>
    <t>Шпилька М12  2000 мм</t>
  </si>
  <si>
    <t>Укладка геотекстиля</t>
  </si>
  <si>
    <t>Количество пересечений Т-обр</t>
  </si>
  <si>
    <t>Шайба усиленная  М12</t>
  </si>
  <si>
    <t>кг</t>
  </si>
  <si>
    <t>Устройство щебеночного основания с трамбовкой</t>
  </si>
  <si>
    <t>Количество углов Г</t>
  </si>
  <si>
    <t>Гайка М12</t>
  </si>
  <si>
    <t>Монтаж опалубки</t>
  </si>
  <si>
    <t>Количество углов 45 гр</t>
  </si>
  <si>
    <t>Гильза (Трубка изолирующая)</t>
  </si>
  <si>
    <t>м.п.</t>
  </si>
  <si>
    <t xml:space="preserve">Устройство армокаркаса монолитного ростверка </t>
  </si>
  <si>
    <t>тн</t>
  </si>
  <si>
    <t>Гвоздь строительный  100 мм</t>
  </si>
  <si>
    <t>Изготовление детали "хомут"</t>
  </si>
  <si>
    <t xml:space="preserve">Толщина песчаного основания </t>
  </si>
  <si>
    <t>Саморез черный по дереву усиленный 96 мм</t>
  </si>
  <si>
    <t>Изготовление Д3 "УГОЛ"</t>
  </si>
  <si>
    <t>Толщина щебеночного основания</t>
  </si>
  <si>
    <t>Пленка п/э 200 мкр</t>
  </si>
  <si>
    <t>Изготовление Д4 "УГОЛ 45"</t>
  </si>
  <si>
    <t>S пятна застройки</t>
  </si>
  <si>
    <t>Арматура д.12 мм  А500С</t>
  </si>
  <si>
    <t>Изготовление Д5 "крест"</t>
  </si>
  <si>
    <t>Арматура д.8 мм  А240</t>
  </si>
  <si>
    <t>Изготовление Д6 "Т"</t>
  </si>
  <si>
    <t>Количество свай</t>
  </si>
  <si>
    <t xml:space="preserve">Проволока вязальная </t>
  </si>
  <si>
    <t>Изготовление Д1 "Стойка"</t>
  </si>
  <si>
    <t>Бетон В 25</t>
  </si>
  <si>
    <t>Монтаж продухов</t>
  </si>
  <si>
    <t>НЕ ТРОГАТЬ!!!!!!</t>
  </si>
  <si>
    <t>Опорная площадка "Стульчик"</t>
  </si>
  <si>
    <t>Бетонирование монолитного ростверка</t>
  </si>
  <si>
    <t>ПОЛЯ ДЛЯ ВВОДА ДАННЫХ!!!!</t>
  </si>
  <si>
    <t>Труба SN4 д.160 мм дл.2000 мм</t>
  </si>
  <si>
    <t>Горизонтальная гидроизоляция 1 слой</t>
  </si>
  <si>
    <t>ДАННЫЕ С АДМИНКИ!!!</t>
  </si>
  <si>
    <t>Гидроизол</t>
  </si>
  <si>
    <t>рул</t>
  </si>
  <si>
    <t>Прием матералов на фундамент</t>
  </si>
  <si>
    <t>Мастика №24 мгтн (20 кг)</t>
  </si>
  <si>
    <t>ведро</t>
  </si>
  <si>
    <t>Устройство скважин под сваи</t>
  </si>
  <si>
    <t>Расходный материал на разбивку площадки</t>
  </si>
  <si>
    <t>Монтаж Трубы а/ц д. 300</t>
  </si>
  <si>
    <t xml:space="preserve"> </t>
  </si>
  <si>
    <t>Устройство армокаркаса свай</t>
  </si>
  <si>
    <t>Транспортные расходы 3%</t>
  </si>
  <si>
    <t>диск отрезной д 125 мм</t>
  </si>
  <si>
    <t>Укладка бетонной смеси - сваи</t>
  </si>
  <si>
    <t>Накладные расходы 16%</t>
  </si>
  <si>
    <t>собка для степлера 1000 шт</t>
  </si>
  <si>
    <t>пачка</t>
  </si>
  <si>
    <t>Непредвиденные 3,5%</t>
  </si>
  <si>
    <t>нитка разметочная 150 м</t>
  </si>
  <si>
    <t xml:space="preserve">бухта </t>
  </si>
  <si>
    <t>ПСР 3%</t>
  </si>
  <si>
    <t>Аренда а/м до 1,5 тн</t>
  </si>
  <si>
    <t>м/см</t>
  </si>
  <si>
    <t>Аренда а/м до 8 тн</t>
  </si>
  <si>
    <t>Аренда JSB</t>
  </si>
  <si>
    <t>Аренда бетононасоса</t>
  </si>
  <si>
    <t>ФУНДАМЕНТ ВИНТОВОЙ И ЖБ СВАИ</t>
  </si>
  <si>
    <t>Винтовой</t>
  </si>
  <si>
    <t>ЖБ</t>
  </si>
  <si>
    <t>площадь</t>
  </si>
  <si>
    <t>Погонные метры</t>
  </si>
  <si>
    <t>п.м.</t>
  </si>
  <si>
    <t>база</t>
  </si>
  <si>
    <t>объем бруса 200х200</t>
  </si>
  <si>
    <t>объем бруса 150х150</t>
  </si>
  <si>
    <t>для дачных</t>
  </si>
  <si>
    <t>МАТЕРИАЛ</t>
  </si>
  <si>
    <t>Цена</t>
  </si>
  <si>
    <t>Свая СВС 89/2500</t>
  </si>
  <si>
    <t>дачные</t>
  </si>
  <si>
    <t>ЖБ Свая С30. 15-3</t>
  </si>
  <si>
    <t>Свая СВС 89/3000</t>
  </si>
  <si>
    <t>ЖБ Свая С30. 20-3</t>
  </si>
  <si>
    <t>Свая СВС 108/2500</t>
  </si>
  <si>
    <t>ЖБ Свая С40. 15-3</t>
  </si>
  <si>
    <t>Свая СВС 108/3000</t>
  </si>
  <si>
    <t>ЖБ Свая С40. 20-3</t>
  </si>
  <si>
    <t>Оголовки</t>
  </si>
  <si>
    <t>Шуруп-болт (глухарь) 8х100</t>
  </si>
  <si>
    <t>Пескобетон  М300, 40 кг</t>
  </si>
  <si>
    <t>Брус 200200мм</t>
  </si>
  <si>
    <t>доставка свай С30. 15-3</t>
  </si>
  <si>
    <t>доставка свай С30. 20-3</t>
  </si>
  <si>
    <t>гвоздь-100мм</t>
  </si>
  <si>
    <t>доставка свай С40. 15-3</t>
  </si>
  <si>
    <t>Брус 50х150/200мм</t>
  </si>
  <si>
    <t>доставка свай С40. 20-3</t>
  </si>
  <si>
    <t>Доставка свай 108/2500</t>
  </si>
  <si>
    <t>Доставка свай 108/3000</t>
  </si>
  <si>
    <t>Доставка свай 89/2500</t>
  </si>
  <si>
    <t>Доставка свай 89/3000</t>
  </si>
  <si>
    <t>Монтаж свай С30. 15-3</t>
  </si>
  <si>
    <t>Саморез 4.8х89мм</t>
  </si>
  <si>
    <t>Уголок усиленный 90х90х2,0мм</t>
  </si>
  <si>
    <t>Монтаж свай С30. 20-3</t>
  </si>
  <si>
    <t>Монтаж свай 89/2500</t>
  </si>
  <si>
    <t>Монтаж оголовков</t>
  </si>
  <si>
    <t>Монтаж свай 89/3000</t>
  </si>
  <si>
    <t xml:space="preserve">Монтаж бруса </t>
  </si>
  <si>
    <t>Монтаж свай 108/2500</t>
  </si>
  <si>
    <t>Разгрузка бруса</t>
  </si>
  <si>
    <t>Монтаж свай 108/3000</t>
  </si>
  <si>
    <t>Разгрузка пескобетона</t>
  </si>
  <si>
    <t>МОНОЛИТНАЯ ПЛИТА</t>
  </si>
  <si>
    <t>ед изм</t>
  </si>
  <si>
    <t>Блок</t>
  </si>
  <si>
    <t>Наименовани позиции</t>
  </si>
  <si>
    <t>Данные</t>
  </si>
  <si>
    <t>Саморез 4,8х100 черный по дереву</t>
  </si>
  <si>
    <t>Разработка котлована без вывоза грунта</t>
  </si>
  <si>
    <r>
      <t xml:space="preserve">Вид строения дерево/камень </t>
    </r>
    <r>
      <rPr>
        <b/>
        <sz val="12"/>
        <color theme="1"/>
        <rFont val="Aptos Narrow"/>
        <family val="2"/>
        <charset val="204"/>
        <scheme val="minor"/>
      </rPr>
      <t>1/0</t>
    </r>
  </si>
  <si>
    <t>Арматура д.14 мм  А500С</t>
  </si>
  <si>
    <r>
      <t xml:space="preserve">Разработка грунта </t>
    </r>
    <r>
      <rPr>
        <b/>
        <sz val="12"/>
        <rFont val="Arial"/>
        <family val="2"/>
        <charset val="204"/>
      </rPr>
      <t>ХВС/ЭОМ/СС</t>
    </r>
    <r>
      <rPr>
        <sz val="12"/>
        <rFont val="Arial"/>
        <family val="2"/>
        <charset val="204"/>
      </rPr>
      <t xml:space="preserve"> в ручную </t>
    </r>
  </si>
  <si>
    <t>Ширина утепления под отмосток</t>
  </si>
  <si>
    <t>кнопка ДА/НЕТ на сайт Не более 1200 мм.</t>
  </si>
  <si>
    <t>Арматура д.10 мм  А500С</t>
  </si>
  <si>
    <r>
      <t xml:space="preserve">Устройство основания под закладную трубу </t>
    </r>
    <r>
      <rPr>
        <b/>
        <sz val="12"/>
        <rFont val="Arial"/>
        <family val="2"/>
        <charset val="204"/>
      </rPr>
      <t xml:space="preserve">ХВС/ЭОМ/СС </t>
    </r>
    <r>
      <rPr>
        <sz val="12"/>
        <rFont val="Arial"/>
        <family val="2"/>
        <charset val="204"/>
      </rPr>
      <t xml:space="preserve"> "постелька", с последующей обваловкой песком до 100 мм.</t>
    </r>
  </si>
  <si>
    <t>4 Основная плита</t>
  </si>
  <si>
    <t>S плиты фундаментной основная</t>
  </si>
  <si>
    <t>Бетон В-7,5</t>
  </si>
  <si>
    <t xml:space="preserve">Укладка трубы ввода ХВС, с утеплением в в гильзе </t>
  </si>
  <si>
    <t>Внешний периметр плиты основной</t>
  </si>
  <si>
    <t>с админки</t>
  </si>
  <si>
    <t>Труба SN4 д.110 мм дл.2000 мм</t>
  </si>
  <si>
    <r>
      <t xml:space="preserve">Обратная засыпка траншеи </t>
    </r>
    <r>
      <rPr>
        <b/>
        <sz val="12"/>
        <rFont val="Arial"/>
        <family val="2"/>
        <charset val="204"/>
      </rPr>
      <t>ХВС/ЭОМ/СС</t>
    </r>
  </si>
  <si>
    <t>Толщина плиты основной</t>
  </si>
  <si>
    <t>0,2/0,25/0,3/0,35</t>
  </si>
  <si>
    <t>Труба SN4 д.110 мм дл.1000 мм</t>
  </si>
  <si>
    <t>Укладка трубы ввода ЭОМ</t>
  </si>
  <si>
    <t>Ячейка 200х200/150х150    1/0</t>
  </si>
  <si>
    <t>Отвод 110 мм x 15° ПП</t>
  </si>
  <si>
    <t>Укладка трубы ввода СС</t>
  </si>
  <si>
    <t>Количество углов 90 гр</t>
  </si>
  <si>
    <t>Отвод 110 мм x 30° ПП</t>
  </si>
  <si>
    <t>Укладка трубы вывода канализации</t>
  </si>
  <si>
    <t>Отвод 110 мм x 45° ПП</t>
  </si>
  <si>
    <t>Выравнивание дна котлована, трашеи</t>
  </si>
  <si>
    <t>Глубина заложения (низ плиты от ур грунта)</t>
  </si>
  <si>
    <t>Отвод 110 мм x 90° ПП</t>
  </si>
  <si>
    <t>Устройство теплозащитного слоя толщиной мм</t>
  </si>
  <si>
    <t>15. Основания</t>
  </si>
  <si>
    <t>Тройник 110х110х110х90 гр</t>
  </si>
  <si>
    <t>Устройство бетонного основания Бетон М100 В 7,5 100мм</t>
  </si>
  <si>
    <t xml:space="preserve">Труба ПНД 50 х 3.0 Pn10 SDR 17 </t>
  </si>
  <si>
    <t>Гидроизоляция плиты в два слоя</t>
  </si>
  <si>
    <t>Толщина бетонного основания</t>
  </si>
  <si>
    <t>Труба ПНД 32 х 2.4 Pn12.5 SDR 13.</t>
  </si>
  <si>
    <t>Устройство армокаркаса монолитной плиты</t>
  </si>
  <si>
    <t>Толщина утепления (ЭППС) 0,05/0,1</t>
  </si>
  <si>
    <t>Утеплитель трубный НПЭ 35*13мм (для трубы ПНД Д32) отрезок 2м</t>
  </si>
  <si>
    <t>Изготовление Д3 "лягушка"</t>
  </si>
  <si>
    <t>Горизонтальная гидроизоляция да/нет 1/0</t>
  </si>
  <si>
    <t>Скотч сантехнический армированный серый UNIBOB 48мм х 50м</t>
  </si>
  <si>
    <t>рол</t>
  </si>
  <si>
    <t>Изготовление Д4 "торец"</t>
  </si>
  <si>
    <t>17. ИНЖ-Комм</t>
  </si>
  <si>
    <t>Ввод ХВС длина от точки до края ф-та</t>
  </si>
  <si>
    <t>ЭППС толщ 50 мм</t>
  </si>
  <si>
    <t>уп</t>
  </si>
  <si>
    <t>Укладка бетона монолитной фундаментной плиты</t>
  </si>
  <si>
    <t>Ввод ЭОМ длина от точки до края ф-та</t>
  </si>
  <si>
    <t>ЭППС толщ 100 мм</t>
  </si>
  <si>
    <t>Гидроизоляция ОТМОСТОК  в 2 слоя</t>
  </si>
  <si>
    <t>Ввод СС длина от точки до края ф-та</t>
  </si>
  <si>
    <t xml:space="preserve">Газ 40 кг </t>
  </si>
  <si>
    <t>балл</t>
  </si>
  <si>
    <t>Устройство отмостка толщ 120-150 мм</t>
  </si>
  <si>
    <r>
      <t xml:space="preserve">Вывод канализации </t>
    </r>
    <r>
      <rPr>
        <b/>
        <sz val="12"/>
        <color theme="1"/>
        <rFont val="Aptos Narrow"/>
        <family val="2"/>
        <charset val="204"/>
        <scheme val="minor"/>
      </rPr>
      <t>точка 1</t>
    </r>
    <r>
      <rPr>
        <sz val="12"/>
        <color theme="1"/>
        <rFont val="Aptos Narrow"/>
        <family val="2"/>
        <scheme val="minor"/>
      </rPr>
      <t xml:space="preserve"> длина от точки до края ф-та</t>
    </r>
  </si>
  <si>
    <t>Аренда а/м до 3,5 тн</t>
  </si>
  <si>
    <t>Отмосток да/нет 1/0</t>
  </si>
  <si>
    <t xml:space="preserve">Устройство отсечки </t>
  </si>
  <si>
    <t>Брусовые дома</t>
  </si>
  <si>
    <t>Фундамент п.м.</t>
  </si>
  <si>
    <t>не трогать</t>
  </si>
  <si>
    <t>Цокольный</t>
  </si>
  <si>
    <t>База 145х140</t>
  </si>
  <si>
    <t>Первый</t>
  </si>
  <si>
    <t>Отход 145х140</t>
  </si>
  <si>
    <t>Второй</t>
  </si>
  <si>
    <t>Столбы</t>
  </si>
  <si>
    <t>Третий</t>
  </si>
  <si>
    <t>наименование</t>
  </si>
  <si>
    <t>ед.изм</t>
  </si>
  <si>
    <t>цена</t>
  </si>
  <si>
    <t>Чердак</t>
  </si>
  <si>
    <t>Лента межвенцового утеплителя Политерм</t>
  </si>
  <si>
    <t>под 45й  - 30мм</t>
  </si>
  <si>
    <t>Ед. Изм.</t>
  </si>
  <si>
    <t>под 95й - 50мм</t>
  </si>
  <si>
    <t xml:space="preserve">монтаж бруса ПБКС </t>
  </si>
  <si>
    <t>под остальной - 100мм</t>
  </si>
  <si>
    <t>монтаж бруса  ест. Влаж</t>
  </si>
  <si>
    <t>Скобы степлерные</t>
  </si>
  <si>
    <t>монтаж бруса  - ПБКЛ</t>
  </si>
  <si>
    <t>Шпилька 12мм 2000мм</t>
  </si>
  <si>
    <t>Монтаж межвенцового утеплителя</t>
  </si>
  <si>
    <t>Гайка 12мм</t>
  </si>
  <si>
    <t>монтаж столбов</t>
  </si>
  <si>
    <t>Шайба 12мм усиленная</t>
  </si>
  <si>
    <t xml:space="preserve">Монтаж и демонтаж лесов </t>
  </si>
  <si>
    <t>Соединительная гайка</t>
  </si>
  <si>
    <t>Монтаж балок</t>
  </si>
  <si>
    <t>Анкер регулируемый 120х120х4мм М24 H-200мм</t>
  </si>
  <si>
    <t>Разгрузка домокомплета</t>
  </si>
  <si>
    <t>Шуруп оцинкованный 8х100</t>
  </si>
  <si>
    <t>Прием  материалов (крепеж/политерм)</t>
  </si>
  <si>
    <t>Анкер регулируемый  50x50x4мм  М16 Н-150</t>
  </si>
  <si>
    <t>Монтаж шпилек</t>
  </si>
  <si>
    <t xml:space="preserve">Шуруп оцинкованный 6х80 </t>
  </si>
  <si>
    <t>Обработка септиком брус/ОЦБ/бревно рубка</t>
  </si>
  <si>
    <t>Перфорированная лента LM монтажная 80 мм х 2 мм Х 10 м</t>
  </si>
  <si>
    <t>Саморез 51 мм</t>
  </si>
  <si>
    <t>ВхШ</t>
  </si>
  <si>
    <t>цена брус</t>
  </si>
  <si>
    <t>цена политерма</t>
  </si>
  <si>
    <t>Маш 20т / цена</t>
  </si>
  <si>
    <t>Маш 10т / цена</t>
  </si>
  <si>
    <t>Брус 50х200мм  камерной сушки</t>
  </si>
  <si>
    <t>K</t>
  </si>
  <si>
    <t>Брус 50х150мм  камерной сушки</t>
  </si>
  <si>
    <t>ест. Влаж. Листва</t>
  </si>
  <si>
    <t>145х140</t>
  </si>
  <si>
    <t>Брус 50х200мм  ест. Влажность</t>
  </si>
  <si>
    <t>145х190</t>
  </si>
  <si>
    <t>Доска 50х150мм. Ест. Влажность</t>
  </si>
  <si>
    <t>195х190</t>
  </si>
  <si>
    <t>Гвоздь строительный 120 мм</t>
  </si>
  <si>
    <t>ест влаж. кедр</t>
  </si>
  <si>
    <r>
      <rPr>
        <b/>
        <sz val="11"/>
        <rFont val="Arial"/>
        <family val="2"/>
        <charset val="204"/>
      </rPr>
      <t>45 и 95 мм</t>
    </r>
    <r>
      <rPr>
        <sz val="11"/>
        <rFont val="Arial"/>
        <family val="2"/>
        <charset val="204"/>
      </rPr>
      <t xml:space="preserve"> - Опора бруса раскрытая OBR R-50х140х2 </t>
    </r>
  </si>
  <si>
    <t>Шуруп оцинкованный 8х50</t>
  </si>
  <si>
    <t>Саморез 3.5х41 мм</t>
  </si>
  <si>
    <t xml:space="preserve">Опора бруса раскрытая OBR R-50х160х2 </t>
  </si>
  <si>
    <t>камерной сушки</t>
  </si>
  <si>
    <t>145х45</t>
  </si>
  <si>
    <t>Нагеля</t>
  </si>
  <si>
    <t>145х95</t>
  </si>
  <si>
    <t>ест. Влаж</t>
  </si>
  <si>
    <t>А/м до 10 тн (пиломатериал/комплектующие)</t>
  </si>
  <si>
    <t xml:space="preserve">Огнебиозащита Сенеж Проф 23кг         300 гр/м² для II группы </t>
  </si>
  <si>
    <t>145х145</t>
  </si>
  <si>
    <t>145х195</t>
  </si>
  <si>
    <t>195х195</t>
  </si>
  <si>
    <t>кл. брус</t>
  </si>
  <si>
    <t>145х160</t>
  </si>
  <si>
    <t>145х200</t>
  </si>
  <si>
    <t>190х160</t>
  </si>
  <si>
    <t>190х200</t>
  </si>
  <si>
    <t>145х240</t>
  </si>
  <si>
    <t>190х240</t>
  </si>
  <si>
    <t>230х160</t>
  </si>
  <si>
    <t>230х200</t>
  </si>
  <si>
    <t>230х240</t>
  </si>
  <si>
    <t>250х160</t>
  </si>
  <si>
    <t>250х200</t>
  </si>
  <si>
    <t>280х200</t>
  </si>
  <si>
    <t>Дома ОЦБ</t>
  </si>
  <si>
    <t>База бревно 200мм</t>
  </si>
  <si>
    <t>Цена 20/тн</t>
  </si>
  <si>
    <t>Цена 10/тн</t>
  </si>
  <si>
    <t>цена бревно</t>
  </si>
  <si>
    <t>Бревно с отходом</t>
  </si>
  <si>
    <t>D</t>
  </si>
  <si>
    <t>ОЦБ Хвоя</t>
  </si>
  <si>
    <t>Политерм 90/15/300</t>
  </si>
  <si>
    <t>Политерм 100/15/300</t>
  </si>
  <si>
    <t>Политерм 110/15/300</t>
  </si>
  <si>
    <t>Политерм 120/15/300</t>
  </si>
  <si>
    <t>Политерм 130/15/300</t>
  </si>
  <si>
    <t>Политерм 140/15/300</t>
  </si>
  <si>
    <t>Политерм 150/15/300</t>
  </si>
  <si>
    <t>ОЦБ Листва</t>
  </si>
  <si>
    <t>работа</t>
  </si>
  <si>
    <t>ОЦБ Ель/сосна</t>
  </si>
  <si>
    <t>ХВ Монтаж бревна 180мм</t>
  </si>
  <si>
    <t>ХВ Монтаж бревна 200мм</t>
  </si>
  <si>
    <t>ХВ Монтаж бревна 220мм</t>
  </si>
  <si>
    <t>ХВ Монтаж бревна 240мм</t>
  </si>
  <si>
    <t>ХВ Монтаж бревна 260мм</t>
  </si>
  <si>
    <t>ОЦБ Кедр</t>
  </si>
  <si>
    <t>ХВ Монтаж бревна 280мм</t>
  </si>
  <si>
    <t>ХВ Монтаж бревна 300мм</t>
  </si>
  <si>
    <t>Монтаж бревна 200мм</t>
  </si>
  <si>
    <t>Монтаж бревна 220мм</t>
  </si>
  <si>
    <t>Монтаж бревна 240мм</t>
  </si>
  <si>
    <t>Монтаж бревна 260мм</t>
  </si>
  <si>
    <t>Монтаж бревна 280мм</t>
  </si>
  <si>
    <t>Монтаж бревна 300мм</t>
  </si>
  <si>
    <t>Автокран монтаж ОЦБ/Рубка</t>
  </si>
  <si>
    <t>Обработка септиком</t>
  </si>
  <si>
    <t>Дома Ручная Рубка</t>
  </si>
  <si>
    <t>Политерм 160/15/300</t>
  </si>
  <si>
    <t>Политерм 170/15/300</t>
  </si>
  <si>
    <t>Политерм 180/15/300</t>
  </si>
  <si>
    <t>Политерм 190/15/300</t>
  </si>
  <si>
    <t>Политерм 200/15/300</t>
  </si>
  <si>
    <t xml:space="preserve"> Ель/сосна</t>
  </si>
  <si>
    <t>Рубка</t>
  </si>
  <si>
    <t>Сборка</t>
  </si>
  <si>
    <t>ХВ Монтаж бревна 320мм</t>
  </si>
  <si>
    <t>ХВ Монтаж бревна 340мм</t>
  </si>
  <si>
    <t>ХВ Монтаж бревна 360мм</t>
  </si>
  <si>
    <t>ХВ Монтаж бревна 380мм</t>
  </si>
  <si>
    <t>ХВ Монтаж бревна 400мм</t>
  </si>
  <si>
    <t xml:space="preserve"> Листва</t>
  </si>
  <si>
    <t>Монтаж бревна 320мм</t>
  </si>
  <si>
    <t>Монтаж бревна 340мм</t>
  </si>
  <si>
    <t>Монтаж бревна 360мм</t>
  </si>
  <si>
    <t>Монтаж бревна 380мм</t>
  </si>
  <si>
    <t>Монтаж бревна 400мм</t>
  </si>
  <si>
    <t xml:space="preserve"> Кедр</t>
  </si>
  <si>
    <t>Автокран монтаж</t>
  </si>
  <si>
    <t>Крыши</t>
  </si>
  <si>
    <t>Листы железа</t>
  </si>
  <si>
    <t>д/ш/м2</t>
  </si>
  <si>
    <t>metalist[0]['width']</t>
  </si>
  <si>
    <t>metalist[0]['quantity]</t>
  </si>
  <si>
    <t>Кровля мягкая</t>
  </si>
  <si>
    <t>metalist[1]['width']</t>
  </si>
  <si>
    <t>metalist[1]['quantity]</t>
  </si>
  <si>
    <t>Площадь кровли</t>
  </si>
  <si>
    <t>ff</t>
  </si>
  <si>
    <t>metalist[2]['width']</t>
  </si>
  <si>
    <t>metalist[2]['quantity]</t>
  </si>
  <si>
    <t>Гибкая черепица "Shnglas" коллекция _________</t>
  </si>
  <si>
    <t>упак</t>
  </si>
  <si>
    <t>metalist[3]['width']</t>
  </si>
  <si>
    <t>metalist[3]['quantity]</t>
  </si>
  <si>
    <t xml:space="preserve">Подкладочный ковер </t>
  </si>
  <si>
    <t>metalist[4]['width']</t>
  </si>
  <si>
    <t>metalist[4]['quantity]</t>
  </si>
  <si>
    <t>Конек карниз</t>
  </si>
  <si>
    <t>metalist[5]['width']</t>
  </si>
  <si>
    <t>metalist[5]['quantity]</t>
  </si>
  <si>
    <t>Мастика битумная 3.6 кг</t>
  </si>
  <si>
    <t>банк</t>
  </si>
  <si>
    <t>metalist[6]['width']</t>
  </si>
  <si>
    <t>metalist[6]['quantity]</t>
  </si>
  <si>
    <t>Мастика битумная12 кг</t>
  </si>
  <si>
    <t>metalist[7]['width']</t>
  </si>
  <si>
    <t>metalist[7]['quantity]</t>
  </si>
  <si>
    <t xml:space="preserve">Конек широкий </t>
  </si>
  <si>
    <t>metalist[8]['width']</t>
  </si>
  <si>
    <t>metalist[8]['quantity]</t>
  </si>
  <si>
    <t>Конек односкатной крыши</t>
  </si>
  <si>
    <t>metalist[9]['width']</t>
  </si>
  <si>
    <t>metalist[9]['quantity]</t>
  </si>
  <si>
    <t>Планка ветровая</t>
  </si>
  <si>
    <t>metalist[10]['width']</t>
  </si>
  <si>
    <t>metalist[10]['quantity]</t>
  </si>
  <si>
    <t>Карнизная планка</t>
  </si>
  <si>
    <t>metalist[11]['width']</t>
  </si>
  <si>
    <t>metalist[11]['quantity]</t>
  </si>
  <si>
    <t xml:space="preserve">Капельники </t>
  </si>
  <si>
    <t>metalist[12]['width']</t>
  </si>
  <si>
    <t>metalist[12]['quantity]</t>
  </si>
  <si>
    <t>Ендова</t>
  </si>
  <si>
    <t>metalist[13]['width']</t>
  </si>
  <si>
    <t>metalist[13]['quantity]</t>
  </si>
  <si>
    <t>Гвоздь кровельный</t>
  </si>
  <si>
    <t>metalist[14]['width']</t>
  </si>
  <si>
    <t>metalist[14]['quantity]</t>
  </si>
  <si>
    <t>Саморез 70</t>
  </si>
  <si>
    <t>metalist[15]['width']</t>
  </si>
  <si>
    <t>metalist[15]['quantity]</t>
  </si>
  <si>
    <t>Упаковка</t>
  </si>
  <si>
    <t>metalist[16]['width']</t>
  </si>
  <si>
    <t>metalist[16]['quantity]</t>
  </si>
  <si>
    <t>Изоспан АМ 70м2</t>
  </si>
  <si>
    <t>metalist[17]['width']</t>
  </si>
  <si>
    <t>metalist[17]['quantity]</t>
  </si>
  <si>
    <t>Изоспан АМ 35м2</t>
  </si>
  <si>
    <t>metalist[18]['width']</t>
  </si>
  <si>
    <t>metalist[18]['quantity]</t>
  </si>
  <si>
    <t>Лента клеещая двухсторонняя</t>
  </si>
  <si>
    <t>metalist[19]['width']</t>
  </si>
  <si>
    <t>metalist[19]['quantity]</t>
  </si>
  <si>
    <t>Роквул скандик</t>
  </si>
  <si>
    <t>Изоспан В 70м2</t>
  </si>
  <si>
    <t>Изоспан В 35м2</t>
  </si>
  <si>
    <t>Кровля металочерепица</t>
  </si>
  <si>
    <t>Примыкание угловое</t>
  </si>
  <si>
    <t>Примыкание накладное</t>
  </si>
  <si>
    <t>Металлочерепица 0,5мм</t>
  </si>
  <si>
    <t>OSB-3 12 мм</t>
  </si>
  <si>
    <t>лист</t>
  </si>
  <si>
    <t>Конек широкий</t>
  </si>
  <si>
    <t>Саморез 35мм</t>
  </si>
  <si>
    <t>Аэратор конька</t>
  </si>
  <si>
    <t>Аэратор скатный</t>
  </si>
  <si>
    <t>Стропила 50х200</t>
  </si>
  <si>
    <t>Капельники</t>
  </si>
  <si>
    <t>Брусок 50х50х3000мм</t>
  </si>
  <si>
    <t>Ендова нижняя</t>
  </si>
  <si>
    <t>Гвоздь 120мм</t>
  </si>
  <si>
    <t>Ендова верхняя</t>
  </si>
  <si>
    <t>Доска кам. Сушки 25х150мм</t>
  </si>
  <si>
    <t>Саморез 35</t>
  </si>
  <si>
    <t>Саморез 3.8х70мм</t>
  </si>
  <si>
    <t>Соеденительная пластина</t>
  </si>
  <si>
    <t>Гайки 12мм</t>
  </si>
  <si>
    <t>Шайбы 12мм усиленные</t>
  </si>
  <si>
    <t>Лента клеещая двухстороняя</t>
  </si>
  <si>
    <t>уплотнительная лента для контробрешетки 60мм</t>
  </si>
  <si>
    <t>Скользячки</t>
  </si>
  <si>
    <t xml:space="preserve">Саморез 4,2х90 мм </t>
  </si>
  <si>
    <t>Саморез 51 на скользячки</t>
  </si>
  <si>
    <t>Лента вентиляционная карнизная  0.1х5м</t>
  </si>
  <si>
    <t>B</t>
  </si>
  <si>
    <t>C</t>
  </si>
  <si>
    <t>E</t>
  </si>
  <si>
    <t>F</t>
  </si>
  <si>
    <t>G</t>
  </si>
  <si>
    <t>H</t>
  </si>
  <si>
    <t>I</t>
  </si>
  <si>
    <t xml:space="preserve">Огнебиозащита Сенеж Проф 23кг </t>
  </si>
  <si>
    <t>Доставка пиломатериал до 10т.</t>
  </si>
  <si>
    <t>Объем стропил</t>
  </si>
  <si>
    <t>Доставка кровля/утепдитель/водосток/комплектующие</t>
  </si>
  <si>
    <t>Доска 25х150мм</t>
  </si>
  <si>
    <t>fd</t>
  </si>
  <si>
    <t>Монтаж пароизоляционной мембраны</t>
  </si>
  <si>
    <t>Монтаж утеплителя 150мм</t>
  </si>
  <si>
    <t>Монтаж утеплителя 200мм</t>
  </si>
  <si>
    <t>Монтаж гидроизоляционной мембраны</t>
  </si>
  <si>
    <t>Монтаж стропила 200/150мм</t>
  </si>
  <si>
    <t>Монтаж верхней контробрешетки</t>
  </si>
  <si>
    <t>Монтаж нижней контробрешетки</t>
  </si>
  <si>
    <t>Монтаж уплотнительной ленты</t>
  </si>
  <si>
    <t>Монтаж обрешетки</t>
  </si>
  <si>
    <t xml:space="preserve">Монтаж кровельного покрытия </t>
  </si>
  <si>
    <t>Монтаж подкладочного ковра</t>
  </si>
  <si>
    <t>Монтаж водостока труба</t>
  </si>
  <si>
    <t>Монтаж водостока желоб</t>
  </si>
  <si>
    <t>Прием  пиломатериалов для кровли</t>
  </si>
  <si>
    <t>Прием  материалов кровли</t>
  </si>
  <si>
    <t>компл</t>
  </si>
  <si>
    <t>Водосток пластиковый</t>
  </si>
  <si>
    <t>данные</t>
  </si>
  <si>
    <t>Монтаж контробрешетки</t>
  </si>
  <si>
    <t>Желоб 3м</t>
  </si>
  <si>
    <t>Соединитель желоба</t>
  </si>
  <si>
    <t>Кронштейн желоба</t>
  </si>
  <si>
    <t>Заглушка</t>
  </si>
  <si>
    <t>Воронка</t>
  </si>
  <si>
    <t>Колено</t>
  </si>
  <si>
    <t>Отвод</t>
  </si>
  <si>
    <t>Труба 3м</t>
  </si>
  <si>
    <t>Труба 1м</t>
  </si>
  <si>
    <t>Хомут трубы</t>
  </si>
  <si>
    <t>Муфта трубы</t>
  </si>
  <si>
    <r>
      <t>Угол желоба 90</t>
    </r>
    <r>
      <rPr>
        <sz val="11"/>
        <rFont val="Calibri"/>
        <family val="2"/>
        <charset val="204"/>
      </rPr>
      <t>°</t>
    </r>
  </si>
  <si>
    <t>Кровля под рубероид</t>
  </si>
  <si>
    <r>
      <t>Угол желоба 135</t>
    </r>
    <r>
      <rPr>
        <sz val="11"/>
        <rFont val="Calibri"/>
        <family val="2"/>
        <charset val="204"/>
      </rPr>
      <t>°</t>
    </r>
  </si>
  <si>
    <t>Доска 50х200 ест. Влажность</t>
  </si>
  <si>
    <t>Доска обр 25х150 мм ест. влажность</t>
  </si>
  <si>
    <t>Водосток металлический</t>
  </si>
  <si>
    <t>Рубероид кровельный</t>
  </si>
  <si>
    <t>Рейка 25х50</t>
  </si>
  <si>
    <t>Монтаж прижимной рейки</t>
  </si>
  <si>
    <t>Монтаж обрешетки сплошной настил</t>
  </si>
  <si>
    <t>Монтаж временного кровельного покрытия</t>
  </si>
  <si>
    <t>Разгрузка рубероид крепеж</t>
  </si>
  <si>
    <t>Доставка комплектующих авт. До 3т.</t>
  </si>
  <si>
    <t>Угол желоба 90° внутренний</t>
  </si>
  <si>
    <t>Угол желоба 90° внешний</t>
  </si>
  <si>
    <t>Угол желоба наружный 135°</t>
  </si>
  <si>
    <t>Приложение № 2</t>
  </si>
  <si>
    <t>к Договору подряда № _______           от "  "              202_ года</t>
  </si>
  <si>
    <t>Смета Мягкая</t>
  </si>
  <si>
    <t xml:space="preserve">         "СОГЛАСОВАНО"</t>
  </si>
  <si>
    <t>"УТВЕРЖДАЮ"</t>
  </si>
  <si>
    <t>E13</t>
  </si>
  <si>
    <t xml:space="preserve">Подрядчик: ООО </t>
  </si>
  <si>
    <t xml:space="preserve">Заказчик: </t>
  </si>
  <si>
    <t>E14</t>
  </si>
  <si>
    <t xml:space="preserve">_________________________  /                       /                     </t>
  </si>
  <si>
    <t>__________________________/                          /</t>
  </si>
  <si>
    <r>
      <t xml:space="preserve">     </t>
    </r>
    <r>
      <rPr>
        <u/>
        <sz val="11"/>
        <rFont val="Times New Roman"/>
        <family val="1"/>
        <charset val="204"/>
      </rPr>
      <t xml:space="preserve">"  "                        202_ г. </t>
    </r>
    <r>
      <rPr>
        <sz val="11"/>
        <rFont val="Times New Roman"/>
        <family val="1"/>
        <charset val="204"/>
      </rPr>
      <t xml:space="preserve">   </t>
    </r>
  </si>
  <si>
    <t xml:space="preserve">                                                                                                      </t>
  </si>
  <si>
    <r>
      <t xml:space="preserve">    </t>
    </r>
    <r>
      <rPr>
        <u/>
        <sz val="11"/>
        <rFont val="Times New Roman"/>
        <family val="1"/>
        <charset val="204"/>
      </rPr>
      <t xml:space="preserve"> "  "                      202_ г.    </t>
    </r>
  </si>
  <si>
    <t>C64</t>
  </si>
  <si>
    <t>E16</t>
  </si>
  <si>
    <t xml:space="preserve">ЛОКАЛЬНАЯ СМЕТА </t>
  </si>
  <si>
    <t>C63</t>
  </si>
  <si>
    <t>Данные - Крыша'!A64</t>
  </si>
  <si>
    <t>E17</t>
  </si>
  <si>
    <t xml:space="preserve">Раздел -  Строительно-монтажные работы по кровле </t>
  </si>
  <si>
    <t>E18</t>
  </si>
  <si>
    <t>Вид работ</t>
  </si>
  <si>
    <t>Наименование работ</t>
  </si>
  <si>
    <t>Кол-во</t>
  </si>
  <si>
    <t>Цена работ, руб.</t>
  </si>
  <si>
    <t>Итого работы, руб.</t>
  </si>
  <si>
    <t>Наименование материалов</t>
  </si>
  <si>
    <t>Цена материалы, руб.</t>
  </si>
  <si>
    <t>Итого материалы, руб.</t>
  </si>
  <si>
    <t>E20</t>
  </si>
  <si>
    <t>E21</t>
  </si>
  <si>
    <t>1. Стропильная система</t>
  </si>
  <si>
    <t>C57</t>
  </si>
  <si>
    <t>D336</t>
  </si>
  <si>
    <t>1.</t>
  </si>
  <si>
    <t>Установка стропильных ног</t>
  </si>
  <si>
    <t>Брус 50х200мм камерной сушки</t>
  </si>
  <si>
    <t>E23</t>
  </si>
  <si>
    <t>2.</t>
  </si>
  <si>
    <t>Антисептирование всего пиломатериала (стропила/контробрешетка/обрешетка)</t>
  </si>
  <si>
    <t>Огнебиозащита Сенеж Проф 23кг</t>
  </si>
  <si>
    <t>E24</t>
  </si>
  <si>
    <t>E25</t>
  </si>
  <si>
    <t>Итого работы</t>
  </si>
  <si>
    <t>Итого материалы</t>
  </si>
  <si>
    <t>E26</t>
  </si>
  <si>
    <t xml:space="preserve">2. Устройство основания кровли </t>
  </si>
  <si>
    <t>J18</t>
  </si>
  <si>
    <t>J19</t>
  </si>
  <si>
    <t>J20</t>
  </si>
  <si>
    <t>3.</t>
  </si>
  <si>
    <t>J21</t>
  </si>
  <si>
    <t>J22</t>
  </si>
  <si>
    <t>4.</t>
  </si>
  <si>
    <t>Брусок 50х50х3000мм кам. Сушки</t>
  </si>
  <si>
    <t>J23</t>
  </si>
  <si>
    <t>Гвозди 120мм</t>
  </si>
  <si>
    <t>J24</t>
  </si>
  <si>
    <t>5.</t>
  </si>
  <si>
    <t>Уплотнительная лента для контробрешетки 60мм</t>
  </si>
  <si>
    <t>J25</t>
  </si>
  <si>
    <t>6.</t>
  </si>
  <si>
    <t>Монтаж OSB-3 12 мм</t>
  </si>
  <si>
    <t>Доска обрезная 25х150 мм</t>
  </si>
  <si>
    <t>J26</t>
  </si>
  <si>
    <t>J27</t>
  </si>
  <si>
    <t>J28</t>
  </si>
  <si>
    <t>J29</t>
  </si>
  <si>
    <t>J30</t>
  </si>
  <si>
    <t>J31</t>
  </si>
  <si>
    <t>J32</t>
  </si>
  <si>
    <t>J33</t>
  </si>
  <si>
    <t xml:space="preserve">Скользящая опора для стропил 160х90х40х2 </t>
  </si>
  <si>
    <t>J34</t>
  </si>
  <si>
    <t>J35</t>
  </si>
  <si>
    <t xml:space="preserve">Саморез 51мм </t>
  </si>
  <si>
    <t>J36</t>
  </si>
  <si>
    <t>Лента вентиляционная карнизная  100х5000</t>
  </si>
  <si>
    <t>J37</t>
  </si>
  <si>
    <t>J38</t>
  </si>
  <si>
    <t>3. Монтаж кровельного покрытия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</si>
  <si>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</si>
  <si>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</si>
  <si>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</si>
  <si>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</si>
  <si>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</si>
  <si>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</si>
  <si>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</si>
  <si>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</si>
  <si>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</si>
  <si>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</si>
  <si>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</si>
  <si>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</si>
  <si>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</si>
  <si>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</si>
  <si>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</si>
  <si>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</si>
  <si>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</si>
  <si>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</si>
  <si>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</si>
  <si>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 xml:space="preserve">  Водосток пластиковый</t>
  </si>
  <si>
    <t>Монтаж желоба</t>
  </si>
  <si>
    <t>J63</t>
  </si>
  <si>
    <t>Монтаж трубы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</si>
  <si>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</si>
  <si>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</si>
  <si>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</si>
  <si>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</si>
  <si>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</si>
  <si>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</si>
  <si>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</si>
  <si>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</si>
  <si>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</si>
  <si>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</si>
  <si>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</si>
  <si>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</si>
  <si>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</si>
  <si>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 xml:space="preserve"> Водосток металлический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</si>
  <si>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</si>
  <si>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</si>
  <si>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</si>
  <si>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</si>
  <si>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</si>
  <si>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</si>
  <si>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</si>
  <si>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</si>
  <si>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</si>
  <si>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</si>
  <si>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</si>
  <si>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</si>
  <si>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</si>
  <si>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</si>
  <si>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</si>
  <si>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 xml:space="preserve">  Прием материалов. Транспортные расходы</t>
  </si>
  <si>
    <t>J92</t>
  </si>
  <si>
    <t>Доставка пиломатериала до  10 тн.</t>
  </si>
  <si>
    <t>J93</t>
  </si>
  <si>
    <t>Доставка кровли и комплектующих до 10 тн.</t>
  </si>
  <si>
    <t>J94</t>
  </si>
  <si>
    <t>Итого</t>
  </si>
  <si>
    <t>Ст-ть работ</t>
  </si>
  <si>
    <t>Накладные расходы 10%</t>
  </si>
  <si>
    <t>Ст-ть материалов</t>
  </si>
  <si>
    <t xml:space="preserve">Транспортные расходы </t>
  </si>
  <si>
    <t>ИТОГО по смете</t>
  </si>
  <si>
    <t>ВСЕГО по смете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</si>
</sst>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7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charset val="204"/>
      <scheme val="minor"/>
    </font>
    <font>
      <b/>
      <sz val="14"/>
      <color theme="1"/>
      <name val="Aptos Narrow"/>
      <family val="2"/>
      <charset val="204"/>
      <scheme val="minor"/>
    </font>
    <font>
      <sz val="10"/>
      <name val="Arial Cyr"/>
      <family val="2"/>
      <charset val="204"/>
    </font>
    <font>
      <i/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theme="1"/>
      <name val="Aptos Narrow"/>
      <family val="2"/>
      <charset val="204"/>
      <scheme val="minor"/>
    </font>
    <font>
      <sz val="12"/>
      <name val="Arial"/>
      <family val="2"/>
      <charset val="204"/>
    </font>
    <font>
      <sz val="11"/>
      <name val="Aptos Narrow"/>
      <family val="2"/>
      <charset val="204"/>
      <scheme val="minor"/>
    </font>
    <font>
      <b/>
      <sz val="12"/>
      <color rgb="FFFF0000"/>
      <name val="Aptos Narrow"/>
      <family val="2"/>
      <charset val="204"/>
      <scheme val="minor"/>
    </font>
    <font>
      <sz val="11"/>
      <color rgb="FFFFFF0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ptos Narrow"/>
      <family val="2"/>
      <charset val="204"/>
      <scheme val="minor"/>
    </font>
    <font>
      <b/>
      <sz val="14"/>
      <name val="Aptos Narrow"/>
      <family val="2"/>
      <charset val="204"/>
      <scheme val="minor"/>
    </font>
    <font>
      <b/>
      <sz val="12"/>
      <name val="Arial"/>
      <family val="2"/>
      <charset val="204"/>
    </font>
    <font>
      <b/>
      <sz val="12"/>
      <name val="Aptos Narrow"/>
      <family val="2"/>
      <charset val="204"/>
      <scheme val="minor"/>
    </font>
    <font>
      <b/>
      <u/>
      <sz val="12"/>
      <color rgb="FFFF0000"/>
      <name val="Aptos Narrow"/>
      <family val="2"/>
      <charset val="204"/>
      <scheme val="minor"/>
    </font>
    <font>
      <b/>
      <sz val="26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sz val="22"/>
      <color theme="1"/>
      <name val="Aptos Narrow"/>
      <family val="2"/>
      <charset val="204"/>
      <scheme val="minor"/>
    </font>
    <font>
      <b/>
      <sz val="20"/>
      <color theme="1"/>
      <name val="Aptos Narrow"/>
      <family val="2"/>
      <charset val="204"/>
      <scheme val="minor"/>
    </font>
    <font>
      <b/>
      <sz val="24"/>
      <color theme="1"/>
      <name val="Aptos Narrow"/>
      <family val="2"/>
      <charset val="204"/>
      <scheme val="minor"/>
    </font>
    <font>
      <sz val="12"/>
      <color rgb="FFCE9178"/>
      <name val="Menlo"/>
      <family val="2"/>
    </font>
    <font>
      <b/>
      <sz val="11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Calibri"/>
      <family val="2"/>
      <charset val="204"/>
    </font>
    <font>
      <i/>
      <sz val="11"/>
      <color indexed="8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rgb="FFFF0000"/>
      <name val="Monaco"/>
      <family val="2"/>
    </font>
    <font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rgb="FF000000"/>
      <name val="Aptos Narrow"/>
      <family val="2"/>
      <charset val="204"/>
      <scheme val="minor"/>
    </font>
    <font>
      <sz val="11"/>
      <color indexed="8"/>
      <name val="Arial"/>
      <family val="2"/>
      <charset val="204"/>
    </font>
    <font>
      <b/>
      <sz val="12"/>
      <name val="Arial Cyr"/>
      <charset val="204"/>
    </font>
    <font>
      <sz val="10"/>
      <color rgb="FFFF0000"/>
      <name val="Arial Cyr"/>
      <family val="2"/>
      <charset val="204"/>
    </font>
    <font>
      <b/>
      <sz val="11"/>
      <color rgb="FFFF0000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charset val="204"/>
    </font>
    <font>
      <b/>
      <sz val="10"/>
      <color rgb="FFFF0000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0000"/>
        <b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FC72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6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/>
    <xf numFmtId="4" fontId="4" fillId="5" borderId="3" xfId="1" applyNumberFormat="1" applyFont="1" applyFill="1" applyBorder="1" applyAlignment="1">
      <alignment horizontal="left" vertical="center" wrapText="1"/>
    </xf>
    <xf numFmtId="4" fontId="4" fillId="5" borderId="4" xfId="1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" fontId="5" fillId="4" borderId="5" xfId="1" applyNumberFormat="1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4" fontId="4" fillId="5" borderId="6" xfId="1" applyNumberFormat="1" applyFont="1" applyFill="1" applyBorder="1" applyAlignment="1">
      <alignment horizontal="left" vertical="center" wrapText="1"/>
    </xf>
    <xf numFmtId="3" fontId="4" fillId="5" borderId="7" xfId="1" applyNumberFormat="1" applyFont="1" applyFill="1" applyBorder="1" applyAlignment="1">
      <alignment horizontal="left" vertical="center" wrapText="1"/>
    </xf>
    <xf numFmtId="4" fontId="6" fillId="4" borderId="5" xfId="1" applyNumberFormat="1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5" xfId="0" applyFill="1" applyBorder="1" applyAlignment="1">
      <alignment horizontal="center" vertical="center"/>
    </xf>
    <xf numFmtId="3" fontId="4" fillId="5" borderId="1" xfId="1" applyNumberFormat="1" applyFont="1" applyFill="1" applyBorder="1" applyAlignment="1">
      <alignment horizontal="left" vertical="center" wrapText="1"/>
    </xf>
    <xf numFmtId="4" fontId="8" fillId="4" borderId="5" xfId="1" applyNumberFormat="1" applyFont="1" applyFill="1" applyBorder="1" applyAlignment="1">
      <alignment horizontal="left" vertical="center" wrapText="1"/>
    </xf>
    <xf numFmtId="2" fontId="0" fillId="6" borderId="0" xfId="0" applyNumberFormat="1" applyFill="1" applyAlignment="1">
      <alignment horizontal="center"/>
    </xf>
    <xf numFmtId="4" fontId="4" fillId="5" borderId="8" xfId="1" applyNumberFormat="1" applyFont="1" applyFill="1" applyBorder="1" applyAlignment="1">
      <alignment horizontal="left" vertical="center" wrapText="1"/>
    </xf>
    <xf numFmtId="4" fontId="4" fillId="5" borderId="1" xfId="1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5" xfId="0" applyFill="1" applyBorder="1" applyAlignment="1">
      <alignment wrapText="1"/>
    </xf>
    <xf numFmtId="4" fontId="6" fillId="5" borderId="8" xfId="1" applyNumberFormat="1" applyFont="1" applyFill="1" applyBorder="1" applyAlignment="1">
      <alignment horizontal="left" vertical="center" wrapText="1"/>
    </xf>
    <xf numFmtId="4" fontId="6" fillId="5" borderId="7" xfId="1" applyNumberFormat="1" applyFont="1" applyFill="1" applyBorder="1" applyAlignment="1">
      <alignment horizontal="left" vertical="center" wrapText="1"/>
    </xf>
    <xf numFmtId="4" fontId="4" fillId="5" borderId="9" xfId="1" applyNumberFormat="1" applyFont="1" applyFill="1" applyBorder="1" applyAlignment="1">
      <alignment horizontal="left" vertical="center" wrapText="1"/>
    </xf>
    <xf numFmtId="4" fontId="4" fillId="5" borderId="7" xfId="1" applyNumberFormat="1" applyFont="1" applyFill="1" applyBorder="1" applyAlignment="1">
      <alignment horizontal="left" vertical="center" wrapText="1"/>
    </xf>
    <xf numFmtId="4" fontId="6" fillId="5" borderId="9" xfId="1" applyNumberFormat="1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2" fontId="9" fillId="6" borderId="0" xfId="0" applyNumberFormat="1" applyFont="1" applyFill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0" fillId="3" borderId="0" xfId="0" applyFill="1"/>
    <xf numFmtId="0" fontId="7" fillId="8" borderId="0" xfId="0" applyFont="1" applyFill="1"/>
    <xf numFmtId="0" fontId="0" fillId="6" borderId="0" xfId="0" applyFill="1"/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7" borderId="0" xfId="0" applyFill="1"/>
    <xf numFmtId="0" fontId="10" fillId="8" borderId="0" xfId="0" applyFont="1" applyFill="1"/>
    <xf numFmtId="0" fontId="9" fillId="3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/>
    </xf>
    <xf numFmtId="4" fontId="5" fillId="0" borderId="5" xfId="1" applyNumberFormat="1" applyFont="1" applyBorder="1" applyAlignment="1">
      <alignment horizontal="center" vertical="center" wrapText="1"/>
    </xf>
    <xf numFmtId="4" fontId="5" fillId="0" borderId="5" xfId="1" applyNumberFormat="1" applyFont="1" applyBorder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11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4" fontId="5" fillId="0" borderId="8" xfId="1" applyNumberFormat="1" applyFont="1" applyBorder="1" applyAlignment="1">
      <alignment horizontal="center" vertical="center" wrapText="1"/>
    </xf>
    <xf numFmtId="4" fontId="5" fillId="0" borderId="7" xfId="1" applyNumberFormat="1" applyFont="1" applyBorder="1" applyAlignment="1">
      <alignment horizontal="center" vertical="center" wrapText="1"/>
    </xf>
    <xf numFmtId="0" fontId="12" fillId="4" borderId="0" xfId="0" applyFont="1" applyFill="1"/>
    <xf numFmtId="4" fontId="5" fillId="0" borderId="11" xfId="0" applyNumberFormat="1" applyFont="1" applyBorder="1" applyAlignment="1">
      <alignment horizontal="center" vertical="center" wrapText="1"/>
    </xf>
    <xf numFmtId="4" fontId="5" fillId="0" borderId="12" xfId="0" applyNumberFormat="1" applyFont="1" applyBorder="1" applyAlignment="1">
      <alignment horizontal="center" vertical="center" wrapText="1"/>
    </xf>
    <xf numFmtId="4" fontId="5" fillId="0" borderId="5" xfId="0" applyNumberFormat="1" applyFont="1" applyBorder="1" applyAlignment="1">
      <alignment horizontal="center" vertical="center"/>
    </xf>
    <xf numFmtId="4" fontId="6" fillId="5" borderId="5" xfId="1" applyNumberFormat="1" applyFont="1" applyFill="1" applyBorder="1" applyAlignment="1">
      <alignment vertical="center" wrapText="1"/>
    </xf>
    <xf numFmtId="4" fontId="6" fillId="9" borderId="7" xfId="1" applyNumberFormat="1" applyFont="1" applyFill="1" applyBorder="1" applyAlignment="1">
      <alignment vertical="center" wrapText="1"/>
    </xf>
    <xf numFmtId="4" fontId="6" fillId="5" borderId="5" xfId="1" applyNumberFormat="1" applyFont="1" applyFill="1" applyBorder="1" applyAlignment="1">
      <alignment horizontal="center" vertical="center" wrapText="1"/>
    </xf>
    <xf numFmtId="2" fontId="6" fillId="10" borderId="5" xfId="1" applyNumberFormat="1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0" fillId="11" borderId="0" xfId="0" applyFill="1" applyAlignment="1">
      <alignment horizontal="center"/>
    </xf>
    <xf numFmtId="4" fontId="6" fillId="9" borderId="7" xfId="1" applyNumberFormat="1" applyFont="1" applyFill="1" applyBorder="1" applyAlignment="1">
      <alignment horizontal="right" vertical="center" wrapText="1"/>
    </xf>
    <xf numFmtId="2" fontId="6" fillId="5" borderId="5" xfId="1" applyNumberFormat="1" applyFont="1" applyFill="1" applyBorder="1" applyAlignment="1">
      <alignment horizontal="center" vertical="center" wrapText="1"/>
    </xf>
    <xf numFmtId="4" fontId="6" fillId="6" borderId="5" xfId="1" applyNumberFormat="1" applyFont="1" applyFill="1" applyBorder="1" applyAlignment="1">
      <alignment horizontal="right" vertical="center" wrapText="1"/>
    </xf>
    <xf numFmtId="4" fontId="6" fillId="4" borderId="5" xfId="1" applyNumberFormat="1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13" fillId="4" borderId="0" xfId="0" applyFont="1" applyFill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11" borderId="0" xfId="0" applyFill="1"/>
    <xf numFmtId="0" fontId="0" fillId="4" borderId="8" xfId="0" applyFill="1" applyBorder="1"/>
    <xf numFmtId="2" fontId="0" fillId="3" borderId="5" xfId="0" applyNumberFormat="1" applyFill="1" applyBorder="1" applyAlignment="1">
      <alignment horizontal="center" vertical="center"/>
    </xf>
    <xf numFmtId="0" fontId="13" fillId="4" borderId="5" xfId="0" applyFont="1" applyFill="1" applyBorder="1" applyAlignment="1">
      <alignment vertical="center"/>
    </xf>
    <xf numFmtId="164" fontId="0" fillId="7" borderId="5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7" fillId="7" borderId="0" xfId="0" applyFont="1" applyFill="1"/>
    <xf numFmtId="0" fontId="7" fillId="4" borderId="8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left"/>
    </xf>
    <xf numFmtId="0" fontId="14" fillId="3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7" fillId="4" borderId="0" xfId="0" applyFont="1" applyFill="1"/>
    <xf numFmtId="0" fontId="0" fillId="6" borderId="5" xfId="0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4" borderId="0" xfId="0" applyFont="1" applyFill="1"/>
    <xf numFmtId="0" fontId="15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4" fontId="6" fillId="5" borderId="5" xfId="1" applyNumberFormat="1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4" fillId="5" borderId="5" xfId="0" applyFont="1" applyFill="1" applyBorder="1" applyAlignment="1">
      <alignment horizontal="left" vertical="center"/>
    </xf>
    <xf numFmtId="2" fontId="6" fillId="6" borderId="5" xfId="0" applyNumberFormat="1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horizontal="center" vertical="center"/>
    </xf>
    <xf numFmtId="2" fontId="19" fillId="7" borderId="22" xfId="0" applyNumberFormat="1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7" fillId="4" borderId="25" xfId="0" applyFont="1" applyFill="1" applyBorder="1" applyAlignment="1">
      <alignment horizontal="center" vertical="center" wrapText="1"/>
    </xf>
    <xf numFmtId="0" fontId="0" fillId="4" borderId="26" xfId="0" applyFill="1" applyBorder="1"/>
    <xf numFmtId="0" fontId="0" fillId="4" borderId="27" xfId="0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 wrapText="1"/>
    </xf>
    <xf numFmtId="0" fontId="0" fillId="4" borderId="30" xfId="0" applyFill="1" applyBorder="1"/>
    <xf numFmtId="0" fontId="16" fillId="7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/>
    </xf>
    <xf numFmtId="0" fontId="0" fillId="7" borderId="30" xfId="0" applyFill="1" applyBorder="1" applyAlignment="1">
      <alignment horizontal="left"/>
    </xf>
    <xf numFmtId="0" fontId="0" fillId="7" borderId="32" xfId="0" applyFill="1" applyBorder="1" applyAlignment="1">
      <alignment horizontal="left"/>
    </xf>
    <xf numFmtId="0" fontId="16" fillId="3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vertical="center"/>
    </xf>
    <xf numFmtId="0" fontId="0" fillId="4" borderId="30" xfId="0" applyFill="1" applyBorder="1" applyAlignment="1">
      <alignment wrapText="1"/>
    </xf>
    <xf numFmtId="0" fontId="0" fillId="4" borderId="0" xfId="0" applyFill="1" applyAlignment="1">
      <alignment vertical="center"/>
    </xf>
    <xf numFmtId="0" fontId="15" fillId="4" borderId="17" xfId="0" applyFont="1" applyFill="1" applyBorder="1" applyAlignment="1">
      <alignment horizontal="center"/>
    </xf>
    <xf numFmtId="0" fontId="15" fillId="6" borderId="17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 wrapText="1"/>
    </xf>
    <xf numFmtId="0" fontId="0" fillId="4" borderId="33" xfId="0" applyFill="1" applyBorder="1"/>
    <xf numFmtId="0" fontId="0" fillId="4" borderId="33" xfId="0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5" fillId="4" borderId="5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7" fillId="3" borderId="37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5" fillId="4" borderId="5" xfId="0" applyFont="1" applyFill="1" applyBorder="1" applyAlignment="1">
      <alignment wrapText="1"/>
    </xf>
    <xf numFmtId="0" fontId="7" fillId="4" borderId="38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left"/>
    </xf>
    <xf numFmtId="0" fontId="7" fillId="4" borderId="4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3" borderId="19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16" fillId="3" borderId="5" xfId="0" applyNumberFormat="1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4" fontId="6" fillId="13" borderId="5" xfId="0" applyNumberFormat="1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6" fillId="7" borderId="5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  <xf numFmtId="3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3" fontId="6" fillId="1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4" fontId="6" fillId="15" borderId="5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6" fillId="4" borderId="42" xfId="0" applyFont="1" applyFill="1" applyBorder="1" applyAlignment="1">
      <alignment horizontal="center" vertical="center"/>
    </xf>
    <xf numFmtId="4" fontId="6" fillId="14" borderId="42" xfId="0" applyNumberFormat="1" applyFont="1" applyFill="1" applyBorder="1" applyAlignment="1">
      <alignment horizontal="center" vertical="center"/>
    </xf>
    <xf numFmtId="4" fontId="6" fillId="4" borderId="2" xfId="0" applyNumberFormat="1" applyFont="1" applyFill="1" applyBorder="1" applyAlignment="1">
      <alignment horizontal="left"/>
    </xf>
    <xf numFmtId="4" fontId="6" fillId="4" borderId="5" xfId="0" applyNumberFormat="1" applyFont="1" applyFill="1" applyBorder="1" applyAlignment="1">
      <alignment horizontal="left"/>
    </xf>
    <xf numFmtId="4" fontId="6" fillId="4" borderId="2" xfId="0" applyNumberFormat="1" applyFont="1" applyFill="1" applyBorder="1" applyAlignment="1">
      <alignment horizontal="left" wrapText="1"/>
    </xf>
    <xf numFmtId="4" fontId="6" fillId="4" borderId="5" xfId="1" applyNumberFormat="1" applyFont="1" applyFill="1" applyBorder="1" applyAlignment="1">
      <alignment vertical="center" wrapText="1"/>
    </xf>
    <xf numFmtId="0" fontId="6" fillId="4" borderId="4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/>
    </xf>
    <xf numFmtId="4" fontId="6" fillId="4" borderId="5" xfId="0" applyNumberFormat="1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vertical="center" wrapText="1"/>
    </xf>
    <xf numFmtId="0" fontId="7" fillId="6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7" fillId="6" borderId="14" xfId="0" applyFont="1" applyFill="1" applyBorder="1" applyAlignment="1">
      <alignment horizontal="center" wrapText="1"/>
    </xf>
    <xf numFmtId="0" fontId="7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wrapText="1"/>
    </xf>
    <xf numFmtId="0" fontId="0" fillId="16" borderId="5" xfId="0" applyFill="1" applyBorder="1" applyAlignment="1" applyProtection="1">
      <alignment horizontal="center"/>
      <protection locked="0"/>
    </xf>
    <xf numFmtId="4" fontId="0" fillId="17" borderId="5" xfId="0" applyNumberFormat="1" applyFill="1" applyBorder="1" applyAlignment="1" applyProtection="1">
      <alignment horizontal="center"/>
      <protection locked="0"/>
    </xf>
    <xf numFmtId="4" fontId="0" fillId="17" borderId="5" xfId="0" applyNumberFormat="1" applyFill="1" applyBorder="1" applyProtection="1">
      <protection locked="0"/>
    </xf>
    <xf numFmtId="0" fontId="0" fillId="16" borderId="2" xfId="0" applyFill="1" applyBorder="1" applyProtection="1">
      <protection locked="0"/>
    </xf>
    <xf numFmtId="0" fontId="0" fillId="4" borderId="5" xfId="0" applyFill="1" applyBorder="1" applyAlignment="1" applyProtection="1">
      <alignment horizontal="center"/>
      <protection locked="0"/>
    </xf>
    <xf numFmtId="4" fontId="0" fillId="4" borderId="0" xfId="0" applyNumberFormat="1" applyFill="1"/>
    <xf numFmtId="0" fontId="0" fillId="18" borderId="5" xfId="0" applyFill="1" applyBorder="1" applyAlignment="1" applyProtection="1">
      <alignment horizontal="center"/>
      <protection locked="0"/>
    </xf>
    <xf numFmtId="4" fontId="0" fillId="17" borderId="5" xfId="0" applyNumberFormat="1" applyFill="1" applyBorder="1" applyAlignment="1">
      <alignment horizontal="center"/>
    </xf>
    <xf numFmtId="4" fontId="0" fillId="17" borderId="8" xfId="0" applyNumberFormat="1" applyFill="1" applyBorder="1" applyProtection="1">
      <protection locked="0"/>
    </xf>
    <xf numFmtId="0" fontId="6" fillId="4" borderId="42" xfId="0" applyFont="1" applyFill="1" applyBorder="1" applyAlignment="1">
      <alignment vertical="center"/>
    </xf>
    <xf numFmtId="0" fontId="6" fillId="5" borderId="42" xfId="0" applyFont="1" applyFill="1" applyBorder="1" applyAlignment="1">
      <alignment vertical="center"/>
    </xf>
    <xf numFmtId="4" fontId="6" fillId="14" borderId="45" xfId="0" applyNumberFormat="1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/>
    </xf>
    <xf numFmtId="0" fontId="0" fillId="18" borderId="5" xfId="0" applyFill="1" applyBorder="1" applyAlignment="1" applyProtection="1">
      <alignment horizontal="center" vertical="center"/>
      <protection locked="0"/>
    </xf>
    <xf numFmtId="4" fontId="0" fillId="17" borderId="5" xfId="0" applyNumberFormat="1" applyFill="1" applyBorder="1" applyAlignment="1">
      <alignment horizontal="center" vertical="center"/>
    </xf>
    <xf numFmtId="4" fontId="0" fillId="17" borderId="5" xfId="0" applyNumberFormat="1" applyFill="1" applyBorder="1" applyAlignment="1" applyProtection="1">
      <alignment horizontal="center" vertical="center"/>
      <protection locked="0"/>
    </xf>
    <xf numFmtId="4" fontId="0" fillId="17" borderId="8" xfId="0" applyNumberFormat="1" applyFill="1" applyBorder="1" applyAlignment="1" applyProtection="1">
      <alignment vertical="center"/>
      <protection locked="0"/>
    </xf>
    <xf numFmtId="0" fontId="6" fillId="5" borderId="42" xfId="0" applyFont="1" applyFill="1" applyBorder="1" applyAlignment="1">
      <alignment vertical="center" wrapText="1"/>
    </xf>
    <xf numFmtId="0" fontId="6" fillId="4" borderId="42" xfId="0" applyFont="1" applyFill="1" applyBorder="1" applyAlignment="1">
      <alignment vertical="center" wrapText="1"/>
    </xf>
    <xf numFmtId="0" fontId="0" fillId="19" borderId="5" xfId="0" applyFill="1" applyBorder="1" applyAlignment="1" applyProtection="1">
      <alignment horizontal="center"/>
      <protection locked="0"/>
    </xf>
    <xf numFmtId="0" fontId="23" fillId="2" borderId="0" xfId="0" applyFont="1" applyFill="1" applyAlignment="1">
      <alignment horizontal="center" vertical="center"/>
    </xf>
    <xf numFmtId="2" fontId="6" fillId="13" borderId="5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6" fillId="5" borderId="17" xfId="0" applyFont="1" applyFill="1" applyBorder="1" applyAlignment="1">
      <alignment vertical="center"/>
    </xf>
    <xf numFmtId="0" fontId="6" fillId="5" borderId="17" xfId="0" applyFont="1" applyFill="1" applyBorder="1" applyAlignment="1">
      <alignment horizontal="center" vertical="center"/>
    </xf>
    <xf numFmtId="2" fontId="6" fillId="13" borderId="17" xfId="0" applyNumberFormat="1" applyFont="1" applyFill="1" applyBorder="1" applyAlignment="1">
      <alignment horizontal="center" vertical="center"/>
    </xf>
    <xf numFmtId="0" fontId="0" fillId="20" borderId="5" xfId="0" applyFill="1" applyBorder="1" applyAlignment="1" applyProtection="1">
      <alignment horizontal="center"/>
      <protection locked="0"/>
    </xf>
    <xf numFmtId="0" fontId="0" fillId="21" borderId="5" xfId="0" applyFill="1" applyBorder="1" applyAlignment="1" applyProtection="1">
      <alignment horizontal="center"/>
      <protection locked="0"/>
    </xf>
    <xf numFmtId="4" fontId="0" fillId="22" borderId="8" xfId="0" applyNumberFormat="1" applyFill="1" applyBorder="1" applyAlignment="1" applyProtection="1">
      <alignment horizontal="center"/>
      <protection locked="0"/>
    </xf>
    <xf numFmtId="0" fontId="6" fillId="5" borderId="5" xfId="0" applyFont="1" applyFill="1" applyBorder="1" applyAlignment="1">
      <alignment vertical="center" wrapText="1"/>
    </xf>
    <xf numFmtId="3" fontId="6" fillId="5" borderId="5" xfId="0" applyNumberFormat="1" applyFont="1" applyFill="1" applyBorder="1" applyAlignment="1">
      <alignment horizontal="center" vertical="center"/>
    </xf>
    <xf numFmtId="4" fontId="6" fillId="9" borderId="5" xfId="0" applyNumberFormat="1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vertical="center" wrapText="1"/>
    </xf>
    <xf numFmtId="0" fontId="6" fillId="5" borderId="44" xfId="0" applyFont="1" applyFill="1" applyBorder="1" applyAlignment="1">
      <alignment horizontal="center" vertical="center"/>
    </xf>
    <xf numFmtId="3" fontId="6" fillId="5" borderId="44" xfId="0" applyNumberFormat="1" applyFont="1" applyFill="1" applyBorder="1" applyAlignment="1">
      <alignment horizontal="center" vertical="center"/>
    </xf>
    <xf numFmtId="4" fontId="6" fillId="9" borderId="44" xfId="0" applyNumberFormat="1" applyFon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4" fontId="0" fillId="0" borderId="8" xfId="0" applyNumberFormat="1" applyBorder="1" applyAlignment="1" applyProtection="1">
      <alignment horizontal="center"/>
      <protection locked="0"/>
    </xf>
    <xf numFmtId="0" fontId="6" fillId="5" borderId="42" xfId="0" applyFont="1" applyFill="1" applyBorder="1" applyAlignment="1">
      <alignment horizontal="center" vertical="center"/>
    </xf>
    <xf numFmtId="4" fontId="6" fillId="5" borderId="42" xfId="0" applyNumberFormat="1" applyFont="1" applyFill="1" applyBorder="1" applyAlignment="1">
      <alignment horizontal="center" vertical="center"/>
    </xf>
    <xf numFmtId="4" fontId="5" fillId="5" borderId="42" xfId="0" applyNumberFormat="1" applyFont="1" applyFill="1" applyBorder="1" applyAlignment="1">
      <alignment horizontal="center" vertical="center"/>
    </xf>
    <xf numFmtId="4" fontId="6" fillId="5" borderId="5" xfId="0" applyNumberFormat="1" applyFont="1" applyFill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/>
    </xf>
    <xf numFmtId="4" fontId="6" fillId="4" borderId="42" xfId="0" applyNumberFormat="1" applyFont="1" applyFill="1" applyBorder="1" applyAlignment="1">
      <alignment horizontal="center" vertical="center"/>
    </xf>
    <xf numFmtId="4" fontId="6" fillId="3" borderId="42" xfId="0" applyNumberFormat="1" applyFont="1" applyFill="1" applyBorder="1" applyAlignment="1">
      <alignment horizontal="center" vertical="center"/>
    </xf>
    <xf numFmtId="4" fontId="6" fillId="3" borderId="5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2" fontId="6" fillId="10" borderId="5" xfId="0" applyNumberFormat="1" applyFont="1" applyFill="1" applyBorder="1" applyAlignment="1">
      <alignment horizontal="center" vertical="center"/>
    </xf>
    <xf numFmtId="2" fontId="6" fillId="10" borderId="17" xfId="0" applyNumberFormat="1" applyFont="1" applyFill="1" applyBorder="1" applyAlignment="1">
      <alignment horizontal="center" vertical="center"/>
    </xf>
    <xf numFmtId="4" fontId="6" fillId="10" borderId="5" xfId="0" applyNumberFormat="1" applyFont="1" applyFill="1" applyBorder="1" applyAlignment="1">
      <alignment horizontal="center" vertical="center"/>
    </xf>
    <xf numFmtId="4" fontId="6" fillId="10" borderId="44" xfId="0" applyNumberFormat="1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4" fontId="5" fillId="23" borderId="42" xfId="0" applyNumberFormat="1" applyFont="1" applyFill="1" applyBorder="1" applyAlignment="1">
      <alignment horizontal="center" vertical="center"/>
    </xf>
    <xf numFmtId="4" fontId="6" fillId="17" borderId="5" xfId="0" applyNumberFormat="1" applyFont="1" applyFill="1" applyBorder="1" applyAlignment="1">
      <alignment horizontal="center" vertical="center"/>
    </xf>
    <xf numFmtId="0" fontId="0" fillId="17" borderId="0" xfId="0" applyFill="1"/>
    <xf numFmtId="3" fontId="6" fillId="17" borderId="5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/>
    </xf>
    <xf numFmtId="4" fontId="6" fillId="4" borderId="0" xfId="0" applyNumberFormat="1" applyFont="1" applyFill="1" applyAlignment="1">
      <alignment horizontal="center" vertical="center"/>
    </xf>
    <xf numFmtId="4" fontId="0" fillId="3" borderId="5" xfId="0" applyNumberForma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4" fontId="5" fillId="24" borderId="17" xfId="1" applyNumberFormat="1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4" fontId="4" fillId="5" borderId="46" xfId="0" applyNumberFormat="1" applyFont="1" applyFill="1" applyBorder="1" applyAlignment="1">
      <alignment horizontal="center" vertical="center"/>
    </xf>
    <xf numFmtId="4" fontId="4" fillId="5" borderId="46" xfId="0" applyNumberFormat="1" applyFont="1" applyFill="1" applyBorder="1" applyAlignment="1">
      <alignment horizontal="center" vertical="center" wrapText="1"/>
    </xf>
    <xf numFmtId="4" fontId="5" fillId="25" borderId="17" xfId="1" applyNumberFormat="1" applyFont="1" applyFill="1" applyBorder="1" applyAlignment="1">
      <alignment horizontal="center" vertical="center" wrapText="1"/>
    </xf>
    <xf numFmtId="4" fontId="6" fillId="5" borderId="17" xfId="1" applyNumberFormat="1" applyFont="1" applyFill="1" applyBorder="1" applyAlignment="1">
      <alignment horizontal="center" vertical="center" wrapText="1"/>
    </xf>
    <xf numFmtId="2" fontId="5" fillId="13" borderId="46" xfId="0" applyNumberFormat="1" applyFont="1" applyFill="1" applyBorder="1" applyAlignment="1">
      <alignment horizontal="center" vertical="center"/>
    </xf>
    <xf numFmtId="4" fontId="4" fillId="13" borderId="46" xfId="0" applyNumberFormat="1" applyFont="1" applyFill="1" applyBorder="1" applyAlignment="1">
      <alignment horizontal="center" vertical="center" wrapText="1"/>
    </xf>
    <xf numFmtId="4" fontId="6" fillId="4" borderId="17" xfId="1" applyNumberFormat="1" applyFont="1" applyFill="1" applyBorder="1" applyAlignment="1">
      <alignment horizontal="center" vertical="center" wrapText="1"/>
    </xf>
    <xf numFmtId="4" fontId="6" fillId="5" borderId="17" xfId="1" applyNumberFormat="1" applyFont="1" applyFill="1" applyBorder="1" applyAlignment="1">
      <alignment horizontal="left" vertical="center" wrapText="1"/>
    </xf>
    <xf numFmtId="0" fontId="4" fillId="13" borderId="46" xfId="0" applyFont="1" applyFill="1" applyBorder="1" applyAlignment="1">
      <alignment horizontal="center" vertical="center"/>
    </xf>
    <xf numFmtId="4" fontId="6" fillId="6" borderId="17" xfId="1" applyNumberFormat="1" applyFont="1" applyFill="1" applyBorder="1" applyAlignment="1">
      <alignment horizontal="center" vertical="center" wrapText="1"/>
    </xf>
    <xf numFmtId="3" fontId="6" fillId="4" borderId="5" xfId="1" applyNumberFormat="1" applyFont="1" applyFill="1" applyBorder="1" applyAlignment="1">
      <alignment horizontal="left" vertical="center" wrapText="1"/>
    </xf>
    <xf numFmtId="3" fontId="6" fillId="4" borderId="5" xfId="1" applyNumberFormat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4" fontId="5" fillId="24" borderId="22" xfId="1" applyNumberFormat="1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2" fontId="4" fillId="10" borderId="46" xfId="0" applyNumberFormat="1" applyFont="1" applyFill="1" applyBorder="1" applyAlignment="1">
      <alignment horizontal="center" vertical="center"/>
    </xf>
    <xf numFmtId="4" fontId="6" fillId="5" borderId="46" xfId="0" applyNumberFormat="1" applyFont="1" applyFill="1" applyBorder="1" applyAlignment="1">
      <alignment horizontal="center" vertical="center" wrapText="1"/>
    </xf>
    <xf numFmtId="4" fontId="4" fillId="10" borderId="46" xfId="0" applyNumberFormat="1" applyFont="1" applyFill="1" applyBorder="1" applyAlignment="1">
      <alignment horizontal="center" vertical="center"/>
    </xf>
    <xf numFmtId="3" fontId="6" fillId="6" borderId="17" xfId="1" applyNumberFormat="1" applyFont="1" applyFill="1" applyBorder="1" applyAlignment="1">
      <alignment horizontal="center" vertical="center" wrapText="1"/>
    </xf>
    <xf numFmtId="0" fontId="26" fillId="0" borderId="0" xfId="0" applyFont="1"/>
    <xf numFmtId="0" fontId="6" fillId="4" borderId="5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4" fontId="6" fillId="3" borderId="17" xfId="1" applyNumberFormat="1" applyFont="1" applyFill="1" applyBorder="1" applyAlignment="1">
      <alignment horizontal="center" vertical="center" wrapText="1"/>
    </xf>
    <xf numFmtId="1" fontId="6" fillId="4" borderId="5" xfId="1" applyNumberFormat="1" applyFont="1" applyFill="1" applyBorder="1" applyAlignment="1">
      <alignment horizontal="center" vertical="center" wrapText="1"/>
    </xf>
    <xf numFmtId="2" fontId="6" fillId="4" borderId="5" xfId="1" applyNumberFormat="1" applyFont="1" applyFill="1" applyBorder="1" applyAlignment="1">
      <alignment horizontal="center" vertical="center" wrapText="1"/>
    </xf>
    <xf numFmtId="2" fontId="6" fillId="3" borderId="5" xfId="1" applyNumberFormat="1" applyFont="1" applyFill="1" applyBorder="1" applyAlignment="1">
      <alignment horizontal="center" vertical="center" wrapText="1"/>
    </xf>
    <xf numFmtId="3" fontId="6" fillId="26" borderId="5" xfId="1" applyNumberFormat="1" applyFont="1" applyFill="1" applyBorder="1" applyAlignment="1">
      <alignment horizontal="left" vertical="center" wrapText="1"/>
    </xf>
    <xf numFmtId="3" fontId="6" fillId="26" borderId="5" xfId="1" applyNumberFormat="1" applyFont="1" applyFill="1" applyBorder="1" applyAlignment="1">
      <alignment horizontal="center" vertical="center" wrapText="1"/>
    </xf>
    <xf numFmtId="4" fontId="6" fillId="26" borderId="17" xfId="1" applyNumberFormat="1" applyFont="1" applyFill="1" applyBorder="1" applyAlignment="1">
      <alignment horizontal="center" vertical="center" wrapText="1"/>
    </xf>
    <xf numFmtId="3" fontId="5" fillId="25" borderId="8" xfId="1" applyNumberFormat="1" applyFont="1" applyFill="1" applyBorder="1" applyAlignment="1">
      <alignment horizontal="center" vertical="center" wrapText="1"/>
    </xf>
    <xf numFmtId="3" fontId="6" fillId="25" borderId="15" xfId="1" applyNumberFormat="1" applyFont="1" applyFill="1" applyBorder="1" applyAlignment="1">
      <alignment horizontal="center" vertical="center" wrapText="1"/>
    </xf>
    <xf numFmtId="3" fontId="6" fillId="25" borderId="7" xfId="1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/>
    </xf>
    <xf numFmtId="4" fontId="27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horizontal="left" vertical="center" wrapText="1"/>
    </xf>
    <xf numFmtId="4" fontId="6" fillId="6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 vertical="center"/>
    </xf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4" fontId="6" fillId="5" borderId="17" xfId="1" applyNumberFormat="1" applyFont="1" applyFill="1" applyBorder="1" applyAlignment="1">
      <alignment horizontal="right" vertical="center" wrapText="1"/>
    </xf>
    <xf numFmtId="4" fontId="6" fillId="5" borderId="17" xfId="1" applyNumberFormat="1" applyFont="1" applyFill="1" applyBorder="1" applyAlignment="1">
      <alignment vertical="center" wrapText="1"/>
    </xf>
    <xf numFmtId="4" fontId="6" fillId="9" borderId="17" xfId="1" applyNumberFormat="1" applyFont="1" applyFill="1" applyBorder="1" applyAlignment="1">
      <alignment horizontal="center" vertical="center" wrapText="1"/>
    </xf>
    <xf numFmtId="4" fontId="6" fillId="5" borderId="5" xfId="1" applyNumberFormat="1" applyFont="1" applyFill="1" applyBorder="1" applyAlignment="1">
      <alignment horizontal="right" vertical="center" wrapText="1"/>
    </xf>
    <xf numFmtId="3" fontId="5" fillId="25" borderId="8" xfId="1" applyNumberFormat="1" applyFont="1" applyFill="1" applyBorder="1" applyAlignment="1">
      <alignment horizontal="center" vertical="center" wrapText="1"/>
    </xf>
    <xf numFmtId="3" fontId="6" fillId="25" borderId="15" xfId="1" applyNumberFormat="1" applyFont="1" applyFill="1" applyBorder="1" applyAlignment="1">
      <alignment horizontal="center" vertical="center" wrapText="1"/>
    </xf>
    <xf numFmtId="3" fontId="6" fillId="25" borderId="7" xfId="1" applyNumberFormat="1" applyFont="1" applyFill="1" applyBorder="1" applyAlignment="1">
      <alignment horizontal="center" vertical="center" wrapText="1"/>
    </xf>
    <xf numFmtId="4" fontId="6" fillId="9" borderId="5" xfId="1" applyNumberFormat="1" applyFont="1" applyFill="1" applyBorder="1" applyAlignment="1">
      <alignment horizontal="center" vertical="center" wrapText="1"/>
    </xf>
    <xf numFmtId="2" fontId="0" fillId="4" borderId="0" xfId="0" applyNumberFormat="1" applyFill="1"/>
    <xf numFmtId="4" fontId="28" fillId="25" borderId="5" xfId="0" applyNumberFormat="1" applyFont="1" applyFill="1" applyBorder="1" applyAlignment="1">
      <alignment horizontal="center" vertical="center"/>
    </xf>
    <xf numFmtId="3" fontId="6" fillId="25" borderId="5" xfId="1" applyNumberFormat="1" applyFont="1" applyFill="1" applyBorder="1" applyAlignment="1">
      <alignment horizontal="center" vertical="center" wrapText="1"/>
    </xf>
    <xf numFmtId="3" fontId="27" fillId="25" borderId="5" xfId="1" applyNumberFormat="1" applyFont="1" applyFill="1" applyBorder="1" applyAlignment="1">
      <alignment horizontal="center" vertical="center" wrapText="1"/>
    </xf>
    <xf numFmtId="4" fontId="6" fillId="25" borderId="17" xfId="1" applyNumberFormat="1" applyFont="1" applyFill="1" applyBorder="1" applyAlignment="1">
      <alignment horizontal="center" vertical="center" wrapText="1"/>
    </xf>
    <xf numFmtId="3" fontId="6" fillId="7" borderId="5" xfId="1" applyNumberFormat="1" applyFont="1" applyFill="1" applyBorder="1" applyAlignment="1">
      <alignment horizontal="center" vertical="center" wrapText="1"/>
    </xf>
    <xf numFmtId="4" fontId="6" fillId="5" borderId="5" xfId="1" applyNumberFormat="1" applyFont="1" applyFill="1" applyBorder="1" applyAlignment="1">
      <alignment horizontal="center" vertical="center" wrapText="1"/>
    </xf>
    <xf numFmtId="4" fontId="6" fillId="10" borderId="5" xfId="1" applyNumberFormat="1" applyFont="1" applyFill="1" applyBorder="1" applyAlignment="1">
      <alignment horizontal="center" vertical="center" wrapText="1"/>
    </xf>
    <xf numFmtId="0" fontId="7" fillId="25" borderId="48" xfId="0" applyFont="1" applyFill="1" applyBorder="1" applyAlignment="1">
      <alignment horizontal="center"/>
    </xf>
    <xf numFmtId="0" fontId="7" fillId="25" borderId="1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14" xfId="0" applyFont="1" applyFill="1" applyBorder="1" applyAlignment="1">
      <alignment horizontal="center"/>
    </xf>
    <xf numFmtId="2" fontId="7" fillId="3" borderId="14" xfId="0" applyNumberFormat="1" applyFont="1" applyFill="1" applyBorder="1" applyAlignment="1">
      <alignment horizontal="center"/>
    </xf>
    <xf numFmtId="4" fontId="30" fillId="4" borderId="5" xfId="0" applyNumberFormat="1" applyFont="1" applyFill="1" applyBorder="1" applyAlignment="1">
      <alignment horizontal="left" vertical="center"/>
    </xf>
    <xf numFmtId="0" fontId="31" fillId="27" borderId="0" xfId="1" applyFont="1" applyFill="1" applyAlignment="1">
      <alignment horizontal="right" vertical="center"/>
    </xf>
    <xf numFmtId="0" fontId="31" fillId="27" borderId="0" xfId="0" applyFont="1" applyFill="1" applyAlignment="1">
      <alignment horizontal="left" vertical="center"/>
    </xf>
    <xf numFmtId="0" fontId="32" fillId="27" borderId="0" xfId="0" applyFont="1" applyFill="1" applyAlignment="1">
      <alignment horizontal="center" vertical="center"/>
    </xf>
    <xf numFmtId="4" fontId="31" fillId="27" borderId="0" xfId="0" applyNumberFormat="1" applyFont="1" applyFill="1" applyAlignment="1">
      <alignment horizontal="center" vertical="center"/>
    </xf>
    <xf numFmtId="0" fontId="32" fillId="27" borderId="0" xfId="0" applyFont="1" applyFill="1" applyAlignment="1">
      <alignment vertical="center"/>
    </xf>
    <xf numFmtId="4" fontId="32" fillId="27" borderId="0" xfId="1" applyNumberFormat="1" applyFont="1" applyFill="1" applyAlignment="1">
      <alignment horizontal="center" vertical="center"/>
    </xf>
    <xf numFmtId="0" fontId="33" fillId="0" borderId="0" xfId="0" applyFont="1"/>
    <xf numFmtId="0" fontId="32" fillId="27" borderId="0" xfId="0" applyFont="1" applyFill="1" applyAlignment="1">
      <alignment horizontal="left" vertical="center"/>
    </xf>
    <xf numFmtId="4" fontId="32" fillId="27" borderId="0" xfId="0" applyNumberFormat="1" applyFont="1" applyFill="1" applyAlignment="1">
      <alignment horizontal="left" vertical="center"/>
    </xf>
    <xf numFmtId="0" fontId="32" fillId="27" borderId="0" xfId="0" applyFont="1" applyFill="1" applyAlignment="1">
      <alignment horizontal="left" vertical="center"/>
    </xf>
    <xf numFmtId="4" fontId="32" fillId="27" borderId="0" xfId="0" applyNumberFormat="1" applyFont="1" applyFill="1" applyAlignment="1">
      <alignment horizontal="left" vertical="center"/>
    </xf>
    <xf numFmtId="4" fontId="32" fillId="27" borderId="0" xfId="0" applyNumberFormat="1" applyFont="1" applyFill="1" applyAlignment="1">
      <alignment vertical="center"/>
    </xf>
    <xf numFmtId="4" fontId="32" fillId="27" borderId="0" xfId="0" applyNumberFormat="1" applyFont="1" applyFill="1" applyAlignment="1">
      <alignment horizontal="right" vertical="center"/>
    </xf>
    <xf numFmtId="4" fontId="32" fillId="27" borderId="0" xfId="0" applyNumberFormat="1" applyFont="1" applyFill="1" applyAlignment="1">
      <alignment horizontal="center" vertical="center"/>
    </xf>
    <xf numFmtId="0" fontId="32" fillId="27" borderId="0" xfId="1" applyFont="1" applyFill="1" applyAlignment="1">
      <alignment vertical="center"/>
    </xf>
    <xf numFmtId="0" fontId="32" fillId="27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4" fontId="0" fillId="0" borderId="0" xfId="0" applyNumberFormat="1"/>
    <xf numFmtId="0" fontId="0" fillId="0" borderId="0" xfId="0" quotePrefix="1"/>
    <xf numFmtId="4" fontId="35" fillId="28" borderId="0" xfId="1" applyNumberFormat="1" applyFont="1" applyFill="1" applyAlignment="1">
      <alignment horizontal="left" vertical="center" wrapText="1"/>
    </xf>
    <xf numFmtId="4" fontId="36" fillId="28" borderId="0" xfId="1" applyNumberFormat="1" applyFont="1" applyFill="1" applyAlignment="1">
      <alignment horizontal="center" vertical="center" wrapText="1"/>
    </xf>
    <xf numFmtId="4" fontId="37" fillId="28" borderId="0" xfId="1" applyNumberFormat="1" applyFont="1" applyFill="1" applyAlignment="1">
      <alignment horizontal="right" vertical="center" wrapText="1"/>
    </xf>
    <xf numFmtId="4" fontId="38" fillId="28" borderId="0" xfId="1" applyNumberFormat="1" applyFont="1" applyFill="1" applyAlignment="1">
      <alignment horizontal="center" vertical="center" wrapText="1"/>
    </xf>
    <xf numFmtId="0" fontId="37" fillId="28" borderId="5" xfId="1" applyFont="1" applyFill="1" applyBorder="1" applyAlignment="1">
      <alignment horizontal="center" vertical="center" wrapText="1"/>
    </xf>
    <xf numFmtId="4" fontId="37" fillId="28" borderId="5" xfId="1" applyNumberFormat="1" applyFont="1" applyFill="1" applyBorder="1" applyAlignment="1">
      <alignment horizontal="center" vertical="center" wrapText="1"/>
    </xf>
    <xf numFmtId="0" fontId="37" fillId="28" borderId="5" xfId="1" applyFont="1" applyFill="1" applyBorder="1" applyAlignment="1">
      <alignment horizontal="center" vertical="center"/>
    </xf>
    <xf numFmtId="3" fontId="37" fillId="28" borderId="5" xfId="1" applyNumberFormat="1" applyFont="1" applyFill="1" applyBorder="1" applyAlignment="1">
      <alignment horizontal="center" vertical="center" wrapText="1"/>
    </xf>
    <xf numFmtId="0" fontId="37" fillId="28" borderId="0" xfId="1" applyFont="1" applyFill="1" applyAlignment="1">
      <alignment horizontal="center" vertical="center"/>
    </xf>
    <xf numFmtId="3" fontId="37" fillId="28" borderId="0" xfId="1" applyNumberFormat="1" applyFont="1" applyFill="1" applyAlignment="1">
      <alignment horizontal="center" vertical="center" wrapText="1"/>
    </xf>
    <xf numFmtId="4" fontId="5" fillId="27" borderId="0" xfId="1" applyNumberFormat="1" applyFont="1" applyFill="1" applyAlignment="1">
      <alignment horizontal="left" vertical="center" wrapText="1"/>
    </xf>
    <xf numFmtId="4" fontId="6" fillId="27" borderId="0" xfId="1" applyNumberFormat="1" applyFont="1" applyFill="1" applyAlignment="1">
      <alignment horizontal="center" vertical="center" wrapText="1"/>
    </xf>
    <xf numFmtId="4" fontId="5" fillId="27" borderId="0" xfId="1" applyNumberFormat="1" applyFont="1" applyFill="1" applyAlignment="1">
      <alignment horizontal="right" vertical="center" wrapText="1"/>
    </xf>
    <xf numFmtId="4" fontId="5" fillId="27" borderId="0" xfId="1" applyNumberFormat="1" applyFont="1" applyFill="1" applyAlignment="1">
      <alignment horizontal="center" vertical="center" wrapText="1"/>
    </xf>
    <xf numFmtId="4" fontId="6" fillId="27" borderId="0" xfId="1" applyNumberFormat="1" applyFont="1" applyFill="1" applyAlignment="1">
      <alignment vertical="center" wrapText="1"/>
    </xf>
    <xf numFmtId="2" fontId="5" fillId="27" borderId="0" xfId="1" applyNumberFormat="1" applyFont="1" applyFill="1" applyAlignment="1">
      <alignment horizontal="right" vertical="center" wrapText="1"/>
    </xf>
    <xf numFmtId="0" fontId="39" fillId="0" borderId="0" xfId="0" applyFont="1"/>
    <xf numFmtId="49" fontId="6" fillId="27" borderId="5" xfId="1" applyNumberFormat="1" applyFont="1" applyFill="1" applyBorder="1" applyAlignment="1">
      <alignment horizontal="center" vertical="center" wrapText="1"/>
    </xf>
    <xf numFmtId="4" fontId="6" fillId="27" borderId="5" xfId="1" applyNumberFormat="1" applyFont="1" applyFill="1" applyBorder="1" applyAlignment="1">
      <alignment vertical="center" wrapText="1"/>
    </xf>
    <xf numFmtId="4" fontId="6" fillId="27" borderId="5" xfId="1" applyNumberFormat="1" applyFont="1" applyFill="1" applyBorder="1" applyAlignment="1">
      <alignment horizontal="center" vertical="center" wrapText="1"/>
    </xf>
    <xf numFmtId="4" fontId="6" fillId="27" borderId="8" xfId="1" applyNumberFormat="1" applyFont="1" applyFill="1" applyBorder="1" applyAlignment="1">
      <alignment horizontal="center" vertical="center" wrapText="1"/>
    </xf>
    <xf numFmtId="0" fontId="6" fillId="0" borderId="42" xfId="0" applyFont="1" applyBorder="1" applyAlignment="1">
      <alignment vertical="center"/>
    </xf>
    <xf numFmtId="0" fontId="4" fillId="0" borderId="42" xfId="0" applyFont="1" applyBorder="1" applyAlignment="1">
      <alignment horizontal="center" vertical="center"/>
    </xf>
    <xf numFmtId="2" fontId="6" fillId="0" borderId="42" xfId="0" applyNumberFormat="1" applyFont="1" applyBorder="1" applyAlignment="1">
      <alignment horizontal="center" vertical="center"/>
    </xf>
    <xf numFmtId="4" fontId="6" fillId="0" borderId="42" xfId="0" applyNumberFormat="1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2" fontId="4" fillId="0" borderId="42" xfId="0" applyNumberFormat="1" applyFont="1" applyBorder="1" applyAlignment="1">
      <alignment horizontal="center" vertical="center"/>
    </xf>
    <xf numFmtId="4" fontId="4" fillId="0" borderId="42" xfId="0" applyNumberFormat="1" applyFont="1" applyBorder="1" applyAlignment="1">
      <alignment horizontal="center" vertical="center" wrapText="1"/>
    </xf>
    <xf numFmtId="0" fontId="6" fillId="27" borderId="0" xfId="1" applyFont="1" applyFill="1" applyAlignment="1">
      <alignment vertical="center"/>
    </xf>
    <xf numFmtId="0" fontId="6" fillId="27" borderId="0" xfId="1" applyFont="1" applyFill="1" applyAlignment="1">
      <alignment horizontal="center" vertical="center"/>
    </xf>
    <xf numFmtId="4" fontId="5" fillId="27" borderId="21" xfId="1" applyNumberFormat="1" applyFont="1" applyFill="1" applyBorder="1" applyAlignment="1">
      <alignment horizontal="center" vertical="center"/>
    </xf>
    <xf numFmtId="4" fontId="5" fillId="27" borderId="4" xfId="1" applyNumberFormat="1" applyFont="1" applyFill="1" applyBorder="1" applyAlignment="1">
      <alignment horizontal="center" vertical="center"/>
    </xf>
    <xf numFmtId="4" fontId="5" fillId="27" borderId="2" xfId="1" applyNumberFormat="1" applyFont="1" applyFill="1" applyBorder="1" applyAlignment="1">
      <alignment horizontal="center" vertical="center"/>
    </xf>
    <xf numFmtId="0" fontId="5" fillId="27" borderId="0" xfId="1" applyFont="1" applyFill="1" applyAlignment="1">
      <alignment vertical="center"/>
    </xf>
    <xf numFmtId="4" fontId="6" fillId="27" borderId="0" xfId="1" applyNumberFormat="1" applyFont="1" applyFill="1" applyAlignment="1">
      <alignment horizontal="center" vertical="center"/>
    </xf>
    <xf numFmtId="4" fontId="5" fillId="27" borderId="0" xfId="1" applyNumberFormat="1" applyFont="1" applyFill="1" applyAlignment="1">
      <alignment horizontal="center" vertical="center"/>
    </xf>
    <xf numFmtId="2" fontId="6" fillId="27" borderId="0" xfId="1" applyNumberFormat="1" applyFont="1" applyFill="1" applyAlignment="1">
      <alignment vertical="center"/>
    </xf>
    <xf numFmtId="4" fontId="6" fillId="27" borderId="0" xfId="1" applyNumberFormat="1" applyFont="1" applyFill="1" applyAlignment="1">
      <alignment vertical="center"/>
    </xf>
    <xf numFmtId="0" fontId="6" fillId="0" borderId="5" xfId="0" applyFont="1" applyBorder="1" applyAlignment="1">
      <alignment horizontal="center"/>
    </xf>
    <xf numFmtId="4" fontId="6" fillId="0" borderId="5" xfId="0" applyNumberFormat="1" applyFont="1" applyBorder="1" applyAlignment="1">
      <alignment horizontal="center" vertical="center"/>
    </xf>
    <xf numFmtId="4" fontId="6" fillId="0" borderId="17" xfId="0" applyNumberFormat="1" applyFont="1" applyBorder="1" applyAlignment="1">
      <alignment horizontal="center" vertical="center"/>
    </xf>
    <xf numFmtId="4" fontId="6" fillId="27" borderId="17" xfId="0" applyNumberFormat="1" applyFont="1" applyFill="1" applyBorder="1" applyAlignment="1">
      <alignment horizontal="center" vertical="center"/>
    </xf>
    <xf numFmtId="3" fontId="6" fillId="0" borderId="5" xfId="1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1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/>
    </xf>
    <xf numFmtId="4" fontId="6" fillId="27" borderId="5" xfId="0" applyNumberFormat="1" applyFont="1" applyFill="1" applyBorder="1" applyAlignment="1">
      <alignment horizontal="center" vertical="center"/>
    </xf>
    <xf numFmtId="4" fontId="5" fillId="27" borderId="49" xfId="1" applyNumberFormat="1" applyFont="1" applyFill="1" applyBorder="1" applyAlignment="1">
      <alignment horizontal="center" vertical="center" wrapText="1"/>
    </xf>
    <xf numFmtId="4" fontId="5" fillId="27" borderId="0" xfId="1" applyNumberFormat="1" applyFont="1" applyFill="1" applyAlignment="1">
      <alignment horizontal="center" vertical="center" wrapText="1"/>
    </xf>
    <xf numFmtId="4" fontId="5" fillId="27" borderId="2" xfId="1" applyNumberFormat="1" applyFont="1" applyFill="1" applyBorder="1" applyAlignment="1">
      <alignment horizontal="center" vertical="center" wrapText="1"/>
    </xf>
    <xf numFmtId="2" fontId="5" fillId="27" borderId="0" xfId="1" applyNumberFormat="1" applyFont="1" applyFill="1" applyAlignment="1">
      <alignment horizontal="center" vertical="center" wrapText="1"/>
    </xf>
    <xf numFmtId="2" fontId="6" fillId="27" borderId="0" xfId="1" applyNumberFormat="1" applyFont="1" applyFill="1" applyAlignment="1">
      <alignment horizontal="center" vertical="center" wrapText="1"/>
    </xf>
    <xf numFmtId="49" fontId="6" fillId="27" borderId="17" xfId="1" applyNumberFormat="1" applyFont="1" applyFill="1" applyBorder="1" applyAlignment="1">
      <alignment horizontal="center" vertical="center" wrapText="1"/>
    </xf>
    <xf numFmtId="4" fontId="6" fillId="27" borderId="17" xfId="1" applyNumberFormat="1" applyFont="1" applyFill="1" applyBorder="1" applyAlignment="1">
      <alignment vertical="center" wrapText="1"/>
    </xf>
    <xf numFmtId="4" fontId="6" fillId="27" borderId="17" xfId="1" applyNumberFormat="1" applyFont="1" applyFill="1" applyBorder="1" applyAlignment="1">
      <alignment horizontal="center" vertical="center" wrapText="1"/>
    </xf>
    <xf numFmtId="4" fontId="6" fillId="0" borderId="17" xfId="1" applyNumberFormat="1" applyFont="1" applyBorder="1" applyAlignment="1">
      <alignment horizontal="center" vertical="center" wrapText="1"/>
    </xf>
    <xf numFmtId="4" fontId="6" fillId="27" borderId="17" xfId="1" applyNumberFormat="1" applyFont="1" applyFill="1" applyBorder="1" applyAlignment="1">
      <alignment horizontal="left" vertical="center" wrapText="1"/>
    </xf>
    <xf numFmtId="0" fontId="6" fillId="27" borderId="46" xfId="0" applyFont="1" applyFill="1" applyBorder="1" applyAlignment="1">
      <alignment horizontal="center" vertical="center" wrapText="1"/>
    </xf>
    <xf numFmtId="2" fontId="6" fillId="27" borderId="46" xfId="0" applyNumberFormat="1" applyFont="1" applyFill="1" applyBorder="1" applyAlignment="1">
      <alignment horizontal="center" vertical="center"/>
    </xf>
    <xf numFmtId="4" fontId="6" fillId="27" borderId="46" xfId="0" applyNumberFormat="1" applyFont="1" applyFill="1" applyBorder="1" applyAlignment="1">
      <alignment horizontal="center" vertical="center" wrapText="1"/>
    </xf>
    <xf numFmtId="3" fontId="6" fillId="0" borderId="5" xfId="1" applyNumberFormat="1" applyFont="1" applyBorder="1" applyAlignment="1">
      <alignment horizontal="center" vertical="center" wrapText="1"/>
    </xf>
    <xf numFmtId="2" fontId="6" fillId="0" borderId="5" xfId="1" applyNumberFormat="1" applyFont="1" applyBorder="1" applyAlignment="1">
      <alignment horizontal="center" vertical="center" wrapText="1"/>
    </xf>
    <xf numFmtId="49" fontId="6" fillId="27" borderId="0" xfId="1" applyNumberFormat="1" applyFont="1" applyFill="1" applyAlignment="1">
      <alignment horizontal="center" vertical="center" wrapText="1"/>
    </xf>
    <xf numFmtId="3" fontId="6" fillId="0" borderId="0" xfId="1" applyNumberFormat="1" applyFont="1" applyAlignment="1">
      <alignment horizontal="left" vertical="center" wrapText="1"/>
    </xf>
    <xf numFmtId="3" fontId="6" fillId="0" borderId="0" xfId="1" applyNumberFormat="1" applyFont="1" applyAlignment="1">
      <alignment horizontal="center" vertical="center" wrapText="1"/>
    </xf>
    <xf numFmtId="2" fontId="5" fillId="27" borderId="32" xfId="1" applyNumberFormat="1" applyFont="1" applyFill="1" applyBorder="1" applyAlignment="1">
      <alignment horizontal="center" vertical="center" wrapText="1"/>
    </xf>
    <xf numFmtId="4" fontId="5" fillId="0" borderId="2" xfId="1" applyNumberFormat="1" applyFont="1" applyBorder="1" applyAlignment="1">
      <alignment horizontal="center" vertical="center" wrapText="1"/>
    </xf>
    <xf numFmtId="4" fontId="5" fillId="27" borderId="14" xfId="1" applyNumberFormat="1" applyFont="1" applyFill="1" applyBorder="1" applyAlignment="1">
      <alignment horizontal="left" vertical="center" wrapText="1"/>
    </xf>
    <xf numFmtId="4" fontId="40" fillId="0" borderId="5" xfId="0" applyNumberFormat="1" applyFont="1" applyBorder="1" applyAlignment="1">
      <alignment horizontal="left" vertical="center"/>
    </xf>
    <xf numFmtId="164" fontId="6" fillId="27" borderId="5" xfId="1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4" fontId="6" fillId="27" borderId="5" xfId="0" applyNumberFormat="1" applyFont="1" applyFill="1" applyBorder="1" applyAlignment="1">
      <alignment horizontal="center" vertical="center" wrapText="1"/>
    </xf>
    <xf numFmtId="4" fontId="6" fillId="27" borderId="7" xfId="1" applyNumberFormat="1" applyFont="1" applyFill="1" applyBorder="1" applyAlignment="1">
      <alignment vertical="center" wrapText="1"/>
    </xf>
    <xf numFmtId="4" fontId="5" fillId="27" borderId="21" xfId="1" applyNumberFormat="1" applyFont="1" applyFill="1" applyBorder="1" applyAlignment="1">
      <alignment horizontal="center" vertical="center" wrapText="1"/>
    </xf>
    <xf numFmtId="4" fontId="5" fillId="27" borderId="4" xfId="1" applyNumberFormat="1" applyFont="1" applyFill="1" applyBorder="1" applyAlignment="1">
      <alignment horizontal="center" vertical="center" wrapText="1"/>
    </xf>
    <xf numFmtId="3" fontId="5" fillId="27" borderId="5" xfId="1" applyNumberFormat="1" applyFont="1" applyFill="1" applyBorder="1" applyAlignment="1">
      <alignment horizontal="center" vertical="center" wrapText="1"/>
    </xf>
    <xf numFmtId="2" fontId="5" fillId="27" borderId="21" xfId="1" applyNumberFormat="1" applyFont="1" applyFill="1" applyBorder="1" applyAlignment="1">
      <alignment horizontal="center" vertical="center" wrapText="1"/>
    </xf>
    <xf numFmtId="2" fontId="5" fillId="27" borderId="4" xfId="1" applyNumberFormat="1" applyFont="1" applyFill="1" applyBorder="1" applyAlignment="1">
      <alignment horizontal="center" vertical="center" wrapText="1"/>
    </xf>
    <xf numFmtId="4" fontId="5" fillId="27" borderId="5" xfId="1" applyNumberFormat="1" applyFont="1" applyFill="1" applyBorder="1" applyAlignment="1">
      <alignment horizontal="center" vertical="center" wrapText="1"/>
    </xf>
    <xf numFmtId="4" fontId="5" fillId="0" borderId="7" xfId="1" applyNumberFormat="1" applyFont="1" applyBorder="1" applyAlignment="1">
      <alignment horizontal="center" vertical="center" wrapText="1"/>
    </xf>
    <xf numFmtId="4" fontId="5" fillId="0" borderId="5" xfId="1" applyNumberFormat="1" applyFont="1" applyBorder="1" applyAlignment="1">
      <alignment horizontal="center" vertical="center"/>
    </xf>
    <xf numFmtId="4" fontId="5" fillId="0" borderId="7" xfId="1" applyNumberFormat="1" applyFont="1" applyBorder="1" applyAlignment="1">
      <alignment horizontal="center" vertical="center"/>
    </xf>
    <xf numFmtId="4" fontId="5" fillId="0" borderId="17" xfId="0" applyNumberFormat="1" applyFont="1" applyBorder="1" applyAlignment="1">
      <alignment horizontal="center" vertical="center" wrapText="1"/>
    </xf>
    <xf numFmtId="4" fontId="5" fillId="0" borderId="7" xfId="0" applyNumberFormat="1" applyFont="1" applyBorder="1" applyAlignment="1">
      <alignment horizontal="center" vertical="center"/>
    </xf>
    <xf numFmtId="4" fontId="5" fillId="0" borderId="50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41" xfId="0" applyNumberFormat="1" applyFont="1" applyBorder="1" applyAlignment="1">
      <alignment horizontal="center" vertical="center"/>
    </xf>
    <xf numFmtId="0" fontId="41" fillId="0" borderId="0" xfId="0" applyFont="1"/>
    <xf numFmtId="1" fontId="0" fillId="0" borderId="0" xfId="0" applyNumberFormat="1"/>
    <xf numFmtId="0" fontId="42" fillId="0" borderId="0" xfId="0" applyFont="1"/>
    <xf numFmtId="0" fontId="43" fillId="0" borderId="0" xfId="0" applyFont="1"/>
    <xf numFmtId="4" fontId="43" fillId="0" borderId="0" xfId="0" applyNumberFormat="1" applyFont="1" applyAlignment="1">
      <alignment horizontal="center" vertical="center"/>
    </xf>
    <xf numFmtId="1" fontId="43" fillId="0" borderId="0" xfId="0" applyNumberFormat="1" applyFont="1" applyAlignment="1">
      <alignment horizontal="center" vertical="center"/>
    </xf>
    <xf numFmtId="1" fontId="44" fillId="0" borderId="0" xfId="0" applyNumberFormat="1" applyFont="1" applyAlignment="1">
      <alignment horizontal="center" vertical="center"/>
    </xf>
    <xf numFmtId="0" fontId="45" fillId="0" borderId="0" xfId="0" applyFont="1"/>
    <xf numFmtId="1" fontId="45" fillId="0" borderId="0" xfId="0" applyNumberFormat="1" applyFont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2" fillId="0" borderId="0" xfId="0" applyNumberFormat="1" applyFont="1" applyAlignment="1">
      <alignment horizontal="center" vertical="center"/>
    </xf>
  </cellXfs>
  <cellStyles count="2">
    <cellStyle name="Normal" xfId="0" builtinId="0"/>
    <cellStyle name="Обычный_Парк-Плейс. Перечень используемых материалов и работ" xfId="1" xr:uid="{4833A08E-6E02-5D46-9B76-F9023F7F8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oss/Downloads/late_2.xlsx" TargetMode="External"/><Relationship Id="rId1" Type="http://schemas.openxmlformats.org/officeDocument/2006/relationships/externalLinkPath" Target="lat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балки"/>
      <sheetName val="Лента - данные"/>
      <sheetName val=" Лента-расчеты"/>
      <sheetName val="Балки - Этажи 45 и 95мм"/>
      <sheetName val="Балки - КС и ПБКЛ"/>
      <sheetName val="Балки - ест. влахность"/>
      <sheetName val="Лента Матер - Работы"/>
      <sheetName val="Данные - Крыша"/>
      <sheetName val="материал - работа"/>
      <sheetName val="Смета Мягкая"/>
      <sheetName val="Смета Железо"/>
      <sheetName val="Рубероид"/>
      <sheetName val="Данные Рубленное"/>
      <sheetName val="Данные ОЦБ"/>
      <sheetName val="Данные Брус"/>
      <sheetName val="Расчёт-Бревно - Рубка"/>
      <sheetName val="Расчёт-Бревно ОЦБ"/>
      <sheetName val="Расчёт - Брус"/>
      <sheetName val="Смета ОЦБ"/>
      <sheetName val="Смета Рубленное"/>
      <sheetName val="Смета лента 600х300"/>
      <sheetName val="Смета лента 700х300"/>
      <sheetName val="Смета брус КС 145х45"/>
      <sheetName val="Смета брус КС 145х95"/>
      <sheetName val="Смета брус КС 145х145"/>
      <sheetName val="Смета брус КС 145х195"/>
      <sheetName val="Смета брус КС 195х195"/>
      <sheetName val="Смета брус ЕВ 145х140"/>
      <sheetName val="Смета брус ЕВ 145х190"/>
      <sheetName val="Смета брус ЕВ 195х190"/>
      <sheetName val="Смета брус ЕВ-Л 145х140"/>
      <sheetName val="Смета брус ЕВ-Л 145х190"/>
      <sheetName val="Смета брус ЕВ-Л 195х190"/>
      <sheetName val="Смета брус ЕВ-К 145х140"/>
      <sheetName val="Смета брус ЕВ-К 145х190"/>
      <sheetName val="Смета брус ЕВ-К 195х190"/>
      <sheetName val="Смета КЛ 145х160"/>
      <sheetName val="Смета КЛ 145х200"/>
      <sheetName val="Смета КЛ 190х160"/>
      <sheetName val="Смета КЛ 190х200"/>
      <sheetName val="Смета КЛ 145х240"/>
      <sheetName val="Смета КЛ 190х240"/>
      <sheetName val="Смета КЛ 230х160"/>
      <sheetName val="Смета КЛ 230х200"/>
      <sheetName val="Смета КЛ 230х240"/>
      <sheetName val="Смета КЛ 250х160"/>
      <sheetName val="Смета КЛ 250х200"/>
      <sheetName val="Смета КЛ 280х200"/>
      <sheetName val="Смета ХВ 180"/>
      <sheetName val="Смета ХВ 200"/>
      <sheetName val="Смета ХВ 220"/>
      <sheetName val="Смета ХВ 240"/>
      <sheetName val="Смета ХВ 260"/>
      <sheetName val="Смета ХВ 280"/>
      <sheetName val="Смета ХВ 300"/>
      <sheetName val="Смета Л 200"/>
      <sheetName val="Смета Л 220"/>
      <sheetName val="Смета Л 240"/>
      <sheetName val="Смета Л 260"/>
      <sheetName val="Смета Л 280"/>
      <sheetName val="Смета Л 300"/>
      <sheetName val="Смета К 200"/>
      <sheetName val="Смета К 220"/>
      <sheetName val="Смета К 240"/>
      <sheetName val="Смета К 260"/>
      <sheetName val="Смета К 280"/>
      <sheetName val="Смета К 300"/>
      <sheetName val="Смета ХВР 200"/>
      <sheetName val="Смета ХВР 220"/>
      <sheetName val="Смета ХВР 240"/>
      <sheetName val="Смета ХВР 260"/>
      <sheetName val="Смета ХВР 280"/>
      <sheetName val="Смета ХВР 300"/>
      <sheetName val="Смета ХВР 320"/>
      <sheetName val="Смета ХВР 340"/>
      <sheetName val="Смета ХВР 360"/>
      <sheetName val="Смета ХВР 380"/>
      <sheetName val="Смета ХВР 400"/>
      <sheetName val="Смета ЛР 200"/>
      <sheetName val="Смета ЛР 220"/>
      <sheetName val="Смета ЛР 240"/>
      <sheetName val="Смета ЛР 260"/>
      <sheetName val="Смета ЛР 280"/>
      <sheetName val="Смета ЛР 300"/>
      <sheetName val="Смета ЛР 320"/>
      <sheetName val="Смета ЛР 340"/>
      <sheetName val="Смета ЛР 360"/>
      <sheetName val="Смета ЛР 380"/>
      <sheetName val="Смета ЛР 400"/>
      <sheetName val="Смета КР 200"/>
      <sheetName val="Смета КР 220"/>
      <sheetName val="Смета КР 240"/>
      <sheetName val="Смета КР 260"/>
      <sheetName val="Смета КР 280"/>
      <sheetName val="Смета КР 300"/>
      <sheetName val="Смета КР 320"/>
      <sheetName val="Смета КР 340"/>
      <sheetName val="Смета КР 360"/>
      <sheetName val="Смета КР 380"/>
      <sheetName val="Смета КР 400"/>
      <sheetName val="Out (Кратко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C2" t="str">
            <v>Свая СВС 89/2500</v>
          </cell>
          <cell r="AD2" t="str">
            <v>2110</v>
          </cell>
          <cell r="AE2" t="str">
            <v>E49</v>
          </cell>
        </row>
        <row r="3">
          <cell r="AC3" t="str">
            <v>Свая СВС 89/3000</v>
          </cell>
          <cell r="AD3" t="str">
            <v>2440</v>
          </cell>
          <cell r="AE3" t="str">
            <v>E50</v>
          </cell>
        </row>
        <row r="4">
          <cell r="C4" t="str">
            <v>DB-size</v>
          </cell>
          <cell r="AC4" t="str">
            <v>Свая СВС 108/2500</v>
          </cell>
          <cell r="AD4" t="str">
            <v>2440</v>
          </cell>
          <cell r="AE4" t="str">
            <v>E51</v>
          </cell>
        </row>
        <row r="5">
          <cell r="C5" t="str">
            <v>DB-srCherep</v>
          </cell>
          <cell r="E5">
            <v>0</v>
          </cell>
          <cell r="AC5" t="str">
            <v>Свая СВС 108/3000</v>
          </cell>
          <cell r="AD5" t="str">
            <v>2830</v>
          </cell>
          <cell r="AE5" t="str">
            <v>E52</v>
          </cell>
        </row>
        <row r="6">
          <cell r="C6" t="str">
            <v>DB-srKover</v>
          </cell>
          <cell r="E6">
            <v>0</v>
          </cell>
          <cell r="AC6" t="str">
            <v>Оголовки</v>
          </cell>
          <cell r="AD6" t="str">
            <v>300</v>
          </cell>
          <cell r="AE6" t="str">
            <v>E53</v>
          </cell>
        </row>
        <row r="7">
          <cell r="C7" t="str">
            <v>DB-srKonK</v>
          </cell>
          <cell r="E7">
            <v>0</v>
          </cell>
          <cell r="AC7" t="str">
            <v>Шуруп-болт (глухарь) 8х100</v>
          </cell>
          <cell r="AD7" t="str">
            <v>16</v>
          </cell>
          <cell r="AE7" t="str">
            <v>E54</v>
          </cell>
        </row>
        <row r="8">
          <cell r="C8" t="str">
            <v>DB-srMastika1</v>
          </cell>
          <cell r="E8">
            <v>0</v>
          </cell>
          <cell r="AC8" t="str">
            <v>Пескобетон  М300, 40 кг</v>
          </cell>
          <cell r="AD8" t="str">
            <v>324</v>
          </cell>
          <cell r="AE8" t="str">
            <v>E55</v>
          </cell>
        </row>
        <row r="9">
          <cell r="C9" t="str">
            <v>DB-srMastika</v>
          </cell>
          <cell r="E9">
            <v>0</v>
          </cell>
          <cell r="AC9" t="str">
            <v>Брус 50х150/200мм</v>
          </cell>
          <cell r="AD9" t="str">
            <v>17000</v>
          </cell>
          <cell r="AE9" t="str">
            <v>E59</v>
          </cell>
        </row>
        <row r="10">
          <cell r="C10" t="str">
            <v>DB-srKonShir</v>
          </cell>
          <cell r="E10">
            <v>0</v>
          </cell>
          <cell r="AC10" t="str">
            <v>Доставка свай 108/2500</v>
          </cell>
          <cell r="AD10" t="str">
            <v>15000</v>
          </cell>
          <cell r="AE10" t="str">
            <v>E60</v>
          </cell>
        </row>
        <row r="11">
          <cell r="C11" t="str">
            <v>DB-srKonOneSkat</v>
          </cell>
          <cell r="E11">
            <v>0</v>
          </cell>
          <cell r="AC11" t="str">
            <v>Доставка свай 108/3000</v>
          </cell>
          <cell r="AD11" t="str">
            <v>15000</v>
          </cell>
          <cell r="AE11" t="str">
            <v>E61</v>
          </cell>
        </row>
        <row r="12">
          <cell r="C12" t="str">
            <v>DB-srPlanVetr</v>
          </cell>
          <cell r="E12">
            <v>0</v>
          </cell>
          <cell r="AC12" t="str">
            <v>Доставка свай 89/2500</v>
          </cell>
          <cell r="AD12" t="str">
            <v>15000</v>
          </cell>
          <cell r="AE12" t="str">
            <v>E62</v>
          </cell>
        </row>
        <row r="13">
          <cell r="C13" t="str">
            <v>DB-srPlanK</v>
          </cell>
          <cell r="E13">
            <v>0</v>
          </cell>
          <cell r="AC13" t="str">
            <v>Доставка свай 89/3000</v>
          </cell>
          <cell r="AD13" t="str">
            <v>15000</v>
          </cell>
          <cell r="AE13" t="str">
            <v>E63</v>
          </cell>
        </row>
        <row r="14">
          <cell r="C14" t="str">
            <v>DB-srKapelnik</v>
          </cell>
          <cell r="E14">
            <v>0</v>
          </cell>
          <cell r="AC14" t="str">
            <v>Брус гвоздь 100мм</v>
          </cell>
          <cell r="AD14" t="str">
            <v>150</v>
          </cell>
          <cell r="AE14" t="str">
            <v>F59</v>
          </cell>
        </row>
        <row r="15">
          <cell r="C15" t="str">
            <v>DB-srEndn</v>
          </cell>
          <cell r="E15">
            <v>0</v>
          </cell>
          <cell r="AC15" t="str">
            <v>Саморез 4.8х89мм</v>
          </cell>
          <cell r="AD15" t="str">
            <v>380</v>
          </cell>
          <cell r="AE15" t="str">
            <v>E65</v>
          </cell>
        </row>
        <row r="16">
          <cell r="C16" t="str">
            <v>DB-srGvozd</v>
          </cell>
          <cell r="E16">
            <v>0</v>
          </cell>
          <cell r="AC16" t="str">
            <v>Уголок усиленный 90х90х2,0мм</v>
          </cell>
          <cell r="AD16" t="str">
            <v>47</v>
          </cell>
          <cell r="AE16" t="str">
            <v>E66</v>
          </cell>
        </row>
        <row r="17">
          <cell r="C17" t="str">
            <v>DB-srSam70</v>
          </cell>
          <cell r="E17">
            <v>0</v>
          </cell>
          <cell r="AC17" t="str">
            <v>ЖБ Свая С30. 15-3</v>
          </cell>
          <cell r="AD17" t="str">
            <v>2220</v>
          </cell>
          <cell r="AE17" t="str">
            <v>J49</v>
          </cell>
        </row>
        <row r="18">
          <cell r="C18" t="str">
            <v>DB-srPack</v>
          </cell>
          <cell r="E18">
            <v>0</v>
          </cell>
          <cell r="AC18" t="str">
            <v>ЖБ Свая С30. 20-3</v>
          </cell>
          <cell r="AD18" t="str">
            <v>3060</v>
          </cell>
          <cell r="AE18" t="str">
            <v>J50</v>
          </cell>
        </row>
        <row r="19">
          <cell r="C19" t="str">
            <v>DB-srIzospanAM</v>
          </cell>
          <cell r="E19">
            <v>0</v>
          </cell>
          <cell r="AC19" t="str">
            <v>ЖБ Свая С40. 15-3</v>
          </cell>
          <cell r="AD19" t="str">
            <v>2870</v>
          </cell>
          <cell r="AE19" t="str">
            <v>J51</v>
          </cell>
        </row>
        <row r="20">
          <cell r="C20" t="str">
            <v>DB-srIzospanAM35</v>
          </cell>
          <cell r="E20">
            <v>0</v>
          </cell>
          <cell r="AC20" t="str">
            <v>ЖБ Свая С40. 20-3</v>
          </cell>
          <cell r="AD20" t="str">
            <v>3990</v>
          </cell>
          <cell r="AE20" t="str">
            <v>J52</v>
          </cell>
        </row>
        <row r="21">
          <cell r="C21" t="str">
            <v>DB-srLenta</v>
          </cell>
          <cell r="E21">
            <v>0</v>
          </cell>
          <cell r="AC21" t="str">
            <v>Оголовки</v>
          </cell>
          <cell r="AD21" t="str">
            <v>300</v>
          </cell>
          <cell r="AE21" t="str">
            <v>J53</v>
          </cell>
        </row>
        <row r="22">
          <cell r="C22" t="str">
            <v>DB-srRokvul</v>
          </cell>
          <cell r="E22">
            <v>0</v>
          </cell>
          <cell r="AC22" t="str">
            <v>доставка свай С30. 15-3</v>
          </cell>
          <cell r="AD22" t="str">
            <v>15000</v>
          </cell>
          <cell r="AE22" t="str">
            <v>J56</v>
          </cell>
        </row>
        <row r="23">
          <cell r="C23" t="str">
            <v>DB-srIzospanB</v>
          </cell>
          <cell r="E23">
            <v>0</v>
          </cell>
          <cell r="AC23" t="str">
            <v>доставка свай С30. 20-3</v>
          </cell>
          <cell r="AD23" t="str">
            <v>15000</v>
          </cell>
          <cell r="AE23" t="str">
            <v>J57</v>
          </cell>
        </row>
        <row r="24">
          <cell r="C24" t="str">
            <v>DB-srIzospanB35</v>
          </cell>
          <cell r="E24">
            <v>0</v>
          </cell>
          <cell r="AC24" t="str">
            <v>доставка свай С40. 15-3</v>
          </cell>
          <cell r="AD24" t="str">
            <v>15000</v>
          </cell>
          <cell r="AE24" t="str">
            <v>J58</v>
          </cell>
        </row>
        <row r="25">
          <cell r="C25" t="str">
            <v>DB-srPrimUgol</v>
          </cell>
          <cell r="E25">
            <v>0</v>
          </cell>
          <cell r="AC25" t="str">
            <v>доставка свай С40. 20-3</v>
          </cell>
          <cell r="AD25" t="str">
            <v>15000</v>
          </cell>
          <cell r="AE25" t="str">
            <v>J59</v>
          </cell>
        </row>
        <row r="26">
          <cell r="C26" t="str">
            <v>DB-mrPrimNakl</v>
          </cell>
          <cell r="E26">
            <v>0</v>
          </cell>
          <cell r="AC26" t="str">
            <v>Разбивка  площадки с выносом осей</v>
          </cell>
          <cell r="AD26" t="str">
            <v>100</v>
          </cell>
          <cell r="AE26" t="str">
            <v>D68</v>
          </cell>
        </row>
        <row r="27">
          <cell r="C27" t="str">
            <v>DB-srOSB</v>
          </cell>
          <cell r="E27">
            <v>0</v>
          </cell>
          <cell r="AC27" t="str">
            <v>Монтаж свай 89/2500</v>
          </cell>
          <cell r="AD27" t="str">
            <v>1200</v>
          </cell>
          <cell r="AE27" t="str">
            <v>D70</v>
          </cell>
        </row>
        <row r="28">
          <cell r="E28">
            <v>0</v>
          </cell>
          <cell r="AC28" t="str">
            <v>Монтаж свай 89/3000</v>
          </cell>
          <cell r="AD28" t="str">
            <v>1200</v>
          </cell>
          <cell r="AE28" t="str">
            <v>D71</v>
          </cell>
        </row>
        <row r="29">
          <cell r="C29" t="str">
            <v>DB-srAero</v>
          </cell>
          <cell r="E29">
            <v>0</v>
          </cell>
          <cell r="AC29" t="str">
            <v>Монтаж свай 108/2500</v>
          </cell>
          <cell r="AD29" t="str">
            <v>1200</v>
          </cell>
          <cell r="AE29" t="str">
            <v>D72</v>
          </cell>
        </row>
        <row r="30">
          <cell r="C30" t="str">
            <v>DB-srAeroSkat</v>
          </cell>
          <cell r="E30">
            <v>0</v>
          </cell>
          <cell r="AC30" t="str">
            <v>Монтаж свай 108/3000</v>
          </cell>
          <cell r="AD30" t="str">
            <v>1200</v>
          </cell>
          <cell r="AE30" t="str">
            <v>D73</v>
          </cell>
        </row>
        <row r="31">
          <cell r="AC31" t="str">
            <v>Монтаж оголовков</v>
          </cell>
          <cell r="AD31" t="str">
            <v>250</v>
          </cell>
          <cell r="AE31" t="str">
            <v>D74</v>
          </cell>
        </row>
        <row r="32">
          <cell r="E32">
            <v>0</v>
          </cell>
          <cell r="AC32" t="str">
            <v xml:space="preserve">Монтаж бруса </v>
          </cell>
          <cell r="AD32" t="str">
            <v>450</v>
          </cell>
          <cell r="AE32" t="str">
            <v>D75</v>
          </cell>
        </row>
        <row r="33">
          <cell r="E33">
            <v>0</v>
          </cell>
          <cell r="AC33" t="str">
            <v>Разгрузка бруса</v>
          </cell>
          <cell r="AD33" t="str">
            <v>500</v>
          </cell>
          <cell r="AE33" t="str">
            <v>D76</v>
          </cell>
        </row>
        <row r="34">
          <cell r="E34">
            <v>0</v>
          </cell>
          <cell r="AC34" t="str">
            <v>Разгрузка пескобетона</v>
          </cell>
          <cell r="AD34" t="str">
            <v>5000</v>
          </cell>
          <cell r="AE34" t="str">
            <v>D77</v>
          </cell>
        </row>
        <row r="35">
          <cell r="E35">
            <v>0</v>
          </cell>
          <cell r="AC35" t="str">
            <v>Монтаж свай С30. 15-3</v>
          </cell>
          <cell r="AD35" t="str">
            <v>1900</v>
          </cell>
          <cell r="AE35" t="str">
            <v>I64</v>
          </cell>
        </row>
        <row r="36">
          <cell r="E36">
            <v>0</v>
          </cell>
          <cell r="AC36" t="str">
            <v>Монтаж свай С30. 20-3</v>
          </cell>
          <cell r="AD36" t="str">
            <v>2100</v>
          </cell>
          <cell r="AE36" t="str">
            <v>I67</v>
          </cell>
        </row>
        <row r="37">
          <cell r="E37">
            <v>0</v>
          </cell>
          <cell r="AC37" t="str">
            <v>ЖБ Свая С40. 15-3</v>
          </cell>
          <cell r="AD37" t="str">
            <v>2260</v>
          </cell>
          <cell r="AE37" t="str">
            <v>I68</v>
          </cell>
        </row>
        <row r="38">
          <cell r="E38">
            <v>0</v>
          </cell>
          <cell r="AC38" t="str">
            <v>ЖБ Свая С40. 20-3</v>
          </cell>
          <cell r="AD38" t="str">
            <v>2100</v>
          </cell>
          <cell r="AE38" t="str">
            <v>I69</v>
          </cell>
        </row>
        <row r="39">
          <cell r="E39">
            <v>0</v>
          </cell>
          <cell r="AC39" t="str">
            <v>Саморез 4,8х100 черный по дереву</v>
          </cell>
          <cell r="AD39" t="str">
            <v>390</v>
          </cell>
          <cell r="AE39" t="str">
            <v>I82</v>
          </cell>
        </row>
        <row r="40">
          <cell r="E40">
            <v>0</v>
          </cell>
          <cell r="AC40" t="str">
            <v>Арматура д.14 мм  А500С</v>
          </cell>
          <cell r="AD40" t="str">
            <v>62780</v>
          </cell>
          <cell r="AE40" t="str">
            <v>I83</v>
          </cell>
        </row>
        <row r="41">
          <cell r="E41">
            <v>0</v>
          </cell>
          <cell r="AC41" t="str">
            <v>Арматура д.10 мм  А500С</v>
          </cell>
          <cell r="AD41" t="str">
            <v>63980</v>
          </cell>
          <cell r="AE41" t="str">
            <v>I84</v>
          </cell>
        </row>
        <row r="42">
          <cell r="E42">
            <v>0</v>
          </cell>
          <cell r="AC42" t="str">
            <v>Бетон В-7,5</v>
          </cell>
          <cell r="AD42" t="str">
            <v>6300</v>
          </cell>
          <cell r="AE42" t="str">
            <v>I85</v>
          </cell>
        </row>
        <row r="43">
          <cell r="E43">
            <v>0</v>
          </cell>
          <cell r="AC43" t="str">
            <v>Труба SN4 д.110 мм дл.2000 мм</v>
          </cell>
          <cell r="AD43" t="str">
            <v>500</v>
          </cell>
          <cell r="AE43" t="str">
            <v>I86</v>
          </cell>
        </row>
        <row r="44">
          <cell r="E44">
            <v>0</v>
          </cell>
          <cell r="AC44" t="str">
            <v>Труба SN4 д.110 мм дл.1000 мм</v>
          </cell>
          <cell r="AD44" t="str">
            <v>290</v>
          </cell>
          <cell r="AE44" t="str">
            <v>I87</v>
          </cell>
        </row>
        <row r="45">
          <cell r="E45">
            <v>0</v>
          </cell>
          <cell r="AC45" t="str">
            <v>Отвод 110 мм x 15° ПП</v>
          </cell>
          <cell r="AD45" t="str">
            <v>100</v>
          </cell>
          <cell r="AE45" t="str">
            <v>I88</v>
          </cell>
        </row>
        <row r="46">
          <cell r="AC46" t="str">
            <v>Отвод 110 мм x 30° ПП</v>
          </cell>
          <cell r="AD46" t="str">
            <v>100</v>
          </cell>
          <cell r="AE46" t="str">
            <v>I89</v>
          </cell>
        </row>
        <row r="47">
          <cell r="E47">
            <v>0</v>
          </cell>
          <cell r="AC47" t="str">
            <v>Отвод 110 мм x 45° ПП</v>
          </cell>
          <cell r="AD47" t="str">
            <v>100</v>
          </cell>
          <cell r="AE47" t="str">
            <v>I90</v>
          </cell>
        </row>
        <row r="48">
          <cell r="E48">
            <v>10000</v>
          </cell>
          <cell r="AC48" t="str">
            <v>Отвод 110 мм x 90° ПП</v>
          </cell>
          <cell r="AD48" t="str">
            <v>100</v>
          </cell>
          <cell r="AE48" t="str">
            <v>I91</v>
          </cell>
        </row>
        <row r="49">
          <cell r="AC49" t="str">
            <v>Тройник 110х110х110х90 гр</v>
          </cell>
          <cell r="AD49" t="str">
            <v>265</v>
          </cell>
          <cell r="AE49" t="str">
            <v>I92</v>
          </cell>
        </row>
        <row r="50">
          <cell r="AC50" t="str">
            <v xml:space="preserve">Труба ПНД 50 х 3.0 Pn10 SDR 17 </v>
          </cell>
          <cell r="AD50" t="str">
            <v>120</v>
          </cell>
          <cell r="AE50" t="str">
            <v>I93</v>
          </cell>
        </row>
        <row r="51">
          <cell r="AC51" t="str">
            <v>Труба ПНД 32 х 2.4 Pn12.5 SDR 13.</v>
          </cell>
          <cell r="AD51" t="str">
            <v>72</v>
          </cell>
          <cell r="AE51" t="str">
            <v>I94</v>
          </cell>
        </row>
        <row r="52">
          <cell r="AC52" t="str">
            <v>Утеплитель трубный НПЭ 35*13мм (для трубы ПНД Д32) отрезок 2м</v>
          </cell>
          <cell r="AD52" t="str">
            <v>96</v>
          </cell>
          <cell r="AE52" t="str">
            <v>I95</v>
          </cell>
        </row>
        <row r="53">
          <cell r="C53">
            <v>0</v>
          </cell>
          <cell r="AC53" t="str">
            <v>Скотч сантехнический армированный серый UNIBOB 48мм х 50м</v>
          </cell>
          <cell r="AD53" t="str">
            <v>350</v>
          </cell>
          <cell r="AE53" t="str">
            <v>I96</v>
          </cell>
        </row>
        <row r="54">
          <cell r="AC54" t="str">
            <v>ЭППС толщ 50 мм</v>
          </cell>
          <cell r="AD54" t="str">
            <v>2250</v>
          </cell>
          <cell r="AE54" t="str">
            <v>I97</v>
          </cell>
        </row>
        <row r="55">
          <cell r="C55">
            <v>0</v>
          </cell>
          <cell r="AC55" t="str">
            <v>ЭППС толщ 100 мм</v>
          </cell>
          <cell r="AD55" t="str">
            <v>2680</v>
          </cell>
          <cell r="AE55" t="str">
            <v>I98</v>
          </cell>
        </row>
        <row r="56">
          <cell r="C56">
            <v>0</v>
          </cell>
          <cell r="AC56" t="str">
            <v xml:space="preserve">Газ 40 кг </v>
          </cell>
          <cell r="AD56" t="str">
            <v>1350</v>
          </cell>
          <cell r="AE56" t="str">
            <v>I99</v>
          </cell>
        </row>
        <row r="57">
          <cell r="C57">
            <v>0</v>
          </cell>
          <cell r="AC57" t="str">
            <v>Аренда а/м до 3,5 тн</v>
          </cell>
          <cell r="AD57" t="str">
            <v>5000</v>
          </cell>
          <cell r="AE57" t="str">
            <v>H100</v>
          </cell>
        </row>
        <row r="58">
          <cell r="C58">
            <v>0</v>
          </cell>
          <cell r="AC58" t="str">
            <v>Разработка котлована без вывоза грунта</v>
          </cell>
          <cell r="AD58" t="str">
            <v>350</v>
          </cell>
          <cell r="AE58" t="str">
            <v>P82</v>
          </cell>
        </row>
        <row r="59">
          <cell r="C59">
            <v>0</v>
          </cell>
          <cell r="AC59" t="str">
            <v xml:space="preserve">Разработка грунта ХВС/ЭОМ/СС в ручную </v>
          </cell>
          <cell r="AD59" t="str">
            <v>1250</v>
          </cell>
          <cell r="AE59" t="str">
            <v>P83</v>
          </cell>
        </row>
        <row r="60">
          <cell r="C60">
            <v>0</v>
          </cell>
          <cell r="AC60" t="str">
            <v>Устройство основания под закладную трубу ХВС/ЭОМ/СС  "постелька", с последующей обваловкой песком до 100 мм.</v>
          </cell>
          <cell r="AD60" t="str">
            <v>650</v>
          </cell>
          <cell r="AE60" t="str">
            <v>P84</v>
          </cell>
        </row>
        <row r="61">
          <cell r="C61">
            <v>0</v>
          </cell>
          <cell r="AC61" t="str">
            <v xml:space="preserve">Укладка трубы ввода ХВС, с утеплением в в гильзе </v>
          </cell>
          <cell r="AD61" t="str">
            <v>450</v>
          </cell>
          <cell r="AE61" t="str">
            <v>P85</v>
          </cell>
        </row>
        <row r="62">
          <cell r="C62">
            <v>45</v>
          </cell>
          <cell r="AC62" t="str">
            <v>Обратная засыпка траншеи ХВС/ЭОМ/СС</v>
          </cell>
          <cell r="AD62" t="str">
            <v>800</v>
          </cell>
          <cell r="AE62" t="str">
            <v>P86</v>
          </cell>
        </row>
        <row r="63">
          <cell r="C63">
            <v>0</v>
          </cell>
          <cell r="AC63" t="str">
            <v>Укладка трубы ввода ЭОМ</v>
          </cell>
          <cell r="AD63" t="str">
            <v>100</v>
          </cell>
          <cell r="AE63" t="str">
            <v>P87</v>
          </cell>
        </row>
        <row r="64">
          <cell r="C64">
            <v>0</v>
          </cell>
          <cell r="AC64" t="str">
            <v>Укладка трубы ввода СС</v>
          </cell>
          <cell r="AD64" t="str">
            <v>100</v>
          </cell>
          <cell r="AE64" t="str">
            <v>P88</v>
          </cell>
        </row>
        <row r="65">
          <cell r="C65">
            <v>0</v>
          </cell>
          <cell r="AC65" t="str">
            <v>Укладка трубы вывода канализации</v>
          </cell>
          <cell r="AD65" t="str">
            <v>250</v>
          </cell>
          <cell r="AE65" t="str">
            <v>P89</v>
          </cell>
        </row>
        <row r="66">
          <cell r="C66">
            <v>0</v>
          </cell>
          <cell r="AC66" t="str">
            <v>Выравнивание дна котлована, трашеи</v>
          </cell>
          <cell r="AD66" t="str">
            <v>650</v>
          </cell>
          <cell r="AE66" t="str">
            <v>P90</v>
          </cell>
        </row>
        <row r="67">
          <cell r="C67">
            <v>0</v>
          </cell>
          <cell r="AC67" t="str">
            <v>Устройство теплозащитного слоя толщиной мм</v>
          </cell>
          <cell r="AD67" t="str">
            <v>120</v>
          </cell>
          <cell r="AE67" t="str">
            <v>P91</v>
          </cell>
        </row>
        <row r="68">
          <cell r="C68">
            <v>0</v>
          </cell>
          <cell r="AC68" t="str">
            <v>Устройство бетонного основания Бетон М100 В 7,5 100мм</v>
          </cell>
          <cell r="AD68" t="str">
            <v>6500</v>
          </cell>
          <cell r="AE68" t="str">
            <v>P92</v>
          </cell>
        </row>
        <row r="69">
          <cell r="AC69" t="str">
            <v>Гидроизоляция плиты в два слоя</v>
          </cell>
          <cell r="AD69" t="str">
            <v>450</v>
          </cell>
          <cell r="AE69" t="str">
            <v>P93</v>
          </cell>
        </row>
        <row r="70">
          <cell r="AC70" t="str">
            <v>Изготовление Д3 "лягушка"</v>
          </cell>
          <cell r="AD70" t="str">
            <v>12</v>
          </cell>
          <cell r="AE70" t="str">
            <v>P95</v>
          </cell>
        </row>
        <row r="71">
          <cell r="C71">
            <v>8</v>
          </cell>
          <cell r="E71">
            <v>5</v>
          </cell>
          <cell r="AC71" t="str">
            <v>Изготовление Д4 "торец"</v>
          </cell>
          <cell r="AD71" t="str">
            <v>12</v>
          </cell>
          <cell r="AE71" t="str">
            <v>P96</v>
          </cell>
        </row>
        <row r="72">
          <cell r="C72">
            <v>2</v>
          </cell>
          <cell r="E72">
            <v>5</v>
          </cell>
          <cell r="AC72" t="str">
            <v>Укладка бетона монолитной фундаментной плиты</v>
          </cell>
          <cell r="AD72" t="str">
            <v>5850</v>
          </cell>
          <cell r="AE72" t="str">
            <v>P97</v>
          </cell>
        </row>
        <row r="73">
          <cell r="C73">
            <v>38</v>
          </cell>
          <cell r="E73">
            <v>5</v>
          </cell>
          <cell r="AC73" t="str">
            <v>Гидроизоляция ОТМОСТОК  в 2 слоя</v>
          </cell>
          <cell r="AD73" t="str">
            <v>450</v>
          </cell>
          <cell r="AE73" t="str">
            <v>P98</v>
          </cell>
        </row>
        <row r="74">
          <cell r="C74">
            <v>10</v>
          </cell>
          <cell r="E74">
            <v>5</v>
          </cell>
          <cell r="AC74" t="str">
            <v>Устройство отмостка толщ 120-150 мм</v>
          </cell>
          <cell r="AD74" t="str">
            <v>2500</v>
          </cell>
          <cell r="AE74" t="str">
            <v>P99</v>
          </cell>
        </row>
        <row r="75">
          <cell r="C75">
            <v>4</v>
          </cell>
          <cell r="E75">
            <v>5</v>
          </cell>
          <cell r="AC75" t="str">
            <v xml:space="preserve">Устройство отсечки </v>
          </cell>
          <cell r="AD75" t="str">
            <v>35</v>
          </cell>
          <cell r="AE75" t="str">
            <v>P101</v>
          </cell>
        </row>
        <row r="76">
          <cell r="C76">
            <v>8</v>
          </cell>
          <cell r="E76">
            <v>5</v>
          </cell>
          <cell r="AC76" t="str">
            <v>Лента межвенцового утеплителя Политерм</v>
          </cell>
          <cell r="AD76" t="str">
            <v>1192.879833</v>
          </cell>
          <cell r="AE76" t="str">
            <v>D117</v>
          </cell>
        </row>
        <row r="77">
          <cell r="C77">
            <v>4</v>
          </cell>
          <cell r="E77">
            <v>5</v>
          </cell>
          <cell r="AC77" t="str">
            <v>под 45й  - 30мм</v>
          </cell>
          <cell r="AD77" t="str">
            <v>8</v>
          </cell>
          <cell r="AE77" t="str">
            <v>D118</v>
          </cell>
        </row>
        <row r="78">
          <cell r="C78">
            <v>4</v>
          </cell>
          <cell r="E78">
            <v>5</v>
          </cell>
          <cell r="AC78" t="str">
            <v>под 95й - 50мм</v>
          </cell>
          <cell r="AD78" t="str">
            <v>9</v>
          </cell>
          <cell r="AE78" t="str">
            <v>D119</v>
          </cell>
        </row>
        <row r="79">
          <cell r="C79">
            <v>4</v>
          </cell>
          <cell r="E79">
            <v>5</v>
          </cell>
          <cell r="AC79" t="str">
            <v>под остальной - 100мм</v>
          </cell>
          <cell r="AD79" t="str">
            <v>12</v>
          </cell>
          <cell r="AE79" t="str">
            <v>D120</v>
          </cell>
        </row>
        <row r="80">
          <cell r="C80">
            <v>12</v>
          </cell>
          <cell r="E80">
            <v>5</v>
          </cell>
          <cell r="AC80" t="str">
            <v>Скобы степлерные</v>
          </cell>
          <cell r="AD80" t="str">
            <v>60</v>
          </cell>
          <cell r="AE80" t="str">
            <v>D121</v>
          </cell>
        </row>
        <row r="81">
          <cell r="C81">
            <v>0</v>
          </cell>
          <cell r="E81">
            <v>5</v>
          </cell>
          <cell r="AC81" t="str">
            <v>Шпилька 12мм 2000мм</v>
          </cell>
          <cell r="AD81" t="str">
            <v>240</v>
          </cell>
          <cell r="AE81" t="str">
            <v>D122</v>
          </cell>
        </row>
        <row r="82">
          <cell r="C82">
            <v>2</v>
          </cell>
          <cell r="E82">
            <v>5</v>
          </cell>
          <cell r="AC82" t="str">
            <v>Гайка 12мм</v>
          </cell>
          <cell r="AD82" t="str">
            <v>4</v>
          </cell>
          <cell r="AE82" t="str">
            <v>D123</v>
          </cell>
        </row>
        <row r="83">
          <cell r="C83">
            <v>0</v>
          </cell>
          <cell r="E83">
            <v>5</v>
          </cell>
          <cell r="AC83" t="str">
            <v>Шайба 12мм усиленная</v>
          </cell>
          <cell r="AD83" t="str">
            <v>7</v>
          </cell>
          <cell r="AE83" t="str">
            <v>D124</v>
          </cell>
        </row>
        <row r="84">
          <cell r="AC84" t="str">
            <v>Соединительная гайка</v>
          </cell>
          <cell r="AD84" t="str">
            <v>35</v>
          </cell>
          <cell r="AE84" t="str">
            <v>D125</v>
          </cell>
        </row>
        <row r="85">
          <cell r="AC85" t="str">
            <v>Анкер регулируемый 120х120х4мм М24 H-200мм</v>
          </cell>
          <cell r="AD85" t="str">
            <v>1200</v>
          </cell>
          <cell r="AE85" t="str">
            <v>D126</v>
          </cell>
        </row>
        <row r="86">
          <cell r="AC86" t="str">
            <v>Шуруп оцинкованный 8х100</v>
          </cell>
          <cell r="AD86" t="str">
            <v>13</v>
          </cell>
          <cell r="AE86" t="str">
            <v>D127</v>
          </cell>
        </row>
        <row r="87">
          <cell r="C87">
            <v>8</v>
          </cell>
          <cell r="E87">
            <v>5</v>
          </cell>
          <cell r="AC87" t="str">
            <v>Анкер регулируемый  50x50x4мм  М16 Н-150</v>
          </cell>
          <cell r="AD87" t="str">
            <v>680</v>
          </cell>
          <cell r="AE87" t="str">
            <v>D128</v>
          </cell>
        </row>
        <row r="88">
          <cell r="C88">
            <v>6</v>
          </cell>
          <cell r="E88">
            <v>5</v>
          </cell>
          <cell r="AC88" t="str">
            <v xml:space="preserve">Шуруп оцинкованный 6х80 </v>
          </cell>
          <cell r="AD88" t="str">
            <v>12</v>
          </cell>
          <cell r="AE88" t="str">
            <v>D129</v>
          </cell>
        </row>
        <row r="89">
          <cell r="C89">
            <v>32</v>
          </cell>
          <cell r="E89">
            <v>5</v>
          </cell>
          <cell r="AC89" t="str">
            <v>Перфорированная лента LM монтажная 80 мм х 2 мм Х 10 м</v>
          </cell>
          <cell r="AD89" t="str">
            <v>3659</v>
          </cell>
          <cell r="AE89" t="str">
            <v>D130</v>
          </cell>
        </row>
        <row r="90">
          <cell r="C90">
            <v>10</v>
          </cell>
          <cell r="E90">
            <v>5</v>
          </cell>
          <cell r="AC90" t="str">
            <v>Саморез 51 мм</v>
          </cell>
          <cell r="AD90" t="str">
            <v>380</v>
          </cell>
          <cell r="AE90" t="str">
            <v>D131</v>
          </cell>
        </row>
        <row r="91">
          <cell r="C91">
            <v>4</v>
          </cell>
          <cell r="E91">
            <v>5</v>
          </cell>
          <cell r="AC91" t="str">
            <v>Брус 50х200мм  камерной сушки</v>
          </cell>
          <cell r="AD91" t="str">
            <v>24000</v>
          </cell>
          <cell r="AE91" t="str">
            <v>D132</v>
          </cell>
        </row>
        <row r="92">
          <cell r="C92">
            <v>8</v>
          </cell>
          <cell r="E92">
            <v>5</v>
          </cell>
          <cell r="AC92" t="str">
            <v>Брус 50х150мм  камерной сушки</v>
          </cell>
          <cell r="AD92" t="str">
            <v>24000</v>
          </cell>
          <cell r="AE92" t="str">
            <v>D133</v>
          </cell>
        </row>
        <row r="93">
          <cell r="C93">
            <v>4</v>
          </cell>
          <cell r="E93">
            <v>5</v>
          </cell>
          <cell r="AC93" t="str">
            <v>Брус 50х200мм  ест. Влажность</v>
          </cell>
          <cell r="AD93" t="str">
            <v>17000</v>
          </cell>
          <cell r="AE93" t="str">
            <v>D134</v>
          </cell>
        </row>
        <row r="94">
          <cell r="C94">
            <v>4</v>
          </cell>
          <cell r="E94">
            <v>5</v>
          </cell>
          <cell r="AC94" t="str">
            <v>Доска 50х150мм. Ест. Влажность</v>
          </cell>
          <cell r="AD94" t="str">
            <v>17000</v>
          </cell>
          <cell r="AE94" t="str">
            <v>D135</v>
          </cell>
        </row>
        <row r="95">
          <cell r="C95">
            <v>4</v>
          </cell>
          <cell r="E95">
            <v>5</v>
          </cell>
          <cell r="AC95" t="str">
            <v>Гвоздь строительный 120 мм</v>
          </cell>
          <cell r="AD95" t="str">
            <v>150</v>
          </cell>
          <cell r="AE95" t="str">
            <v>D136</v>
          </cell>
        </row>
        <row r="96">
          <cell r="C96">
            <v>12</v>
          </cell>
          <cell r="E96">
            <v>5</v>
          </cell>
          <cell r="AC96" t="str">
            <v xml:space="preserve">45 и 95 мм - Опора бруса раскрытая OBR R-50х140х2 </v>
          </cell>
          <cell r="AD96" t="str">
            <v>55</v>
          </cell>
          <cell r="AE96" t="str">
            <v>D137</v>
          </cell>
        </row>
        <row r="97">
          <cell r="C97">
            <v>2</v>
          </cell>
          <cell r="E97">
            <v>5</v>
          </cell>
          <cell r="AC97" t="str">
            <v>Шуруп оцинкованный 8х50</v>
          </cell>
          <cell r="AD97" t="str">
            <v>8</v>
          </cell>
          <cell r="AE97" t="str">
            <v>D138</v>
          </cell>
        </row>
        <row r="98">
          <cell r="E98">
            <v>5</v>
          </cell>
          <cell r="AC98" t="str">
            <v>Саморез 3.5х41 мм</v>
          </cell>
          <cell r="AD98" t="str">
            <v>380</v>
          </cell>
          <cell r="AE98" t="str">
            <v>D139</v>
          </cell>
        </row>
        <row r="99">
          <cell r="E99">
            <v>5</v>
          </cell>
          <cell r="AC99" t="str">
            <v xml:space="preserve">Опора бруса раскрытая OBR R-50х160х2 </v>
          </cell>
          <cell r="AD99" t="str">
            <v>65</v>
          </cell>
          <cell r="AE99" t="str">
            <v>D140</v>
          </cell>
        </row>
        <row r="100">
          <cell r="AC100" t="str">
            <v>Нагеля</v>
          </cell>
          <cell r="AD100" t="str">
            <v>25</v>
          </cell>
          <cell r="AE100" t="str">
            <v>D141</v>
          </cell>
        </row>
        <row r="101">
          <cell r="AC101" t="str">
            <v>Аренда а/м до 1,5 тн</v>
          </cell>
          <cell r="AD101" t="str">
            <v>8000</v>
          </cell>
          <cell r="AE101" t="str">
            <v>D142</v>
          </cell>
        </row>
        <row r="102">
          <cell r="AC102" t="str">
            <v>А/м до 10 тн (пиломатериал/комплектующие)</v>
          </cell>
          <cell r="AD102" t="str">
            <v>10000</v>
          </cell>
          <cell r="AE102" t="str">
            <v>D143</v>
          </cell>
        </row>
        <row r="103">
          <cell r="AC103" t="str">
            <v xml:space="preserve">Огнебиозащита Сенеж Проф 23кг         300 гр/м² для II группы </v>
          </cell>
          <cell r="AD103" t="str">
            <v>3500</v>
          </cell>
          <cell r="AE103" t="str">
            <v>D145</v>
          </cell>
        </row>
        <row r="104">
          <cell r="AC104" t="str">
            <v>ест. Влаж. Листва 145х140 брус</v>
          </cell>
          <cell r="AD104" t="str">
            <v>27000</v>
          </cell>
          <cell r="AE104" t="str">
            <v>I133</v>
          </cell>
        </row>
        <row r="105">
          <cell r="AC105" t="str">
            <v>ест. Влаж. Листва 145х190 брус</v>
          </cell>
          <cell r="AD105" t="str">
            <v>27000</v>
          </cell>
          <cell r="AE105" t="str">
            <v>I134</v>
          </cell>
        </row>
        <row r="106">
          <cell r="AC106" t="str">
            <v>ест. Влаж. Листва 195х190 брус</v>
          </cell>
          <cell r="AD106" t="str">
            <v>27000</v>
          </cell>
          <cell r="AE106" t="str">
            <v>I135</v>
          </cell>
        </row>
        <row r="107">
          <cell r="AC107" t="str">
            <v>ест влаж. кедр 145х140 брус</v>
          </cell>
          <cell r="AD107" t="str">
            <v>27500</v>
          </cell>
          <cell r="AE107" t="str">
            <v>I136</v>
          </cell>
        </row>
        <row r="108">
          <cell r="AC108" t="str">
            <v>ест влаж. кедр 145х190 брус</v>
          </cell>
          <cell r="AD108" t="str">
            <v>27500</v>
          </cell>
          <cell r="AE108" t="str">
            <v>I137</v>
          </cell>
        </row>
        <row r="109">
          <cell r="AC109" t="str">
            <v>ест влаж. кедр 195х190 брус</v>
          </cell>
          <cell r="AD109" t="str">
            <v>27500</v>
          </cell>
          <cell r="AE109" t="str">
            <v>I138</v>
          </cell>
        </row>
        <row r="110">
          <cell r="AC110" t="str">
            <v>камерной сушки 145х45 брус</v>
          </cell>
          <cell r="AD110" t="str">
            <v>26000</v>
          </cell>
          <cell r="AE110" t="str">
            <v>I140</v>
          </cell>
        </row>
        <row r="111">
          <cell r="AC111" t="str">
            <v>камерной сушки 145х95 брус</v>
          </cell>
          <cell r="AD111" t="str">
            <v>26000</v>
          </cell>
          <cell r="AE111" t="str">
            <v>I141</v>
          </cell>
        </row>
        <row r="112">
          <cell r="AC112" t="str">
            <v>ест. Влаж 145х140 брус</v>
          </cell>
          <cell r="AD112" t="str">
            <v>19000</v>
          </cell>
          <cell r="AE112" t="str">
            <v>I142</v>
          </cell>
        </row>
        <row r="113">
          <cell r="AC113" t="str">
            <v>ест. Влаж 145х190 брус</v>
          </cell>
          <cell r="AD113" t="str">
            <v>19000</v>
          </cell>
          <cell r="AE113" t="str">
            <v>I143</v>
          </cell>
        </row>
        <row r="114">
          <cell r="AC114" t="str">
            <v>ест. Влаж 195х190 брус</v>
          </cell>
          <cell r="AD114" t="str">
            <v>19000</v>
          </cell>
          <cell r="AE114" t="str">
            <v>I144</v>
          </cell>
        </row>
        <row r="115">
          <cell r="AC115" t="str">
            <v>камерной сушки 145х145 брус</v>
          </cell>
          <cell r="AD115" t="str">
            <v>26000</v>
          </cell>
          <cell r="AE115" t="str">
            <v>I145</v>
          </cell>
        </row>
        <row r="116">
          <cell r="AC116" t="str">
            <v>камерной сушки 145х195 брус</v>
          </cell>
          <cell r="AD116" t="str">
            <v>26000</v>
          </cell>
          <cell r="AE116" t="str">
            <v>I146</v>
          </cell>
        </row>
        <row r="117">
          <cell r="AC117" t="str">
            <v>камерной сушки 195х195 брус</v>
          </cell>
          <cell r="AD117" t="str">
            <v>26000</v>
          </cell>
          <cell r="AE117" t="str">
            <v>I147</v>
          </cell>
        </row>
        <row r="118">
          <cell r="AC118" t="str">
            <v>кл. брус 145х160 брус</v>
          </cell>
          <cell r="AD118" t="str">
            <v>47000</v>
          </cell>
          <cell r="AE118" t="str">
            <v>I149</v>
          </cell>
        </row>
        <row r="119">
          <cell r="AC119" t="str">
            <v>кл. брус 145х200 брус</v>
          </cell>
          <cell r="AD119" t="str">
            <v>47000</v>
          </cell>
          <cell r="AE119" t="str">
            <v>I150</v>
          </cell>
        </row>
        <row r="120">
          <cell r="AC120" t="str">
            <v>кл. брус 190х160 брус</v>
          </cell>
          <cell r="AD120" t="str">
            <v>47000</v>
          </cell>
          <cell r="AE120" t="str">
            <v>I151</v>
          </cell>
        </row>
        <row r="121">
          <cell r="AC121" t="str">
            <v>кл. брус 190х200 брус</v>
          </cell>
          <cell r="AD121" t="str">
            <v>47000</v>
          </cell>
          <cell r="AE121" t="str">
            <v>I152</v>
          </cell>
        </row>
        <row r="122">
          <cell r="AC122" t="str">
            <v>кл. брус 145х240 брус</v>
          </cell>
          <cell r="AD122" t="str">
            <v>47000</v>
          </cell>
          <cell r="AE122" t="str">
            <v>I153</v>
          </cell>
        </row>
        <row r="123">
          <cell r="AC123" t="str">
            <v>кл. брус 190х240 брус</v>
          </cell>
          <cell r="AD123" t="str">
            <v>47000</v>
          </cell>
          <cell r="AE123" t="str">
            <v>I154</v>
          </cell>
        </row>
        <row r="124">
          <cell r="AC124" t="str">
            <v>кл. брус 230х160 брус</v>
          </cell>
          <cell r="AD124" t="str">
            <v>47000</v>
          </cell>
          <cell r="AE124" t="str">
            <v>I155</v>
          </cell>
        </row>
        <row r="125">
          <cell r="AC125" t="str">
            <v>кл. брус 230х200 брус</v>
          </cell>
          <cell r="AD125" t="str">
            <v>47000</v>
          </cell>
          <cell r="AE125" t="str">
            <v>I156</v>
          </cell>
        </row>
        <row r="126">
          <cell r="AC126" t="str">
            <v>кл. брус 230х240 брус</v>
          </cell>
          <cell r="AD126" t="str">
            <v>47000</v>
          </cell>
          <cell r="AE126" t="str">
            <v>I157</v>
          </cell>
        </row>
        <row r="127">
          <cell r="AC127" t="str">
            <v>кл. брус 250х160 брус</v>
          </cell>
          <cell r="AD127" t="str">
            <v>47000</v>
          </cell>
          <cell r="AE127" t="str">
            <v>I158</v>
          </cell>
        </row>
        <row r="128">
          <cell r="AC128" t="str">
            <v>кл. брус 250х200 брус</v>
          </cell>
          <cell r="AD128" t="str">
            <v>47000</v>
          </cell>
          <cell r="AE128" t="str">
            <v>I159</v>
          </cell>
        </row>
        <row r="129">
          <cell r="AC129" t="str">
            <v>кл. брус 280х200 брус</v>
          </cell>
          <cell r="AD129" t="str">
            <v>47000</v>
          </cell>
          <cell r="AE129" t="str">
            <v>I160</v>
          </cell>
        </row>
        <row r="130">
          <cell r="AC130" t="str">
            <v>ест. Влаж. Листва Маш 10т / цена</v>
          </cell>
          <cell r="AD130" t="str">
            <v>130000</v>
          </cell>
          <cell r="AE130" t="str">
            <v>L133, L135</v>
          </cell>
        </row>
        <row r="131">
          <cell r="AC131" t="str">
            <v>ест. Влаж. Листва Маш 20т / цена</v>
          </cell>
          <cell r="AD131" t="str">
            <v>150000</v>
          </cell>
          <cell r="AE131" t="str">
            <v>K133, K135</v>
          </cell>
        </row>
        <row r="132">
          <cell r="AC132" t="str">
            <v>ест влаж. кедр Маш 10т / цена</v>
          </cell>
          <cell r="AD132" t="str">
            <v>130000</v>
          </cell>
          <cell r="AE132" t="str">
            <v>L136,L137</v>
          </cell>
        </row>
        <row r="133">
          <cell r="AC133" t="str">
            <v>ест влаж. кедр Маш 20т / цена</v>
          </cell>
          <cell r="AD133" t="str">
            <v>150000</v>
          </cell>
          <cell r="AE133" t="str">
            <v>K136,K137</v>
          </cell>
        </row>
        <row r="134">
          <cell r="AC134" t="str">
            <v>камерной сушки Маш 10т / цена</v>
          </cell>
          <cell r="AD134" t="str">
            <v>70000</v>
          </cell>
          <cell r="AE134" t="str">
            <v>L140,L141</v>
          </cell>
        </row>
        <row r="135">
          <cell r="AC135" t="str">
            <v>камерной сушки Маш 20т / цена</v>
          </cell>
          <cell r="AD135" t="str">
            <v>80000</v>
          </cell>
          <cell r="AE135" t="str">
            <v>K140,K141</v>
          </cell>
        </row>
        <row r="136">
          <cell r="AC136" t="str">
            <v>ест. Влаж Маш 10т / цена</v>
          </cell>
          <cell r="AD136" t="str">
            <v>70000</v>
          </cell>
          <cell r="AE136" t="str">
            <v>L142,L144</v>
          </cell>
        </row>
        <row r="137">
          <cell r="AC137" t="str">
            <v>ест. Влаж Маш 20т / цена</v>
          </cell>
          <cell r="AD137" t="str">
            <v>80000</v>
          </cell>
          <cell r="AE137" t="str">
            <v>K142,K144</v>
          </cell>
        </row>
        <row r="138">
          <cell r="AC138" t="str">
            <v>камерной сушки Маш 10т / цена</v>
          </cell>
          <cell r="AD138" t="str">
            <v>70000</v>
          </cell>
          <cell r="AE138" t="str">
            <v>L145,L147</v>
          </cell>
        </row>
        <row r="139">
          <cell r="AC139" t="str">
            <v>камерной сушки Маш 20т / цена</v>
          </cell>
          <cell r="AD139" t="str">
            <v>80000</v>
          </cell>
          <cell r="AE139" t="str">
            <v>K145,K147</v>
          </cell>
        </row>
        <row r="140">
          <cell r="AC140" t="str">
            <v>кл. брус Маш 10т / цена</v>
          </cell>
          <cell r="AD140" t="str">
            <v>80000</v>
          </cell>
          <cell r="AE140" t="str">
            <v>L149,L160</v>
          </cell>
        </row>
        <row r="141">
          <cell r="AC141" t="str">
            <v>кл. брус Маш 20т / цена</v>
          </cell>
          <cell r="AD141" t="str">
            <v>90000</v>
          </cell>
          <cell r="AE141" t="str">
            <v>K149,K160</v>
          </cell>
        </row>
        <row r="142">
          <cell r="AC142" t="str">
            <v>ест. Влаж. Листва 145х140 политерм</v>
          </cell>
          <cell r="AD142" t="str">
            <v>12</v>
          </cell>
          <cell r="AE142" t="str">
            <v>J133</v>
          </cell>
        </row>
        <row r="143">
          <cell r="AC143" t="str">
            <v>ест. Влаж. Листва 145х190 политерм</v>
          </cell>
          <cell r="AD143" t="str">
            <v>12</v>
          </cell>
          <cell r="AE143" t="str">
            <v>J134</v>
          </cell>
        </row>
        <row r="144">
          <cell r="AC144" t="str">
            <v>ест. Влаж. Листва 195х190 политерм</v>
          </cell>
          <cell r="AD144" t="str">
            <v>12</v>
          </cell>
          <cell r="AE144" t="str">
            <v>J135</v>
          </cell>
        </row>
        <row r="145">
          <cell r="AC145" t="str">
            <v>политерм ест влаж. кедр 145х140 политерм</v>
          </cell>
          <cell r="AD145" t="str">
            <v>12</v>
          </cell>
          <cell r="AE145" t="str">
            <v>J136</v>
          </cell>
        </row>
        <row r="146">
          <cell r="AC146" t="str">
            <v>ест влаж. кедр 145х190 политерм</v>
          </cell>
          <cell r="AD146" t="str">
            <v>12</v>
          </cell>
          <cell r="AE146" t="str">
            <v>J137</v>
          </cell>
        </row>
        <row r="147">
          <cell r="AC147" t="str">
            <v>ест влаж. кедр 195х190 политерм</v>
          </cell>
          <cell r="AD147" t="str">
            <v>12</v>
          </cell>
          <cell r="AE147" t="str">
            <v>J138</v>
          </cell>
        </row>
        <row r="148">
          <cell r="AC148" t="str">
            <v>камерной сушки 145х45 политерм</v>
          </cell>
          <cell r="AD148" t="str">
            <v>9</v>
          </cell>
          <cell r="AE148" t="str">
            <v>J140</v>
          </cell>
        </row>
        <row r="149">
          <cell r="AC149" t="str">
            <v>камерной сушки 145х95 политерм</v>
          </cell>
          <cell r="AD149" t="str">
            <v>9</v>
          </cell>
          <cell r="AE149" t="str">
            <v>J141</v>
          </cell>
        </row>
        <row r="150">
          <cell r="AC150" t="str">
            <v>ест. Влаж 145х140 политерм</v>
          </cell>
          <cell r="AD150" t="str">
            <v>12</v>
          </cell>
          <cell r="AE150" t="str">
            <v>J142</v>
          </cell>
        </row>
        <row r="151">
          <cell r="AC151" t="str">
            <v>ест. Влаж 145х190 политерм</v>
          </cell>
          <cell r="AD151" t="str">
            <v>12</v>
          </cell>
          <cell r="AE151" t="str">
            <v>J143</v>
          </cell>
        </row>
        <row r="152">
          <cell r="AC152" t="str">
            <v>ест. Влаж 195х190 политерм</v>
          </cell>
          <cell r="AD152" t="str">
            <v>12</v>
          </cell>
          <cell r="AE152" t="str">
            <v>J144</v>
          </cell>
        </row>
        <row r="153">
          <cell r="AC153" t="str">
            <v>камерной сушки 145х145 политерм</v>
          </cell>
          <cell r="AD153" t="str">
            <v>12</v>
          </cell>
          <cell r="AE153" t="str">
            <v>J145</v>
          </cell>
        </row>
        <row r="154">
          <cell r="AC154" t="str">
            <v>камерной сушки 145х195 политерм</v>
          </cell>
          <cell r="AD154" t="str">
            <v>12</v>
          </cell>
          <cell r="AE154" t="str">
            <v>J146</v>
          </cell>
        </row>
        <row r="155">
          <cell r="AC155" t="str">
            <v>камерной сушки 195х195 политерм</v>
          </cell>
          <cell r="AD155" t="str">
            <v>12</v>
          </cell>
          <cell r="AE155" t="str">
            <v>J147</v>
          </cell>
        </row>
        <row r="156">
          <cell r="AC156" t="str">
            <v>кл. брус 145х160 политерм</v>
          </cell>
          <cell r="AD156" t="str">
            <v>12</v>
          </cell>
          <cell r="AE156" t="str">
            <v>J149</v>
          </cell>
        </row>
        <row r="157">
          <cell r="AC157" t="str">
            <v>кл. брус 145х200 политерм</v>
          </cell>
          <cell r="AD157" t="str">
            <v>12</v>
          </cell>
          <cell r="AE157" t="str">
            <v>J150</v>
          </cell>
        </row>
        <row r="158">
          <cell r="AC158" t="str">
            <v>кл. брус 190х160 политерм</v>
          </cell>
          <cell r="AD158" t="str">
            <v>12</v>
          </cell>
          <cell r="AE158" t="str">
            <v>J151</v>
          </cell>
        </row>
        <row r="159">
          <cell r="AC159" t="str">
            <v>кл. брус 190х200 политерм</v>
          </cell>
          <cell r="AD159" t="str">
            <v>12</v>
          </cell>
          <cell r="AE159" t="str">
            <v>J152</v>
          </cell>
        </row>
        <row r="160">
          <cell r="AC160" t="str">
            <v>кл. брус 145х240 политерм</v>
          </cell>
          <cell r="AD160" t="str">
            <v>12</v>
          </cell>
          <cell r="AE160" t="str">
            <v>J153</v>
          </cell>
        </row>
        <row r="161">
          <cell r="AC161" t="str">
            <v>кл. брус 190х240 политерм</v>
          </cell>
          <cell r="AD161" t="str">
            <v>12</v>
          </cell>
          <cell r="AE161" t="str">
            <v>J154</v>
          </cell>
        </row>
        <row r="162">
          <cell r="AC162" t="str">
            <v>кл. брус 230х160 политерм</v>
          </cell>
          <cell r="AD162" t="str">
            <v>12</v>
          </cell>
          <cell r="AE162" t="str">
            <v>J155</v>
          </cell>
        </row>
        <row r="163">
          <cell r="AC163" t="str">
            <v>кл. брус 230х200 политерм</v>
          </cell>
          <cell r="AD163" t="str">
            <v>12</v>
          </cell>
          <cell r="AE163" t="str">
            <v>J156</v>
          </cell>
        </row>
        <row r="164">
          <cell r="AC164" t="str">
            <v>кл. брус 230х240 политерм</v>
          </cell>
          <cell r="AD164" t="str">
            <v>12</v>
          </cell>
          <cell r="AE164" t="str">
            <v>J157</v>
          </cell>
        </row>
        <row r="165">
          <cell r="AC165" t="str">
            <v>кл. брус 250х160 политерм</v>
          </cell>
          <cell r="AD165" t="str">
            <v>12</v>
          </cell>
          <cell r="AE165" t="str">
            <v>J158</v>
          </cell>
        </row>
        <row r="166">
          <cell r="AC166" t="str">
            <v>кл. брус 250х200 политерм</v>
          </cell>
          <cell r="AD166" t="str">
            <v>12</v>
          </cell>
          <cell r="AE166" t="str">
            <v>J159</v>
          </cell>
        </row>
        <row r="167">
          <cell r="AC167" t="str">
            <v>кл. брус 280х200 политерм</v>
          </cell>
          <cell r="AD167" t="str">
            <v>12</v>
          </cell>
          <cell r="AE167" t="str">
            <v>J160</v>
          </cell>
        </row>
        <row r="168">
          <cell r="AC168" t="str">
            <v>Политерм 90/15/300</v>
          </cell>
          <cell r="AD168" t="str">
            <v>9.00</v>
          </cell>
          <cell r="AE168" t="str">
            <v>E172</v>
          </cell>
        </row>
        <row r="169">
          <cell r="AC169" t="str">
            <v>Политерм 100/15/300</v>
          </cell>
          <cell r="AD169" t="str">
            <v>10.00</v>
          </cell>
          <cell r="AE169" t="str">
            <v>E173</v>
          </cell>
        </row>
        <row r="170">
          <cell r="AC170" t="str">
            <v>Политерм 110/15/300</v>
          </cell>
          <cell r="AD170" t="str">
            <v>10.00</v>
          </cell>
          <cell r="AE170" t="str">
            <v>E174</v>
          </cell>
        </row>
        <row r="171">
          <cell r="AC171" t="str">
            <v>Политерм 120/15/300</v>
          </cell>
          <cell r="AD171" t="str">
            <v>11.00</v>
          </cell>
          <cell r="AE171" t="str">
            <v>E175</v>
          </cell>
        </row>
        <row r="172">
          <cell r="AC172" t="str">
            <v>Политерм 130/15/300</v>
          </cell>
          <cell r="AD172" t="str">
            <v>12.00</v>
          </cell>
          <cell r="AE172" t="str">
            <v>E176</v>
          </cell>
        </row>
        <row r="173">
          <cell r="AC173" t="str">
            <v>Политерм 140/15/300</v>
          </cell>
          <cell r="AD173" t="str">
            <v>13.00</v>
          </cell>
          <cell r="AE173" t="str">
            <v>E177</v>
          </cell>
        </row>
        <row r="174">
          <cell r="AC174" t="str">
            <v>Политерм 150/15/300</v>
          </cell>
          <cell r="AD174" t="str">
            <v>14.00</v>
          </cell>
          <cell r="AE174" t="str">
            <v>E178</v>
          </cell>
        </row>
        <row r="175">
          <cell r="AC175" t="str">
            <v>Ель/Сосна ХВ Монтаж бревна 180мм</v>
          </cell>
          <cell r="AD175" t="str">
            <v>5000</v>
          </cell>
          <cell r="AE175" t="str">
            <v>E182</v>
          </cell>
        </row>
        <row r="176">
          <cell r="AC176" t="str">
            <v>Ель/Сосна ХВ Монтаж бревна 200мм</v>
          </cell>
          <cell r="AD176" t="str">
            <v>5000</v>
          </cell>
          <cell r="AE176" t="str">
            <v>E183</v>
          </cell>
        </row>
        <row r="177">
          <cell r="AC177" t="str">
            <v>Ель/Сосна ХВ Монтаж бревна 220мм</v>
          </cell>
          <cell r="AD177" t="str">
            <v>5000</v>
          </cell>
          <cell r="AE177" t="str">
            <v>E184</v>
          </cell>
        </row>
        <row r="178">
          <cell r="AC178" t="str">
            <v>Ель/Сосна ХВ Монтаж бревна 240мм</v>
          </cell>
          <cell r="AD178" t="str">
            <v>5000</v>
          </cell>
          <cell r="AE178" t="str">
            <v>E185</v>
          </cell>
        </row>
        <row r="179">
          <cell r="AC179" t="str">
            <v>Ель/Сосна ХВ Монтаж бревна 260мм</v>
          </cell>
          <cell r="AD179" t="str">
            <v>5000</v>
          </cell>
          <cell r="AE179" t="str">
            <v>E186</v>
          </cell>
        </row>
        <row r="180">
          <cell r="AC180" t="str">
            <v>Ель/Сосна ХВ Монтаж бревна 280мм</v>
          </cell>
          <cell r="AD180" t="str">
            <v>5000</v>
          </cell>
          <cell r="AE180" t="str">
            <v>E187</v>
          </cell>
        </row>
        <row r="181">
          <cell r="AC181" t="str">
            <v>Ель/Сосна ХВ Монтаж бревна 300мм</v>
          </cell>
          <cell r="AD181" t="str">
            <v>5000</v>
          </cell>
          <cell r="AE181" t="str">
            <v>E188</v>
          </cell>
        </row>
        <row r="182">
          <cell r="AC182" t="str">
            <v>Листва Монтаж бревна 200мм</v>
          </cell>
          <cell r="AD182" t="str">
            <v>5000</v>
          </cell>
          <cell r="AE182" t="str">
            <v>E190</v>
          </cell>
        </row>
        <row r="183">
          <cell r="AC183" t="str">
            <v>Листва Монтаж бревна 220мм</v>
          </cell>
          <cell r="AD183" t="str">
            <v>5000</v>
          </cell>
          <cell r="AE183" t="str">
            <v>E191</v>
          </cell>
        </row>
        <row r="184">
          <cell r="AC184" t="str">
            <v>Листва Монтаж бревна 240мм</v>
          </cell>
          <cell r="AD184" t="str">
            <v>5000</v>
          </cell>
          <cell r="AE184" t="str">
            <v>E192</v>
          </cell>
        </row>
        <row r="185">
          <cell r="AC185" t="str">
            <v>Листва Монтаж бревна 260мм</v>
          </cell>
          <cell r="AD185" t="str">
            <v>5000</v>
          </cell>
          <cell r="AE185" t="str">
            <v>E193</v>
          </cell>
        </row>
        <row r="186">
          <cell r="AC186" t="str">
            <v>Листва Монтаж бревна 280мм</v>
          </cell>
          <cell r="AD186" t="str">
            <v>5000</v>
          </cell>
          <cell r="AE186" t="str">
            <v>E194</v>
          </cell>
        </row>
        <row r="187">
          <cell r="AC187" t="str">
            <v>Листва Монтаж бревна 300мм</v>
          </cell>
          <cell r="AD187" t="str">
            <v>5000</v>
          </cell>
          <cell r="AE187" t="str">
            <v>E195</v>
          </cell>
        </row>
        <row r="188">
          <cell r="AC188" t="str">
            <v>Кедр Монтаж бревна 200мм</v>
          </cell>
          <cell r="AD188" t="str">
            <v>5000</v>
          </cell>
          <cell r="AE188" t="str">
            <v>E197</v>
          </cell>
        </row>
        <row r="189">
          <cell r="AC189" t="str">
            <v>Кедр Монтаж бревна 220мм</v>
          </cell>
          <cell r="AD189" t="str">
            <v>5000</v>
          </cell>
          <cell r="AE189" t="str">
            <v>E198</v>
          </cell>
        </row>
        <row r="190">
          <cell r="AC190" t="str">
            <v>Кедр Монтаж бревна 240мм</v>
          </cell>
          <cell r="AD190" t="str">
            <v>5000</v>
          </cell>
          <cell r="AE190" t="str">
            <v>E199</v>
          </cell>
        </row>
        <row r="191">
          <cell r="AC191" t="str">
            <v>Кедр Монтаж бревна 260мм</v>
          </cell>
          <cell r="AD191" t="str">
            <v>5000</v>
          </cell>
          <cell r="AE191" t="str">
            <v>E200</v>
          </cell>
        </row>
        <row r="192">
          <cell r="AC192" t="str">
            <v>Кедр Монтаж бревна 280мм</v>
          </cell>
          <cell r="AD192" t="str">
            <v>5000</v>
          </cell>
          <cell r="AE192" t="str">
            <v>E201</v>
          </cell>
        </row>
        <row r="193">
          <cell r="AC193" t="str">
            <v>Кедр Монтаж бревна 300мм</v>
          </cell>
          <cell r="AD193" t="str">
            <v>5000</v>
          </cell>
          <cell r="AE193" t="str">
            <v>E202</v>
          </cell>
        </row>
        <row r="194">
          <cell r="AC194" t="str">
            <v>Автокран монтаж ОЦБ/Рубка</v>
          </cell>
          <cell r="AD194" t="str">
            <v>22,000.00</v>
          </cell>
          <cell r="AE194" t="str">
            <v>E204</v>
          </cell>
        </row>
        <row r="195">
          <cell r="AC195" t="str">
            <v>ОЦБ Хвоя 180</v>
          </cell>
          <cell r="AD195" t="str">
            <v>16,000.00</v>
          </cell>
          <cell r="AE195" t="str">
            <v>K171</v>
          </cell>
        </row>
        <row r="196">
          <cell r="AC196" t="str">
            <v>ОЦБ Хвоя 200</v>
          </cell>
          <cell r="AD196" t="str">
            <v>16,000.00</v>
          </cell>
          <cell r="AE196" t="str">
            <v>K172</v>
          </cell>
        </row>
        <row r="197">
          <cell r="AC197" t="str">
            <v>ОЦБ Хвоя 220</v>
          </cell>
          <cell r="AD197" t="str">
            <v>16,000.00</v>
          </cell>
          <cell r="AE197" t="str">
            <v>K173</v>
          </cell>
        </row>
        <row r="198">
          <cell r="AC198" t="str">
            <v>ОЦБ Хвоя 240</v>
          </cell>
          <cell r="AD198" t="str">
            <v>16,000.00</v>
          </cell>
          <cell r="AE198" t="str">
            <v>K174</v>
          </cell>
        </row>
        <row r="199">
          <cell r="AC199" t="str">
            <v>ОЦБ Хвоя 260</v>
          </cell>
          <cell r="AD199" t="str">
            <v>16,500.00</v>
          </cell>
          <cell r="AE199" t="str">
            <v>K175</v>
          </cell>
        </row>
        <row r="200">
          <cell r="AC200" t="str">
            <v>ОЦБ Хвоя 280</v>
          </cell>
          <cell r="AD200" t="str">
            <v>16,500.00</v>
          </cell>
          <cell r="AE200" t="str">
            <v>K176</v>
          </cell>
        </row>
        <row r="201">
          <cell r="AC201" t="str">
            <v>ОЦБ Хвоя 300</v>
          </cell>
          <cell r="AD201" t="str">
            <v>17,000.00</v>
          </cell>
          <cell r="AE201" t="str">
            <v>K177</v>
          </cell>
        </row>
        <row r="202">
          <cell r="AC202" t="str">
            <v>ОЦБ Листва 200</v>
          </cell>
          <cell r="AD202" t="str">
            <v>23,000.00</v>
          </cell>
          <cell r="AE202" t="str">
            <v>K179</v>
          </cell>
        </row>
        <row r="203">
          <cell r="AC203" t="str">
            <v>ОЦБ Листва 220</v>
          </cell>
          <cell r="AD203" t="str">
            <v>23,000.00</v>
          </cell>
          <cell r="AE203" t="str">
            <v>K180</v>
          </cell>
        </row>
        <row r="204">
          <cell r="AC204" t="str">
            <v>ОЦБ Листва 240</v>
          </cell>
          <cell r="AD204" t="str">
            <v>23,000.00</v>
          </cell>
          <cell r="AE204" t="str">
            <v>K181</v>
          </cell>
        </row>
        <row r="205">
          <cell r="AC205" t="str">
            <v>ОЦБ Листва 260</v>
          </cell>
          <cell r="AD205" t="str">
            <v>23,500.00</v>
          </cell>
          <cell r="AE205" t="str">
            <v>K182</v>
          </cell>
        </row>
        <row r="206">
          <cell r="AC206" t="str">
            <v>ОЦБ Листва 280</v>
          </cell>
          <cell r="AD206" t="str">
            <v>23,500.00</v>
          </cell>
          <cell r="AE206" t="str">
            <v>K183</v>
          </cell>
        </row>
        <row r="207">
          <cell r="AC207" t="str">
            <v>ОЦБ Листва 300</v>
          </cell>
          <cell r="AD207" t="str">
            <v>24,000.00</v>
          </cell>
          <cell r="AE207" t="str">
            <v>K184</v>
          </cell>
        </row>
        <row r="208">
          <cell r="AC208" t="str">
            <v>ОЦБ Кедр 200</v>
          </cell>
          <cell r="AD208" t="str">
            <v>23,000.00</v>
          </cell>
          <cell r="AE208" t="str">
            <v>K186</v>
          </cell>
        </row>
        <row r="209">
          <cell r="AC209" t="str">
            <v>ОЦБ Кедр 220</v>
          </cell>
          <cell r="AD209" t="str">
            <v>23,000.00</v>
          </cell>
          <cell r="AE209" t="str">
            <v>K187</v>
          </cell>
        </row>
        <row r="210">
          <cell r="AC210" t="str">
            <v>ОЦБ Кедр 240</v>
          </cell>
          <cell r="AD210" t="str">
            <v>23,000.00</v>
          </cell>
          <cell r="AE210" t="str">
            <v>K188</v>
          </cell>
        </row>
        <row r="211">
          <cell r="AC211" t="str">
            <v>ОЦБ Кедр 260</v>
          </cell>
          <cell r="AD211" t="str">
            <v>23,500.00</v>
          </cell>
          <cell r="AE211" t="str">
            <v>K189</v>
          </cell>
        </row>
        <row r="212">
          <cell r="AC212" t="str">
            <v>ОЦБ Кедр 280</v>
          </cell>
          <cell r="AD212" t="str">
            <v>23,500.00</v>
          </cell>
          <cell r="AE212" t="str">
            <v>K190</v>
          </cell>
        </row>
        <row r="213">
          <cell r="AC213" t="str">
            <v>ОЦБ Кедр 300</v>
          </cell>
          <cell r="AD213" t="str">
            <v>24,000.00</v>
          </cell>
          <cell r="AE213" t="str">
            <v>K191</v>
          </cell>
        </row>
        <row r="214">
          <cell r="AC214" t="str">
            <v>ОЦБ Хвоя 180</v>
          </cell>
          <cell r="AD214" t="str">
            <v>70,000.00</v>
          </cell>
          <cell r="AE214" t="str">
            <v>J171</v>
          </cell>
        </row>
        <row r="215">
          <cell r="AC215" t="str">
            <v>ОЦБ Хвоя 200</v>
          </cell>
          <cell r="AD215" t="str">
            <v>70,000.00</v>
          </cell>
          <cell r="AE215" t="str">
            <v>J172</v>
          </cell>
        </row>
        <row r="216">
          <cell r="AC216" t="str">
            <v>ОЦБ Хвоя 220</v>
          </cell>
          <cell r="AD216" t="str">
            <v>70,000.00</v>
          </cell>
          <cell r="AE216" t="str">
            <v>J173</v>
          </cell>
        </row>
        <row r="217">
          <cell r="AC217" t="str">
            <v>ОЦБ Хвоя 240</v>
          </cell>
          <cell r="AD217" t="str">
            <v>70,000.00</v>
          </cell>
          <cell r="AE217" t="str">
            <v>J174</v>
          </cell>
        </row>
        <row r="218">
          <cell r="AC218" t="str">
            <v>ОЦБ Хвоя 260</v>
          </cell>
          <cell r="AD218" t="str">
            <v>70,000.00</v>
          </cell>
          <cell r="AE218" t="str">
            <v>J175</v>
          </cell>
        </row>
        <row r="219">
          <cell r="AC219" t="str">
            <v>ОЦБ Хвоя 280</v>
          </cell>
          <cell r="AD219" t="str">
            <v>70,000.00</v>
          </cell>
          <cell r="AE219" t="str">
            <v>J176</v>
          </cell>
        </row>
        <row r="220">
          <cell r="AC220" t="str">
            <v>ОЦБ Хвоя 300</v>
          </cell>
          <cell r="AD220" t="str">
            <v>70,000.00</v>
          </cell>
          <cell r="AE220" t="str">
            <v>J177</v>
          </cell>
        </row>
        <row r="221">
          <cell r="AC221" t="str">
            <v>ОЦБ Листва 200</v>
          </cell>
          <cell r="AD221" t="str">
            <v>130,000.00</v>
          </cell>
          <cell r="AE221" t="str">
            <v>J179</v>
          </cell>
        </row>
        <row r="222">
          <cell r="AC222" t="str">
            <v>ОЦБ Листва 220</v>
          </cell>
          <cell r="AD222" t="str">
            <v>130,000.00</v>
          </cell>
          <cell r="AE222" t="str">
            <v>J180</v>
          </cell>
        </row>
        <row r="223">
          <cell r="AC223" t="str">
            <v>ОЦБ Листва 240</v>
          </cell>
          <cell r="AD223" t="str">
            <v>130,000.00</v>
          </cell>
          <cell r="AE223" t="str">
            <v>J181</v>
          </cell>
        </row>
        <row r="224">
          <cell r="AC224" t="str">
            <v>ОЦБ Листва 260</v>
          </cell>
          <cell r="AD224" t="str">
            <v>130,000.00</v>
          </cell>
          <cell r="AE224" t="str">
            <v>J182</v>
          </cell>
        </row>
        <row r="225">
          <cell r="AC225" t="str">
            <v>ОЦБ Листва 280</v>
          </cell>
          <cell r="AD225" t="str">
            <v>130,000.00</v>
          </cell>
          <cell r="AE225" t="str">
            <v>J183</v>
          </cell>
        </row>
        <row r="226">
          <cell r="AC226" t="str">
            <v>ОЦБ Листва 300</v>
          </cell>
          <cell r="AD226" t="str">
            <v>130,000.00</v>
          </cell>
          <cell r="AE226" t="str">
            <v>J184</v>
          </cell>
        </row>
        <row r="227">
          <cell r="AC227" t="str">
            <v>ОЦБ Кедр 200</v>
          </cell>
          <cell r="AD227" t="str">
            <v>130,000.00</v>
          </cell>
          <cell r="AE227" t="str">
            <v>J186</v>
          </cell>
        </row>
        <row r="228">
          <cell r="AC228" t="str">
            <v>ОЦБ Кедр 220</v>
          </cell>
          <cell r="AD228" t="str">
            <v>130,000.00</v>
          </cell>
          <cell r="AE228" t="str">
            <v>J187</v>
          </cell>
        </row>
        <row r="229">
          <cell r="AC229" t="str">
            <v>ОЦБ Кедр 240</v>
          </cell>
          <cell r="AD229" t="str">
            <v>130,000.00</v>
          </cell>
          <cell r="AE229" t="str">
            <v>J188</v>
          </cell>
        </row>
        <row r="230">
          <cell r="AC230" t="str">
            <v>ОЦБ Кедр 260</v>
          </cell>
          <cell r="AD230" t="str">
            <v>130,000.00</v>
          </cell>
          <cell r="AE230" t="str">
            <v>J189</v>
          </cell>
        </row>
        <row r="231">
          <cell r="AC231" t="str">
            <v>ОЦБ Кедр 280</v>
          </cell>
          <cell r="AD231" t="str">
            <v>130,000.00</v>
          </cell>
          <cell r="AE231" t="str">
            <v>J190</v>
          </cell>
        </row>
        <row r="232">
          <cell r="AC232" t="str">
            <v>ОЦБ Кедр 300</v>
          </cell>
          <cell r="AD232" t="str">
            <v>130,000.00</v>
          </cell>
          <cell r="AE232" t="str">
            <v>J191</v>
          </cell>
        </row>
        <row r="233">
          <cell r="AC233" t="str">
            <v>ОЦБ Хвоя 180</v>
          </cell>
          <cell r="AD233" t="str">
            <v>80,000.00</v>
          </cell>
          <cell r="AE233" t="str">
            <v>I171</v>
          </cell>
        </row>
        <row r="234">
          <cell r="AC234" t="str">
            <v>ОЦБ Хвоя 200</v>
          </cell>
          <cell r="AD234" t="str">
            <v>80,000.00</v>
          </cell>
          <cell r="AE234" t="str">
            <v>I172</v>
          </cell>
        </row>
        <row r="235">
          <cell r="AC235" t="str">
            <v>ОЦБ Хвоя 220</v>
          </cell>
          <cell r="AD235" t="str">
            <v>80,000.00</v>
          </cell>
          <cell r="AE235" t="str">
            <v>I173</v>
          </cell>
        </row>
        <row r="236">
          <cell r="AC236" t="str">
            <v>ОЦБ Хвоя 240</v>
          </cell>
          <cell r="AD236" t="str">
            <v>80,000.00</v>
          </cell>
          <cell r="AE236" t="str">
            <v>I174</v>
          </cell>
        </row>
        <row r="237">
          <cell r="AC237" t="str">
            <v>ОЦБ Хвоя 260</v>
          </cell>
          <cell r="AD237" t="str">
            <v>80,000.00</v>
          </cell>
          <cell r="AE237" t="str">
            <v>I175</v>
          </cell>
        </row>
        <row r="238">
          <cell r="AC238" t="str">
            <v>ОЦБ Хвоя 280</v>
          </cell>
          <cell r="AD238" t="str">
            <v>80,000.00</v>
          </cell>
          <cell r="AE238" t="str">
            <v>I176</v>
          </cell>
        </row>
        <row r="239">
          <cell r="AC239" t="str">
            <v>ОЦБ Хвоя 300</v>
          </cell>
          <cell r="AD239" t="str">
            <v>80,000.00</v>
          </cell>
          <cell r="AE239" t="str">
            <v>I177</v>
          </cell>
        </row>
        <row r="240">
          <cell r="AC240" t="str">
            <v>ОЦБ Листва 200</v>
          </cell>
          <cell r="AD240" t="str">
            <v>150,000.00</v>
          </cell>
          <cell r="AE240" t="str">
            <v>I179</v>
          </cell>
        </row>
        <row r="241">
          <cell r="AC241" t="str">
            <v>ОЦБ Листва 220</v>
          </cell>
          <cell r="AD241" t="str">
            <v>150,000.00</v>
          </cell>
          <cell r="AE241" t="str">
            <v>I180</v>
          </cell>
        </row>
        <row r="242">
          <cell r="AC242" t="str">
            <v>ОЦБ Листва 240</v>
          </cell>
          <cell r="AD242" t="str">
            <v>150,000.00</v>
          </cell>
          <cell r="AE242" t="str">
            <v>I181</v>
          </cell>
        </row>
        <row r="243">
          <cell r="AC243" t="str">
            <v>ОЦБ Листва 260</v>
          </cell>
          <cell r="AD243" t="str">
            <v>150,000.00</v>
          </cell>
          <cell r="AE243" t="str">
            <v>I182</v>
          </cell>
        </row>
        <row r="244">
          <cell r="AC244" t="str">
            <v>ОЦБ Листва 280</v>
          </cell>
          <cell r="AD244" t="str">
            <v>150,000.00</v>
          </cell>
          <cell r="AE244" t="str">
            <v>I183</v>
          </cell>
        </row>
        <row r="245">
          <cell r="AC245" t="str">
            <v>ОЦБ Листва 300</v>
          </cell>
          <cell r="AD245" t="str">
            <v>150,000.00</v>
          </cell>
          <cell r="AE245" t="str">
            <v>I184</v>
          </cell>
        </row>
        <row r="246">
          <cell r="AC246" t="str">
            <v>ОЦБ Кедр 200</v>
          </cell>
          <cell r="AD246" t="str">
            <v>150,000.00</v>
          </cell>
          <cell r="AE246" t="str">
            <v>I186</v>
          </cell>
        </row>
        <row r="247">
          <cell r="AC247" t="str">
            <v>ОЦБ Кедр 220</v>
          </cell>
          <cell r="AD247" t="str">
            <v>150,000.00</v>
          </cell>
          <cell r="AE247" t="str">
            <v>I187</v>
          </cell>
        </row>
        <row r="248">
          <cell r="AC248" t="str">
            <v>ОЦБ Кедр 240</v>
          </cell>
          <cell r="AD248" t="str">
            <v>150,000.00</v>
          </cell>
          <cell r="AE248" t="str">
            <v>I188</v>
          </cell>
        </row>
        <row r="249">
          <cell r="AC249" t="str">
            <v>ОЦБ Кедр 260</v>
          </cell>
          <cell r="AD249" t="str">
            <v>150,000.00</v>
          </cell>
          <cell r="AE249" t="str">
            <v>I189</v>
          </cell>
        </row>
        <row r="250">
          <cell r="AC250" t="str">
            <v>ОЦБ Кедр 280</v>
          </cell>
          <cell r="AD250" t="str">
            <v>150,000.00</v>
          </cell>
          <cell r="AE250" t="str">
            <v>I190</v>
          </cell>
        </row>
        <row r="251">
          <cell r="AC251" t="str">
            <v>ОЦБ Кедр 300</v>
          </cell>
          <cell r="AD251" t="str">
            <v>150,000.00</v>
          </cell>
          <cell r="AE251" t="str">
            <v>I191</v>
          </cell>
        </row>
        <row r="252">
          <cell r="AC252" t="str">
            <v>Гибкая черепица "Shnglas" коллекция</v>
          </cell>
          <cell r="AD252" t="str">
            <v>2,619.00</v>
          </cell>
          <cell r="AE252" t="str">
            <v>F284</v>
          </cell>
        </row>
        <row r="253">
          <cell r="AC253" t="str">
            <v xml:space="preserve">Подкладочный ковер </v>
          </cell>
          <cell r="AD253" t="str">
            <v>1,650.00</v>
          </cell>
          <cell r="AE253" t="str">
            <v>F285</v>
          </cell>
        </row>
        <row r="254">
          <cell r="AC254" t="str">
            <v>Конек карниз</v>
          </cell>
          <cell r="AD254" t="str">
            <v>3,800.00</v>
          </cell>
          <cell r="AE254" t="str">
            <v>F286</v>
          </cell>
        </row>
        <row r="255">
          <cell r="AC255" t="str">
            <v>Мастика битумная 3.6 кг</v>
          </cell>
          <cell r="AD255" t="str">
            <v>2,271.00</v>
          </cell>
          <cell r="AE255" t="str">
            <v>F287</v>
          </cell>
        </row>
        <row r="256">
          <cell r="AC256" t="str">
            <v>Мастика битумная12 кг</v>
          </cell>
          <cell r="AD256" t="str">
            <v>4,500.00</v>
          </cell>
          <cell r="AE256" t="str">
            <v>F288</v>
          </cell>
        </row>
        <row r="257">
          <cell r="AC257" t="str">
            <v xml:space="preserve">Конек широкий </v>
          </cell>
          <cell r="AD257" t="str">
            <v>1,315.00</v>
          </cell>
          <cell r="AE257" t="str">
            <v>F289</v>
          </cell>
        </row>
        <row r="258">
          <cell r="AC258" t="str">
            <v>Конек односкатной крыши</v>
          </cell>
          <cell r="AD258" t="str">
            <v>500.00</v>
          </cell>
          <cell r="AE258" t="str">
            <v>F290</v>
          </cell>
        </row>
        <row r="259">
          <cell r="AC259" t="str">
            <v>Планка ветровая</v>
          </cell>
          <cell r="AD259" t="str">
            <v>500.00</v>
          </cell>
          <cell r="AE259" t="str">
            <v>F291</v>
          </cell>
        </row>
        <row r="260">
          <cell r="AC260" t="str">
            <v>Карнизная планка</v>
          </cell>
          <cell r="AD260" t="str">
            <v>500.00</v>
          </cell>
          <cell r="AE260" t="str">
            <v>F292</v>
          </cell>
        </row>
        <row r="261">
          <cell r="AC261" t="str">
            <v xml:space="preserve">Капельники </v>
          </cell>
          <cell r="AD261" t="str">
            <v>500.00</v>
          </cell>
          <cell r="AE261" t="str">
            <v>F293</v>
          </cell>
        </row>
        <row r="262">
          <cell r="AC262" t="str">
            <v>Ендова</v>
          </cell>
          <cell r="AD262" t="str">
            <v>500.00</v>
          </cell>
          <cell r="AE262" t="str">
            <v>F294</v>
          </cell>
        </row>
        <row r="263">
          <cell r="AC263" t="str">
            <v>Гвоздь кровельный</v>
          </cell>
          <cell r="AD263" t="str">
            <v>1,000.00</v>
          </cell>
          <cell r="AE263" t="str">
            <v>F295</v>
          </cell>
        </row>
        <row r="264">
          <cell r="AC264" t="str">
            <v>Саморез 70</v>
          </cell>
          <cell r="AD264" t="str">
            <v>1,000.00</v>
          </cell>
          <cell r="AE264" t="str">
            <v>F296</v>
          </cell>
        </row>
        <row r="265">
          <cell r="AC265" t="str">
            <v>Упаковка</v>
          </cell>
          <cell r="AD265" t="str">
            <v>2,500.00</v>
          </cell>
          <cell r="AE265" t="str">
            <v>F297</v>
          </cell>
        </row>
        <row r="266">
          <cell r="AC266" t="str">
            <v>Изоспан АМ 70м2</v>
          </cell>
          <cell r="AD266" t="str">
            <v>4,500.00</v>
          </cell>
          <cell r="AE266" t="str">
            <v>F298</v>
          </cell>
        </row>
        <row r="267">
          <cell r="AC267" t="str">
            <v>Изоспан АМ 35м2</v>
          </cell>
          <cell r="AD267" t="str">
            <v>2,250.00</v>
          </cell>
          <cell r="AE267" t="str">
            <v>F299</v>
          </cell>
        </row>
        <row r="268">
          <cell r="AC268" t="str">
            <v>Лента клеещая двухсторонняя</v>
          </cell>
          <cell r="AD268" t="str">
            <v>1,500.00</v>
          </cell>
          <cell r="AE268" t="str">
            <v>F300</v>
          </cell>
        </row>
        <row r="269">
          <cell r="AC269" t="str">
            <v>Роквул скандик</v>
          </cell>
          <cell r="AD269" t="str">
            <v>980.00</v>
          </cell>
          <cell r="AE269" t="str">
            <v>F301</v>
          </cell>
        </row>
        <row r="270">
          <cell r="AC270" t="str">
            <v>Изоспан В 70м2</v>
          </cell>
          <cell r="AD270" t="str">
            <v>2,500.00</v>
          </cell>
          <cell r="AE270" t="str">
            <v>F302</v>
          </cell>
        </row>
        <row r="271">
          <cell r="AC271" t="str">
            <v>Изоспан В 35м2</v>
          </cell>
          <cell r="AD271" t="str">
            <v>1,250.00</v>
          </cell>
          <cell r="AE271" t="str">
            <v>F303</v>
          </cell>
        </row>
        <row r="272">
          <cell r="AC272" t="str">
            <v>Примыкание угловое</v>
          </cell>
          <cell r="AD272" t="str">
            <v>500.00</v>
          </cell>
          <cell r="AE272" t="str">
            <v>F304</v>
          </cell>
        </row>
        <row r="273">
          <cell r="AC273" t="str">
            <v>Примыкание накладное</v>
          </cell>
          <cell r="AD273" t="str">
            <v>500.00</v>
          </cell>
          <cell r="AE273" t="str">
            <v>F305</v>
          </cell>
        </row>
        <row r="274">
          <cell r="AC274" t="str">
            <v>OSB-3 12 мм</v>
          </cell>
          <cell r="AD274" t="str">
            <v>780.00</v>
          </cell>
          <cell r="AE274" t="str">
            <v>F306</v>
          </cell>
        </row>
        <row r="275">
          <cell r="AC275" t="str">
            <v>Саморез 35мм</v>
          </cell>
          <cell r="AD275" t="str">
            <v>380.00</v>
          </cell>
          <cell r="AE275" t="str">
            <v>F307</v>
          </cell>
        </row>
        <row r="276">
          <cell r="AC276" t="str">
            <v>Аэратор конька</v>
          </cell>
          <cell r="AD276" t="str">
            <v>500.00</v>
          </cell>
          <cell r="AE276" t="str">
            <v>F308</v>
          </cell>
        </row>
        <row r="277">
          <cell r="AC277" t="str">
            <v>Аэратор скатный</v>
          </cell>
          <cell r="AD277" t="str">
            <v>500.00</v>
          </cell>
          <cell r="AE277" t="str">
            <v>F309</v>
          </cell>
        </row>
        <row r="278">
          <cell r="AC278" t="str">
            <v>Стропила 50х200</v>
          </cell>
          <cell r="AD278" t="str">
            <v>25,500.00</v>
          </cell>
          <cell r="AE278" t="str">
            <v>F310</v>
          </cell>
        </row>
        <row r="279">
          <cell r="AC279" t="str">
            <v>Брусок 50х50х3000мм</v>
          </cell>
          <cell r="AD279" t="str">
            <v>180.00</v>
          </cell>
          <cell r="AE279" t="str">
            <v>F311</v>
          </cell>
        </row>
        <row r="280">
          <cell r="AC280" t="str">
            <v>Гвоздь 120мм</v>
          </cell>
          <cell r="AD280" t="str">
            <v>150.00</v>
          </cell>
          <cell r="AE280" t="str">
            <v>F312</v>
          </cell>
        </row>
        <row r="281">
          <cell r="AC281" t="str">
            <v>Доска кам. Сушки 25х150мм</v>
          </cell>
          <cell r="AD281" t="str">
            <v>25,000.00</v>
          </cell>
          <cell r="AE281" t="str">
            <v>F313</v>
          </cell>
        </row>
        <row r="282">
          <cell r="AC282" t="str">
            <v>Саморез 3.8х70мм</v>
          </cell>
          <cell r="AD282" t="str">
            <v>380.00</v>
          </cell>
          <cell r="AE282" t="str">
            <v>F314</v>
          </cell>
        </row>
        <row r="283">
          <cell r="AC283" t="str">
            <v>Соеденительная пластина</v>
          </cell>
          <cell r="AD283" t="str">
            <v>55.00</v>
          </cell>
          <cell r="AE283" t="str">
            <v>F315</v>
          </cell>
        </row>
        <row r="284">
          <cell r="AC284" t="str">
            <v>Шпилька 12мм 2000мм</v>
          </cell>
          <cell r="AD284" t="str">
            <v>240.00</v>
          </cell>
          <cell r="AE284" t="str">
            <v>F316</v>
          </cell>
        </row>
        <row r="285">
          <cell r="AC285" t="str">
            <v>Гайки 12мм</v>
          </cell>
          <cell r="AD285" t="str">
            <v>3.50</v>
          </cell>
          <cell r="AE285" t="str">
            <v>F317</v>
          </cell>
        </row>
        <row r="286">
          <cell r="AC286" t="str">
            <v>Шайбы 12мм усиленные</v>
          </cell>
          <cell r="AD286" t="str">
            <v>7.00</v>
          </cell>
          <cell r="AE286" t="str">
            <v>F318</v>
          </cell>
        </row>
        <row r="287">
          <cell r="AC287" t="str">
            <v>уплотнительная лента для контробрешетки 60мм</v>
          </cell>
          <cell r="AD287" t="str">
            <v>455.00</v>
          </cell>
          <cell r="AE287" t="str">
            <v>F319</v>
          </cell>
        </row>
        <row r="288">
          <cell r="AC288" t="str">
            <v>Скользячки</v>
          </cell>
          <cell r="AD288" t="str">
            <v>57.00</v>
          </cell>
          <cell r="AE288" t="str">
            <v>F320</v>
          </cell>
        </row>
        <row r="289">
          <cell r="AC289" t="str">
            <v xml:space="preserve">Саморез 4,2х90 мм </v>
          </cell>
          <cell r="AD289" t="str">
            <v>380.00</v>
          </cell>
          <cell r="AE289" t="str">
            <v>F321</v>
          </cell>
        </row>
        <row r="290">
          <cell r="AC290" t="str">
            <v>Саморез 51 на скользячки</v>
          </cell>
          <cell r="AD290" t="str">
            <v>380.00</v>
          </cell>
          <cell r="AE290" t="str">
            <v>F322</v>
          </cell>
        </row>
        <row r="291">
          <cell r="AC291" t="str">
            <v>Лента вентиляционная карнизная  0.1х5м</v>
          </cell>
          <cell r="AD291" t="str">
            <v>612.00</v>
          </cell>
          <cell r="AE291" t="str">
            <v>F323</v>
          </cell>
        </row>
        <row r="292">
          <cell r="AC292" t="str">
            <v>Скобы степлерные</v>
          </cell>
          <cell r="AD292" t="str">
            <v>65.00</v>
          </cell>
          <cell r="AE292" t="str">
            <v>F324</v>
          </cell>
        </row>
        <row r="293">
          <cell r="AC293" t="str">
            <v xml:space="preserve">Огнебиозащита Сенеж Проф 23кг </v>
          </cell>
          <cell r="AD293" t="str">
            <v>3,500.00</v>
          </cell>
          <cell r="AE293" t="str">
            <v>F325</v>
          </cell>
        </row>
        <row r="294">
          <cell r="AC294" t="str">
            <v>Доставка пиломатериал до 10т.</v>
          </cell>
          <cell r="AD294" t="str">
            <v>15,000.00</v>
          </cell>
          <cell r="AE294" t="str">
            <v>F326</v>
          </cell>
        </row>
        <row r="295">
          <cell r="AC295" t="str">
            <v>Доставка кровля/утепдитель/водосток/комплектующие</v>
          </cell>
          <cell r="AD295" t="str">
            <v>10,000.00</v>
          </cell>
          <cell r="AE295" t="str">
            <v>F327</v>
          </cell>
        </row>
        <row r="296">
          <cell r="AC296" t="str">
            <v>Монтаж пароизоляционной мембраны</v>
          </cell>
          <cell r="AD296" t="str">
            <v>200.00</v>
          </cell>
          <cell r="AE296" t="str">
            <v>D332</v>
          </cell>
        </row>
        <row r="297">
          <cell r="AC297" t="str">
            <v>Монтаж утеплителя 150мм</v>
          </cell>
          <cell r="AD297" t="str">
            <v>180.00</v>
          </cell>
          <cell r="AE297" t="str">
            <v>D333</v>
          </cell>
        </row>
        <row r="298">
          <cell r="AC298" t="str">
            <v>Монтаж утеплителя 200мм</v>
          </cell>
          <cell r="AD298" t="str">
            <v>240.00</v>
          </cell>
          <cell r="AE298" t="str">
            <v>D334</v>
          </cell>
        </row>
        <row r="299">
          <cell r="AC299" t="str">
            <v>Монтаж гидроизоляционной мембраны</v>
          </cell>
          <cell r="AD299" t="str">
            <v>200.00</v>
          </cell>
          <cell r="AE299" t="str">
            <v>D335</v>
          </cell>
        </row>
        <row r="300">
          <cell r="AC300" t="str">
            <v>Монтаж стропила 200/150мм</v>
          </cell>
          <cell r="AD300" t="str">
            <v>600.00</v>
          </cell>
          <cell r="AE300" t="str">
            <v>D336</v>
          </cell>
        </row>
        <row r="301">
          <cell r="AC301" t="str">
            <v>Монтаж верхней контробрешетки</v>
          </cell>
          <cell r="AD301" t="str">
            <v>150.00</v>
          </cell>
          <cell r="AE301" t="str">
            <v>D337</v>
          </cell>
        </row>
        <row r="302">
          <cell r="AC302" t="str">
            <v>Монтаж нижней контробрешетки</v>
          </cell>
          <cell r="AD302" t="str">
            <v>150.00</v>
          </cell>
          <cell r="AE302" t="str">
            <v>D338</v>
          </cell>
        </row>
        <row r="303">
          <cell r="AC303" t="str">
            <v>Монтаж уплотнительной ленты</v>
          </cell>
          <cell r="AD303" t="str">
            <v>5.00</v>
          </cell>
          <cell r="AE303" t="str">
            <v>D339</v>
          </cell>
        </row>
        <row r="304">
          <cell r="AC304" t="str">
            <v>Монтаж обрешетки</v>
          </cell>
          <cell r="AD304" t="str">
            <v>180.00</v>
          </cell>
          <cell r="AE304" t="str">
            <v>D340</v>
          </cell>
        </row>
        <row r="305">
          <cell r="AC305" t="str">
            <v>OSB-3 12 мм</v>
          </cell>
          <cell r="AD305" t="str">
            <v>150.00</v>
          </cell>
          <cell r="AE305" t="str">
            <v>D342</v>
          </cell>
        </row>
        <row r="306">
          <cell r="AC306" t="str">
            <v xml:space="preserve">Монтаж кровельного покрытия </v>
          </cell>
          <cell r="AD306" t="str">
            <v>500.00</v>
          </cell>
          <cell r="AE306" t="str">
            <v>D343</v>
          </cell>
        </row>
        <row r="307">
          <cell r="AC307" t="str">
            <v>Монтаж подкладочного ковра</v>
          </cell>
          <cell r="AD307" t="str">
            <v>100.00</v>
          </cell>
          <cell r="AE307" t="str">
            <v>D344</v>
          </cell>
        </row>
        <row r="308">
          <cell r="AC308" t="str">
            <v>Монтаж водостока труба</v>
          </cell>
          <cell r="AD308" t="str">
            <v>350.00</v>
          </cell>
          <cell r="AE308" t="str">
            <v>D345</v>
          </cell>
        </row>
        <row r="309">
          <cell r="AC309" t="str">
            <v>Монтаж водостока желоб</v>
          </cell>
          <cell r="AD309" t="str">
            <v>650.00</v>
          </cell>
          <cell r="AE309" t="str">
            <v>D346</v>
          </cell>
        </row>
        <row r="310">
          <cell r="AC310" t="str">
            <v>Прием  пиломатериалов для кровли</v>
          </cell>
          <cell r="AD310" t="str">
            <v>500.00</v>
          </cell>
          <cell r="AE310" t="str">
            <v>D347</v>
          </cell>
        </row>
        <row r="311">
          <cell r="AC311" t="str">
            <v>Прием  материалов кровли</v>
          </cell>
          <cell r="AD311" t="str">
            <v>2,000.00</v>
          </cell>
          <cell r="AE311" t="str">
            <v>D348</v>
          </cell>
        </row>
        <row r="312">
          <cell r="AC312" t="str">
            <v>Желоб 3м</v>
          </cell>
          <cell r="AD312" t="str">
            <v>5.00</v>
          </cell>
          <cell r="AE312" t="str">
            <v>D351</v>
          </cell>
        </row>
        <row r="313">
          <cell r="AC313" t="str">
            <v>Соединитель желоба</v>
          </cell>
          <cell r="AD313" t="str">
            <v>5.00</v>
          </cell>
          <cell r="AE313" t="str">
            <v>D352</v>
          </cell>
        </row>
        <row r="314">
          <cell r="AC314" t="str">
            <v>Кронштейн желоба</v>
          </cell>
          <cell r="AD314" t="str">
            <v>5.00</v>
          </cell>
          <cell r="AE314" t="str">
            <v>D353</v>
          </cell>
        </row>
        <row r="315">
          <cell r="AC315" t="str">
            <v>Заглушка</v>
          </cell>
          <cell r="AD315" t="str">
            <v>5.00</v>
          </cell>
          <cell r="AE315" t="str">
            <v>D354</v>
          </cell>
        </row>
        <row r="316">
          <cell r="AC316" t="str">
            <v>Воронка</v>
          </cell>
          <cell r="AD316" t="str">
            <v>5.00</v>
          </cell>
          <cell r="AE316" t="str">
            <v>D355</v>
          </cell>
        </row>
        <row r="317">
          <cell r="AC317" t="str">
            <v>Колено</v>
          </cell>
          <cell r="AD317" t="str">
            <v>5.00</v>
          </cell>
          <cell r="AE317" t="str">
            <v>D356</v>
          </cell>
        </row>
        <row r="318">
          <cell r="AC318" t="str">
            <v>Отвод</v>
          </cell>
          <cell r="AD318" t="str">
            <v>5.00</v>
          </cell>
          <cell r="AE318" t="str">
            <v>D357</v>
          </cell>
        </row>
        <row r="319">
          <cell r="AC319" t="str">
            <v>Труба 3м</v>
          </cell>
          <cell r="AD319" t="str">
            <v>5.00</v>
          </cell>
          <cell r="AE319" t="str">
            <v>D358</v>
          </cell>
        </row>
        <row r="320">
          <cell r="AC320" t="str">
            <v>Труба 1м</v>
          </cell>
          <cell r="AD320" t="str">
            <v>5.00</v>
          </cell>
          <cell r="AE320" t="str">
            <v>D359</v>
          </cell>
        </row>
        <row r="321">
          <cell r="AC321" t="str">
            <v>Хомут трубы</v>
          </cell>
          <cell r="AD321" t="str">
            <v>5.00</v>
          </cell>
          <cell r="AE321" t="str">
            <v>D360</v>
          </cell>
        </row>
        <row r="322">
          <cell r="AC322" t="str">
            <v>Муфта трубы</v>
          </cell>
          <cell r="AD322" t="str">
            <v>5.00</v>
          </cell>
          <cell r="AE322" t="str">
            <v>D361</v>
          </cell>
        </row>
        <row r="323">
          <cell r="AC323" t="str">
            <v>Угол желоба 90°</v>
          </cell>
          <cell r="AD323" t="str">
            <v>5.00</v>
          </cell>
          <cell r="AE323" t="str">
            <v>D362</v>
          </cell>
        </row>
        <row r="324">
          <cell r="AC324" t="str">
            <v>Угол желоба 135°</v>
          </cell>
          <cell r="AD324" t="str">
            <v>5.00</v>
          </cell>
          <cell r="AE324" t="str">
            <v>D363</v>
          </cell>
        </row>
        <row r="325">
          <cell r="AC325" t="str">
            <v>Желоб 3м</v>
          </cell>
          <cell r="AD325" t="str">
            <v>5.00</v>
          </cell>
          <cell r="AE325" t="str">
            <v>D367</v>
          </cell>
        </row>
        <row r="326">
          <cell r="AC326" t="str">
            <v>Соединитель желоба</v>
          </cell>
          <cell r="AD326" t="str">
            <v>5.00</v>
          </cell>
          <cell r="AE326" t="str">
            <v>D368</v>
          </cell>
        </row>
        <row r="327">
          <cell r="AC327" t="str">
            <v>Кронштейн желоба</v>
          </cell>
          <cell r="AD327" t="str">
            <v>5.00</v>
          </cell>
          <cell r="AE327" t="str">
            <v>D369</v>
          </cell>
        </row>
        <row r="328">
          <cell r="AC328" t="str">
            <v>Заглушка</v>
          </cell>
          <cell r="AD328" t="str">
            <v>5.00</v>
          </cell>
          <cell r="AE328" t="str">
            <v>D370</v>
          </cell>
        </row>
        <row r="329">
          <cell r="AC329" t="str">
            <v>Воронка</v>
          </cell>
          <cell r="AD329" t="str">
            <v>5.00</v>
          </cell>
          <cell r="AE329" t="str">
            <v>D371</v>
          </cell>
        </row>
        <row r="330">
          <cell r="AC330" t="str">
            <v>Колено</v>
          </cell>
          <cell r="AD330" t="str">
            <v>5.00</v>
          </cell>
          <cell r="AE330" t="str">
            <v>D372</v>
          </cell>
        </row>
        <row r="331">
          <cell r="AC331" t="str">
            <v>Отвод</v>
          </cell>
          <cell r="AD331" t="str">
            <v>5.00</v>
          </cell>
          <cell r="AE331" t="str">
            <v>D373</v>
          </cell>
        </row>
        <row r="332">
          <cell r="AC332" t="str">
            <v>Труба 3м</v>
          </cell>
          <cell r="AD332" t="str">
            <v>5.00</v>
          </cell>
          <cell r="AE332" t="str">
            <v>D374</v>
          </cell>
        </row>
        <row r="333">
          <cell r="AC333" t="str">
            <v>Труба 1м</v>
          </cell>
          <cell r="AD333" t="str">
            <v>5.00</v>
          </cell>
          <cell r="AE333" t="str">
            <v>D375</v>
          </cell>
        </row>
        <row r="334">
          <cell r="AC334" t="str">
            <v>Хомут трубы</v>
          </cell>
          <cell r="AD334" t="str">
            <v>5.00</v>
          </cell>
          <cell r="AE334" t="str">
            <v>D376</v>
          </cell>
        </row>
        <row r="335">
          <cell r="AC335" t="str">
            <v>Угол желоба 90° внутренний</v>
          </cell>
          <cell r="AD335" t="str">
            <v>5.00</v>
          </cell>
          <cell r="AE335" t="str">
            <v>D377</v>
          </cell>
        </row>
        <row r="336">
          <cell r="AC336" t="str">
            <v>Угол желоба 90° внешний</v>
          </cell>
          <cell r="AD336" t="str">
            <v>5.00</v>
          </cell>
          <cell r="AE336" t="str">
            <v>D378</v>
          </cell>
        </row>
        <row r="337">
          <cell r="AC337" t="str">
            <v>Угол желоба наружный 135°</v>
          </cell>
          <cell r="AD337" t="str">
            <v>5.00</v>
          </cell>
          <cell r="AE337" t="str">
            <v>D379</v>
          </cell>
        </row>
        <row r="338">
          <cell r="AC338" t="str">
            <v>Доска 50х200 ест. Влажность</v>
          </cell>
          <cell r="AD338" t="str">
            <v>17,000.00</v>
          </cell>
          <cell r="AE338" t="str">
            <v>J364</v>
          </cell>
        </row>
        <row r="339">
          <cell r="AC339" t="str">
            <v>Доска обр 25х150 мм ест. влажность</v>
          </cell>
          <cell r="AD339" t="str">
            <v>16,000.00</v>
          </cell>
          <cell r="AE339" t="str">
            <v>J365</v>
          </cell>
        </row>
        <row r="340">
          <cell r="AC340" t="str">
            <v>Рубероид кровельный</v>
          </cell>
          <cell r="AD340" t="str">
            <v>1,200.00</v>
          </cell>
          <cell r="AE340" t="str">
            <v>J366</v>
          </cell>
        </row>
        <row r="341">
          <cell r="AC341" t="str">
            <v>Рейка 25х50</v>
          </cell>
          <cell r="AD341" t="str">
            <v>60.00</v>
          </cell>
          <cell r="AE341" t="str">
            <v>J367</v>
          </cell>
        </row>
        <row r="342">
          <cell r="AC342" t="str">
            <v>Монтаж прижимной рейки</v>
          </cell>
          <cell r="AD342" t="str">
            <v>50.00</v>
          </cell>
          <cell r="AE342" t="str">
            <v>J368</v>
          </cell>
        </row>
        <row r="343">
          <cell r="AC343" t="str">
            <v>Монтаж обрешетки сплошной настил</v>
          </cell>
          <cell r="AD343" t="str">
            <v>350.00</v>
          </cell>
          <cell r="AE343" t="str">
            <v>J369</v>
          </cell>
        </row>
        <row r="344">
          <cell r="AC344" t="str">
            <v>Монтаж временного кровельного покрытия</v>
          </cell>
          <cell r="AD344" t="str">
            <v>200.00</v>
          </cell>
          <cell r="AE344" t="str">
            <v>J370</v>
          </cell>
        </row>
        <row r="345">
          <cell r="AC345" t="str">
            <v>Разгрузка рубероид крепеж</v>
          </cell>
          <cell r="AD345" t="str">
            <v>2,500.00</v>
          </cell>
          <cell r="AE345" t="str">
            <v>J372</v>
          </cell>
        </row>
        <row r="346">
          <cell r="AC346" t="str">
            <v>Доставка комплектующих авт. До 3т.</v>
          </cell>
          <cell r="AD346" t="str">
            <v>10,000.00</v>
          </cell>
          <cell r="AE346" t="str">
            <v>J373</v>
          </cell>
        </row>
        <row r="347">
          <cell r="AC347" t="str">
            <v>Металлочерепица 0,5мм</v>
          </cell>
          <cell r="AD347" t="str">
            <v>650</v>
          </cell>
          <cell r="AE347" t="str">
            <v>N305</v>
          </cell>
        </row>
        <row r="348">
          <cell r="AC348" t="str">
            <v>Конек широкий</v>
          </cell>
          <cell r="AD348" t="str">
            <v>1,650.00</v>
          </cell>
          <cell r="AE348" t="str">
            <v>N306</v>
          </cell>
        </row>
        <row r="349">
          <cell r="AC349" t="str">
            <v>Конек односкатной крыши</v>
          </cell>
          <cell r="AD349" t="str">
            <v>3,800.00</v>
          </cell>
          <cell r="AE349" t="str">
            <v>N307</v>
          </cell>
        </row>
        <row r="350">
          <cell r="AC350" t="str">
            <v>Ендова нижняя</v>
          </cell>
          <cell r="AD350" t="str">
            <v>500.00</v>
          </cell>
          <cell r="AE350" t="str">
            <v>N311</v>
          </cell>
        </row>
        <row r="351">
          <cell r="AC351" t="str">
            <v>Ендова верхняя</v>
          </cell>
          <cell r="AD351" t="str">
            <v>500.00</v>
          </cell>
          <cell r="AE351" t="str">
            <v>N312</v>
          </cell>
        </row>
        <row r="352">
          <cell r="AC352" t="str">
            <v>Упаковка</v>
          </cell>
          <cell r="AD352" t="str">
            <v>500.00</v>
          </cell>
          <cell r="AE352" t="str">
            <v>N315</v>
          </cell>
        </row>
        <row r="353">
          <cell r="AC353" t="str">
            <v>Примыкание угловое</v>
          </cell>
          <cell r="AD353" t="str">
            <v>980.00</v>
          </cell>
          <cell r="AE353" t="str">
            <v>N322</v>
          </cell>
        </row>
        <row r="354">
          <cell r="AC354" t="str">
            <v>Примыкание накладное</v>
          </cell>
          <cell r="AD354" t="str">
            <v>2,500.00</v>
          </cell>
          <cell r="AE354" t="str">
            <v>N323</v>
          </cell>
        </row>
        <row r="355">
          <cell r="AC355" t="str">
            <v>Доставка пиломатериал до 10т.</v>
          </cell>
          <cell r="AD355" t="str">
            <v>10,000.00</v>
          </cell>
          <cell r="AE355" t="str">
            <v>N339</v>
          </cell>
        </row>
        <row r="356">
          <cell r="AC356" t="str">
            <v>Доставка кровля/ут..</v>
          </cell>
          <cell r="AD356" t="str">
            <v>10,000.00</v>
          </cell>
          <cell r="AE356" t="str">
            <v>N340</v>
          </cell>
        </row>
        <row r="357">
          <cell r="AC357" t="str">
            <v xml:space="preserve">Монтаж кровельного покрытия </v>
          </cell>
          <cell r="AD357" t="str">
            <v>500.00</v>
          </cell>
          <cell r="AE357" t="str">
            <v>M354</v>
          </cell>
        </row>
        <row r="358">
          <cell r="AC358" t="str">
            <v>Прием  материалов кровли</v>
          </cell>
          <cell r="AD358" t="str">
            <v>0.00</v>
          </cell>
          <cell r="AE358" t="str">
            <v>M358</v>
          </cell>
        </row>
        <row r="359">
          <cell r="AC359" t="str">
            <v>Политерм 160/15/300</v>
          </cell>
          <cell r="AD359" t="str">
            <v>15.00</v>
          </cell>
          <cell r="AE359" t="str">
            <v>E222</v>
          </cell>
        </row>
        <row r="360">
          <cell r="AC360" t="str">
            <v>Политерм 170/15/300</v>
          </cell>
          <cell r="AD360" t="str">
            <v>16.00</v>
          </cell>
          <cell r="AE360" t="str">
            <v>E223</v>
          </cell>
        </row>
        <row r="361">
          <cell r="AC361" t="str">
            <v>Политерм 180/15/300</v>
          </cell>
          <cell r="AD361" t="str">
            <v>17.00</v>
          </cell>
          <cell r="AE361" t="str">
            <v>E224</v>
          </cell>
        </row>
        <row r="362">
          <cell r="AC362" t="str">
            <v>Политерм 190/15/300</v>
          </cell>
          <cell r="AD362" t="str">
            <v>18.00</v>
          </cell>
          <cell r="AE362" t="str">
            <v>E225</v>
          </cell>
        </row>
        <row r="363">
          <cell r="AC363" t="str">
            <v>Политерм 200/15/300</v>
          </cell>
          <cell r="AD363" t="str">
            <v>19.00</v>
          </cell>
          <cell r="AE363" t="str">
            <v>E226</v>
          </cell>
        </row>
        <row r="364">
          <cell r="AC364" t="str">
            <v>Ель ХВ Монтаж бревна 180мм</v>
          </cell>
          <cell r="AD364" t="str">
            <v>5000</v>
          </cell>
          <cell r="AE364" t="str">
            <v>E231</v>
          </cell>
        </row>
        <row r="365">
          <cell r="AC365" t="str">
            <v>Ель ХВ Монтаж бревна 200мм</v>
          </cell>
          <cell r="AD365" t="str">
            <v>5000</v>
          </cell>
          <cell r="AE365" t="str">
            <v>E232</v>
          </cell>
        </row>
        <row r="366">
          <cell r="AC366" t="str">
            <v>Ель ХВ Монтаж бревна 220мм</v>
          </cell>
          <cell r="AD366" t="str">
            <v>5000</v>
          </cell>
          <cell r="AE366" t="str">
            <v>E233</v>
          </cell>
        </row>
        <row r="367">
          <cell r="AC367" t="str">
            <v>Ель ХВ Монтаж бревна 240мм</v>
          </cell>
          <cell r="AD367" t="str">
            <v>5000</v>
          </cell>
          <cell r="AE367" t="str">
            <v>E234</v>
          </cell>
        </row>
        <row r="368">
          <cell r="AC368" t="str">
            <v>Ель ХВ Монтаж бревна 260мм</v>
          </cell>
          <cell r="AD368" t="str">
            <v>5000</v>
          </cell>
          <cell r="AE368" t="str">
            <v>E235</v>
          </cell>
        </row>
        <row r="369">
          <cell r="AC369" t="str">
            <v>Ель ХВ Монтаж бревна 280мм</v>
          </cell>
          <cell r="AD369" t="str">
            <v>5000</v>
          </cell>
          <cell r="AE369" t="str">
            <v>E236</v>
          </cell>
        </row>
        <row r="370">
          <cell r="AC370" t="str">
            <v>Ель ХВ Монтаж бревна 300мм</v>
          </cell>
          <cell r="AD370" t="str">
            <v>5000</v>
          </cell>
          <cell r="AE370" t="str">
            <v>E237</v>
          </cell>
        </row>
        <row r="371">
          <cell r="AC371" t="str">
            <v>Ель ХВ Монтаж бревна 320мм</v>
          </cell>
          <cell r="AD371" t="str">
            <v>5000</v>
          </cell>
          <cell r="AE371" t="str">
            <v>E238</v>
          </cell>
        </row>
        <row r="372">
          <cell r="AC372" t="str">
            <v>Ель ХВ Монтаж бревна 340мм</v>
          </cell>
          <cell r="AD372" t="str">
            <v>5000</v>
          </cell>
          <cell r="AE372" t="str">
            <v>E239</v>
          </cell>
        </row>
        <row r="373">
          <cell r="AC373" t="str">
            <v>Ель ХВ Монтаж бревна 360мм</v>
          </cell>
          <cell r="AD373" t="str">
            <v>5000</v>
          </cell>
          <cell r="AE373" t="str">
            <v>E240</v>
          </cell>
        </row>
        <row r="374">
          <cell r="AC374" t="str">
            <v>Ель ХВ Монтаж бревна 380мм</v>
          </cell>
          <cell r="AD374" t="str">
            <v>5000</v>
          </cell>
          <cell r="AE374" t="str">
            <v>E241</v>
          </cell>
        </row>
        <row r="375">
          <cell r="AC375" t="str">
            <v>Ель ХВ Монтаж бревна 400мм</v>
          </cell>
          <cell r="AD375" t="str">
            <v>5000</v>
          </cell>
          <cell r="AE375" t="str">
            <v>E242</v>
          </cell>
        </row>
        <row r="376">
          <cell r="AC376" t="str">
            <v>Сосна Монтаж бревна 200мм</v>
          </cell>
          <cell r="AD376" t="str">
            <v>5000</v>
          </cell>
          <cell r="AE376" t="str">
            <v>E245</v>
          </cell>
        </row>
        <row r="377">
          <cell r="AC377" t="str">
            <v>Сосна Монтаж бревна 220мм</v>
          </cell>
          <cell r="AD377" t="str">
            <v>5000</v>
          </cell>
          <cell r="AE377" t="str">
            <v>E246</v>
          </cell>
        </row>
        <row r="378">
          <cell r="AC378" t="str">
            <v>Сосна Монтаж бревна 240мм</v>
          </cell>
          <cell r="AD378" t="str">
            <v>5000</v>
          </cell>
          <cell r="AE378" t="str">
            <v>E247</v>
          </cell>
        </row>
        <row r="379">
          <cell r="AC379" t="str">
            <v>Сосна Монтаж бревна 260мм</v>
          </cell>
          <cell r="AD379" t="str">
            <v>5000</v>
          </cell>
          <cell r="AE379" t="str">
            <v>E248</v>
          </cell>
        </row>
        <row r="380">
          <cell r="AC380" t="str">
            <v>Сосна Монтаж бревна 280мм</v>
          </cell>
          <cell r="AD380" t="str">
            <v>5000</v>
          </cell>
          <cell r="AE380" t="str">
            <v>E249</v>
          </cell>
        </row>
        <row r="381">
          <cell r="AC381" t="str">
            <v>Сосна Монтаж бревна 300мм</v>
          </cell>
          <cell r="AD381" t="str">
            <v>5000</v>
          </cell>
          <cell r="AE381" t="str">
            <v>E250</v>
          </cell>
        </row>
        <row r="382">
          <cell r="AC382" t="str">
            <v>Сосна Монтаж бревна 320мм</v>
          </cell>
          <cell r="AD382" t="str">
            <v>5000</v>
          </cell>
          <cell r="AE382" t="str">
            <v>E251</v>
          </cell>
        </row>
        <row r="383">
          <cell r="AC383" t="str">
            <v>Сосна Монтаж бревна 340мм</v>
          </cell>
          <cell r="AD383" t="str">
            <v>5000</v>
          </cell>
          <cell r="AE383" t="str">
            <v>E252</v>
          </cell>
        </row>
        <row r="384">
          <cell r="AC384" t="str">
            <v>Сосна Монтаж бревна 360мм</v>
          </cell>
          <cell r="AD384" t="str">
            <v>5000</v>
          </cell>
          <cell r="AE384" t="str">
            <v>E253</v>
          </cell>
        </row>
        <row r="385">
          <cell r="AC385" t="str">
            <v>Сосна Монтаж бревна 380мм</v>
          </cell>
          <cell r="AD385" t="str">
            <v>5000</v>
          </cell>
          <cell r="AE385" t="str">
            <v>E254</v>
          </cell>
        </row>
        <row r="386">
          <cell r="AC386" t="str">
            <v>Сосна Монтаж бревна 400мм</v>
          </cell>
          <cell r="AD386" t="str">
            <v>5000</v>
          </cell>
          <cell r="AE386" t="str">
            <v>E255</v>
          </cell>
        </row>
        <row r="387">
          <cell r="AC387" t="str">
            <v>Кедр Монтаж бревна 200мм</v>
          </cell>
          <cell r="AD387" t="str">
            <v>5000</v>
          </cell>
          <cell r="AE387" t="str">
            <v>E258</v>
          </cell>
        </row>
        <row r="388">
          <cell r="AC388" t="str">
            <v>Кедр Монтаж бревна 220мм</v>
          </cell>
          <cell r="AD388" t="str">
            <v>5000</v>
          </cell>
          <cell r="AE388" t="str">
            <v>E259</v>
          </cell>
        </row>
        <row r="389">
          <cell r="AC389" t="str">
            <v>Кедр Монтаж бревна 240мм</v>
          </cell>
          <cell r="AD389" t="str">
            <v>5000</v>
          </cell>
          <cell r="AE389" t="str">
            <v>E260</v>
          </cell>
        </row>
        <row r="390">
          <cell r="AC390" t="str">
            <v>Кедр Монтаж бревна 260мм</v>
          </cell>
          <cell r="AD390" t="str">
            <v>5000</v>
          </cell>
          <cell r="AE390" t="str">
            <v>E261</v>
          </cell>
        </row>
        <row r="391">
          <cell r="AC391" t="str">
            <v>Кедр Монтаж бревна 280мм</v>
          </cell>
          <cell r="AD391" t="str">
            <v>5000</v>
          </cell>
          <cell r="AE391" t="str">
            <v>E262</v>
          </cell>
        </row>
        <row r="392">
          <cell r="AC392" t="str">
            <v>Кедр Монтаж бревна 300мм</v>
          </cell>
          <cell r="AD392" t="str">
            <v>5000</v>
          </cell>
          <cell r="AE392" t="str">
            <v>E263</v>
          </cell>
        </row>
        <row r="393">
          <cell r="AC393" t="str">
            <v>Кедр Монтаж бревна 320мм</v>
          </cell>
          <cell r="AD393" t="str">
            <v>5000</v>
          </cell>
          <cell r="AE393" t="str">
            <v>E264</v>
          </cell>
        </row>
        <row r="394">
          <cell r="AC394" t="str">
            <v>Кедр Монтаж бревна 340мм</v>
          </cell>
          <cell r="AD394" t="str">
            <v>5000</v>
          </cell>
          <cell r="AE394" t="str">
            <v>E265</v>
          </cell>
        </row>
        <row r="395">
          <cell r="AC395" t="str">
            <v>Кедр Монтаж бревна 360мм</v>
          </cell>
          <cell r="AD395" t="str">
            <v>5000</v>
          </cell>
          <cell r="AE395" t="str">
            <v>E266</v>
          </cell>
        </row>
        <row r="396">
          <cell r="AC396" t="str">
            <v>Кедр Монтаж бревна 380мм</v>
          </cell>
          <cell r="AD396" t="str">
            <v>5000</v>
          </cell>
          <cell r="AE396" t="str">
            <v>E267</v>
          </cell>
        </row>
        <row r="397">
          <cell r="AC397" t="str">
            <v>Ель ХВ Монтаж бревна 180мм</v>
          </cell>
          <cell r="AD397" t="str">
            <v>5000</v>
          </cell>
          <cell r="AE397" t="str">
            <v>D231</v>
          </cell>
        </row>
        <row r="398">
          <cell r="AC398" t="str">
            <v>Ель ХВ Монтаж бревна 200мм</v>
          </cell>
          <cell r="AD398" t="str">
            <v>5000</v>
          </cell>
          <cell r="AE398" t="str">
            <v>D232</v>
          </cell>
        </row>
        <row r="399">
          <cell r="AC399" t="str">
            <v>Ель ХВ Монтаж бревна 220мм</v>
          </cell>
          <cell r="AD399" t="str">
            <v>5000</v>
          </cell>
          <cell r="AE399" t="str">
            <v>D233</v>
          </cell>
        </row>
        <row r="400">
          <cell r="AC400" t="str">
            <v>Ель ХВ Монтаж бревна 240мм</v>
          </cell>
          <cell r="AD400" t="str">
            <v>5000</v>
          </cell>
          <cell r="AE400" t="str">
            <v>D234</v>
          </cell>
        </row>
        <row r="401">
          <cell r="AC401" t="str">
            <v>Ель ХВ Монтаж бревна 260мм</v>
          </cell>
          <cell r="AD401" t="str">
            <v>5000</v>
          </cell>
          <cell r="AE401" t="str">
            <v>D235</v>
          </cell>
        </row>
        <row r="402">
          <cell r="AC402" t="str">
            <v>Ель ХВ Монтаж бревна 280мм</v>
          </cell>
          <cell r="AD402" t="str">
            <v>5000</v>
          </cell>
          <cell r="AE402" t="str">
            <v>D236</v>
          </cell>
        </row>
        <row r="403">
          <cell r="AC403" t="str">
            <v>Ель ХВ Монтаж бревна 300мм</v>
          </cell>
          <cell r="AD403" t="str">
            <v>5000</v>
          </cell>
          <cell r="AE403" t="str">
            <v>D237</v>
          </cell>
        </row>
        <row r="404">
          <cell r="AC404" t="str">
            <v>Ель ХВ Монтаж бревна 320мм</v>
          </cell>
          <cell r="AD404" t="str">
            <v>5000</v>
          </cell>
          <cell r="AE404" t="str">
            <v>D238</v>
          </cell>
        </row>
        <row r="405">
          <cell r="AC405" t="str">
            <v>Ель ХВ Монтаж бревна 340мм</v>
          </cell>
          <cell r="AD405" t="str">
            <v>5000</v>
          </cell>
          <cell r="AE405" t="str">
            <v>D239</v>
          </cell>
        </row>
        <row r="406">
          <cell r="AC406" t="str">
            <v>Ель ХВ Монтаж бревна 360мм</v>
          </cell>
          <cell r="AD406" t="str">
            <v>5000</v>
          </cell>
          <cell r="AE406" t="str">
            <v>D240</v>
          </cell>
        </row>
        <row r="407">
          <cell r="AC407" t="str">
            <v>Ель ХВ Монтаж бревна 380мм</v>
          </cell>
          <cell r="AD407" t="str">
            <v>5000</v>
          </cell>
          <cell r="AE407" t="str">
            <v>D241</v>
          </cell>
        </row>
        <row r="408">
          <cell r="AC408" t="str">
            <v>Ель ХВ Монтаж бревна 400мм</v>
          </cell>
          <cell r="AD408" t="str">
            <v>5000</v>
          </cell>
          <cell r="AE408" t="str">
            <v>D242</v>
          </cell>
        </row>
        <row r="409">
          <cell r="AC409" t="str">
            <v>Сосна Монтаж бревна 200мм</v>
          </cell>
          <cell r="AD409" t="str">
            <v>5000</v>
          </cell>
          <cell r="AE409" t="str">
            <v>D245</v>
          </cell>
        </row>
        <row r="410">
          <cell r="AC410" t="str">
            <v>Сосна Монтаж бревна 220мм</v>
          </cell>
          <cell r="AD410" t="str">
            <v>5000</v>
          </cell>
          <cell r="AE410" t="str">
            <v>D246</v>
          </cell>
        </row>
        <row r="411">
          <cell r="AC411" t="str">
            <v>Сосна Монтаж бревна 240мм</v>
          </cell>
          <cell r="AD411" t="str">
            <v>5000</v>
          </cell>
          <cell r="AE411" t="str">
            <v>D247</v>
          </cell>
        </row>
        <row r="412">
          <cell r="AC412" t="str">
            <v>Сосна Монтаж бревна 260мм</v>
          </cell>
          <cell r="AD412" t="str">
            <v>5000</v>
          </cell>
          <cell r="AE412" t="str">
            <v>D248</v>
          </cell>
        </row>
        <row r="413">
          <cell r="AC413" t="str">
            <v>Сосна Монтаж бревна 280мм</v>
          </cell>
          <cell r="AD413" t="str">
            <v>5000</v>
          </cell>
          <cell r="AE413" t="str">
            <v>D249</v>
          </cell>
        </row>
        <row r="414">
          <cell r="AC414" t="str">
            <v>Сосна Монтаж бревна 300мм</v>
          </cell>
          <cell r="AD414" t="str">
            <v>5000</v>
          </cell>
          <cell r="AE414" t="str">
            <v>D250</v>
          </cell>
        </row>
        <row r="415">
          <cell r="AC415" t="str">
            <v>Сосна Монтаж бревна 320мм</v>
          </cell>
          <cell r="AD415" t="str">
            <v>5000</v>
          </cell>
          <cell r="AE415" t="str">
            <v>D251</v>
          </cell>
        </row>
        <row r="416">
          <cell r="AC416" t="str">
            <v>Сосна Монтаж бревна 340мм</v>
          </cell>
          <cell r="AD416" t="str">
            <v>5000</v>
          </cell>
          <cell r="AE416" t="str">
            <v>D252</v>
          </cell>
        </row>
        <row r="417">
          <cell r="AC417" t="str">
            <v>Сосна Монтаж бревна 360мм</v>
          </cell>
          <cell r="AD417" t="str">
            <v>5000</v>
          </cell>
          <cell r="AE417" t="str">
            <v>D253</v>
          </cell>
        </row>
        <row r="418">
          <cell r="AC418" t="str">
            <v>Сосна Монтаж бревна 380мм</v>
          </cell>
          <cell r="AD418" t="str">
            <v>5000</v>
          </cell>
          <cell r="AE418" t="str">
            <v>D254</v>
          </cell>
        </row>
        <row r="419">
          <cell r="AC419" t="str">
            <v>Сосна Монтаж бревна 400мм</v>
          </cell>
          <cell r="AD419" t="str">
            <v>5000</v>
          </cell>
          <cell r="AE419" t="str">
            <v>D255</v>
          </cell>
        </row>
        <row r="420">
          <cell r="AC420" t="str">
            <v>Кедр Монтаж бревна 200мм</v>
          </cell>
          <cell r="AD420" t="str">
            <v>5000</v>
          </cell>
          <cell r="AE420" t="str">
            <v>D258</v>
          </cell>
        </row>
        <row r="421">
          <cell r="AC421" t="str">
            <v>Кедр Монтаж бревна 220мм</v>
          </cell>
          <cell r="AD421" t="str">
            <v>5000</v>
          </cell>
          <cell r="AE421" t="str">
            <v>D259</v>
          </cell>
        </row>
        <row r="422">
          <cell r="AC422" t="str">
            <v>Кедр Монтаж бревна 240мм</v>
          </cell>
          <cell r="AD422" t="str">
            <v>5000</v>
          </cell>
          <cell r="AE422" t="str">
            <v>D260</v>
          </cell>
        </row>
        <row r="423">
          <cell r="AC423" t="str">
            <v>Кедр Монтаж бревна 260мм</v>
          </cell>
          <cell r="AD423" t="str">
            <v>5000</v>
          </cell>
          <cell r="AE423" t="str">
            <v>D261</v>
          </cell>
        </row>
        <row r="424">
          <cell r="AC424" t="str">
            <v>Кедр Монтаж бревна 280мм</v>
          </cell>
          <cell r="AD424" t="str">
            <v>5000</v>
          </cell>
          <cell r="AE424" t="str">
            <v>D262</v>
          </cell>
        </row>
        <row r="425">
          <cell r="AC425" t="str">
            <v>Кедр Монтаж бревна 300мм</v>
          </cell>
          <cell r="AD425" t="str">
            <v>5000</v>
          </cell>
          <cell r="AE425" t="str">
            <v>D263</v>
          </cell>
        </row>
        <row r="426">
          <cell r="AC426" t="str">
            <v>Кедр Монтаж бревна 320мм</v>
          </cell>
          <cell r="AD426" t="str">
            <v>5000</v>
          </cell>
          <cell r="AE426" t="str">
            <v>D264</v>
          </cell>
        </row>
        <row r="427">
          <cell r="AC427" t="str">
            <v>Кедр Монтаж бревна 340мм</v>
          </cell>
          <cell r="AD427" t="str">
            <v>5000</v>
          </cell>
          <cell r="AE427" t="str">
            <v>D265</v>
          </cell>
        </row>
        <row r="428">
          <cell r="AC428" t="str">
            <v>Кедр Монтаж бревна 360мм</v>
          </cell>
          <cell r="AD428" t="str">
            <v>5000</v>
          </cell>
          <cell r="AE428" t="str">
            <v>D266</v>
          </cell>
        </row>
        <row r="429">
          <cell r="AC429" t="str">
            <v>Кедр Монтаж бревна 380мм</v>
          </cell>
          <cell r="AD429" t="str">
            <v>5000</v>
          </cell>
          <cell r="AE429" t="str">
            <v>D267</v>
          </cell>
        </row>
        <row r="430">
          <cell r="AC430" t="str">
            <v>ОЦБ Хвоя 180</v>
          </cell>
          <cell r="AD430" t="str">
            <v>8000</v>
          </cell>
          <cell r="AE430" t="str">
            <v>K214</v>
          </cell>
        </row>
        <row r="431">
          <cell r="AC431" t="str">
            <v>ОЦБ Хвоя 200</v>
          </cell>
          <cell r="AD431" t="str">
            <v>8000</v>
          </cell>
          <cell r="AE431" t="str">
            <v>K215</v>
          </cell>
        </row>
        <row r="432">
          <cell r="AC432" t="str">
            <v>ОЦБ Хвоя 220</v>
          </cell>
          <cell r="AD432" t="str">
            <v>8000</v>
          </cell>
          <cell r="AE432" t="str">
            <v>K216</v>
          </cell>
        </row>
        <row r="433">
          <cell r="AC433" t="str">
            <v>ОЦБ Хвоя 240</v>
          </cell>
          <cell r="AD433" t="str">
            <v>8000</v>
          </cell>
          <cell r="AE433" t="str">
            <v>K217</v>
          </cell>
        </row>
        <row r="434">
          <cell r="AC434" t="str">
            <v>ОЦБ Хвоя 260</v>
          </cell>
          <cell r="AD434" t="str">
            <v>8000</v>
          </cell>
          <cell r="AE434" t="str">
            <v>K218</v>
          </cell>
        </row>
        <row r="435">
          <cell r="AC435" t="str">
            <v>ОЦБ Хвоя 280</v>
          </cell>
          <cell r="AD435" t="str">
            <v>8000</v>
          </cell>
          <cell r="AE435" t="str">
            <v>K219</v>
          </cell>
        </row>
        <row r="436">
          <cell r="AC436" t="str">
            <v>ОЦБ Хвоя 300</v>
          </cell>
          <cell r="AD436" t="str">
            <v>8000</v>
          </cell>
          <cell r="AE436" t="str">
            <v>K220</v>
          </cell>
        </row>
        <row r="437">
          <cell r="AC437" t="str">
            <v>ОЦБ Хвоя 320</v>
          </cell>
          <cell r="AD437" t="str">
            <v>8000</v>
          </cell>
          <cell r="AE437" t="str">
            <v>K221</v>
          </cell>
        </row>
        <row r="438">
          <cell r="AC438" t="str">
            <v>ОЦБ Хвоя 340</v>
          </cell>
          <cell r="AD438" t="str">
            <v>8000</v>
          </cell>
          <cell r="AE438" t="str">
            <v>K222</v>
          </cell>
        </row>
        <row r="439">
          <cell r="AC439" t="str">
            <v>ОЦБ Хвоя 360</v>
          </cell>
          <cell r="AD439" t="str">
            <v>8000</v>
          </cell>
          <cell r="AE439" t="str">
            <v>K223</v>
          </cell>
        </row>
        <row r="440">
          <cell r="AC440" t="str">
            <v>ОЦБ Хвоя 380</v>
          </cell>
          <cell r="AD440" t="str">
            <v>8000</v>
          </cell>
          <cell r="AE440" t="str">
            <v>K224</v>
          </cell>
        </row>
        <row r="441">
          <cell r="AC441" t="str">
            <v>ОЦБ Хвоя 400</v>
          </cell>
          <cell r="AD441" t="str">
            <v>8000</v>
          </cell>
          <cell r="AE441" t="str">
            <v>K225</v>
          </cell>
        </row>
        <row r="442">
          <cell r="AC442" t="str">
            <v>ОЦБ Листва 200</v>
          </cell>
          <cell r="AD442" t="str">
            <v>23000</v>
          </cell>
          <cell r="AE442" t="str">
            <v>K227</v>
          </cell>
        </row>
        <row r="443">
          <cell r="AC443" t="str">
            <v>ОЦБ Листва 220</v>
          </cell>
          <cell r="AD443" t="str">
            <v>23000</v>
          </cell>
          <cell r="AE443" t="str">
            <v>K228</v>
          </cell>
        </row>
        <row r="444">
          <cell r="AC444" t="str">
            <v>ОЦБ Листва 240</v>
          </cell>
          <cell r="AD444" t="str">
            <v>23000</v>
          </cell>
          <cell r="AE444" t="str">
            <v>K229</v>
          </cell>
        </row>
        <row r="445">
          <cell r="AC445" t="str">
            <v>ОЦБ Листва 260</v>
          </cell>
          <cell r="AD445" t="str">
            <v>23500</v>
          </cell>
          <cell r="AE445" t="str">
            <v>K230</v>
          </cell>
        </row>
        <row r="446">
          <cell r="AC446" t="str">
            <v>ОЦБ Листва 280</v>
          </cell>
          <cell r="AD446" t="str">
            <v>23500</v>
          </cell>
          <cell r="AE446" t="str">
            <v>K231</v>
          </cell>
        </row>
        <row r="447">
          <cell r="AC447" t="str">
            <v>ОЦБ Листва 300</v>
          </cell>
          <cell r="AD447" t="str">
            <v>24000</v>
          </cell>
          <cell r="AE447" t="str">
            <v>K232</v>
          </cell>
        </row>
        <row r="448">
          <cell r="AC448" t="str">
            <v>ОЦБ Листва 320</v>
          </cell>
          <cell r="AD448" t="str">
            <v>24000</v>
          </cell>
          <cell r="AE448" t="str">
            <v>K233</v>
          </cell>
        </row>
        <row r="449">
          <cell r="AC449" t="str">
            <v>ОЦБ Листва 340</v>
          </cell>
          <cell r="AD449" t="str">
            <v>24000</v>
          </cell>
          <cell r="AE449" t="str">
            <v>K234</v>
          </cell>
        </row>
        <row r="450">
          <cell r="AC450" t="str">
            <v>ОЦБ Листва 360</v>
          </cell>
          <cell r="AD450" t="str">
            <v>24000</v>
          </cell>
          <cell r="AE450" t="str">
            <v>K235</v>
          </cell>
        </row>
        <row r="451">
          <cell r="AC451" t="str">
            <v>ОЦБ Листва 380</v>
          </cell>
          <cell r="AD451" t="str">
            <v>24000</v>
          </cell>
          <cell r="AE451" t="str">
            <v>K236</v>
          </cell>
        </row>
        <row r="452">
          <cell r="AC452" t="str">
            <v>ОЦБ Листва 400</v>
          </cell>
          <cell r="AD452" t="str">
            <v>24000</v>
          </cell>
          <cell r="AE452" t="str">
            <v>K237</v>
          </cell>
        </row>
        <row r="453">
          <cell r="AC453" t="str">
            <v>ОЦБ Кедр 200</v>
          </cell>
          <cell r="AD453" t="str">
            <v>14000</v>
          </cell>
          <cell r="AE453" t="str">
            <v>K239</v>
          </cell>
        </row>
        <row r="454">
          <cell r="AC454" t="str">
            <v>ОЦБ Кедр 220</v>
          </cell>
          <cell r="AD454" t="str">
            <v>14000</v>
          </cell>
          <cell r="AE454" t="str">
            <v>K240</v>
          </cell>
        </row>
        <row r="455">
          <cell r="AC455" t="str">
            <v>ОЦБ Кедр 240</v>
          </cell>
          <cell r="AD455" t="str">
            <v>14000</v>
          </cell>
          <cell r="AE455" t="str">
            <v>K241</v>
          </cell>
        </row>
        <row r="456">
          <cell r="AC456" t="str">
            <v>ОЦБ Кедр 260</v>
          </cell>
          <cell r="AD456" t="str">
            <v>14000</v>
          </cell>
          <cell r="AE456" t="str">
            <v>K242</v>
          </cell>
        </row>
        <row r="457">
          <cell r="AC457" t="str">
            <v>ОЦБ Кедр 280</v>
          </cell>
          <cell r="AD457" t="str">
            <v>14000</v>
          </cell>
          <cell r="AE457" t="str">
            <v>K243</v>
          </cell>
        </row>
        <row r="458">
          <cell r="AC458" t="str">
            <v>ОЦБ Кедр 300</v>
          </cell>
          <cell r="AD458" t="str">
            <v>14000</v>
          </cell>
          <cell r="AE458" t="str">
            <v>K244</v>
          </cell>
        </row>
        <row r="459">
          <cell r="AC459" t="str">
            <v>ОЦБ Кедр 320</v>
          </cell>
          <cell r="AD459" t="str">
            <v>14000</v>
          </cell>
          <cell r="AE459" t="str">
            <v>K245</v>
          </cell>
        </row>
        <row r="460">
          <cell r="AC460" t="str">
            <v>ОЦБ Кедр 340</v>
          </cell>
          <cell r="AD460" t="str">
            <v>14000</v>
          </cell>
          <cell r="AE460" t="str">
            <v>K246</v>
          </cell>
        </row>
        <row r="461">
          <cell r="AC461" t="str">
            <v>ОЦБ Кедр 360</v>
          </cell>
          <cell r="AD461" t="str">
            <v>14000</v>
          </cell>
          <cell r="AE461" t="str">
            <v>K247</v>
          </cell>
        </row>
        <row r="462">
          <cell r="AC462" t="str">
            <v>ОЦБ Кедр 380</v>
          </cell>
          <cell r="AD462" t="str">
            <v>14000</v>
          </cell>
          <cell r="AE462" t="str">
            <v>K248</v>
          </cell>
        </row>
        <row r="463">
          <cell r="AC463" t="str">
            <v>ОЦБ Кедр 400</v>
          </cell>
          <cell r="AD463" t="str">
            <v>14000</v>
          </cell>
          <cell r="AE463" t="str">
            <v>K249</v>
          </cell>
        </row>
        <row r="464">
          <cell r="AC464" t="str">
            <v>ОЦБ Хвоя 180</v>
          </cell>
          <cell r="AD464" t="str">
            <v>70000</v>
          </cell>
          <cell r="AE464" t="str">
            <v>J214</v>
          </cell>
        </row>
        <row r="465">
          <cell r="AC465" t="str">
            <v>ОЦБ Хвоя 200</v>
          </cell>
          <cell r="AD465" t="str">
            <v>70000</v>
          </cell>
          <cell r="AE465" t="str">
            <v>J215</v>
          </cell>
        </row>
        <row r="466">
          <cell r="AC466" t="str">
            <v>ОЦБ Хвоя 220</v>
          </cell>
          <cell r="AD466" t="str">
            <v>70000</v>
          </cell>
          <cell r="AE466" t="str">
            <v>J216</v>
          </cell>
        </row>
        <row r="467">
          <cell r="AC467" t="str">
            <v>ОЦБ Хвоя 240</v>
          </cell>
          <cell r="AD467" t="str">
            <v>70000</v>
          </cell>
          <cell r="AE467" t="str">
            <v>J217</v>
          </cell>
        </row>
        <row r="468">
          <cell r="AC468" t="str">
            <v>ОЦБ Хвоя 260</v>
          </cell>
          <cell r="AD468" t="str">
            <v>70000</v>
          </cell>
          <cell r="AE468" t="str">
            <v>J218</v>
          </cell>
        </row>
        <row r="469">
          <cell r="AC469" t="str">
            <v>ОЦБ Хвоя 280</v>
          </cell>
          <cell r="AD469" t="str">
            <v>70000</v>
          </cell>
          <cell r="AE469" t="str">
            <v>J219</v>
          </cell>
        </row>
        <row r="470">
          <cell r="AC470" t="str">
            <v>ОЦБ Хвоя 300</v>
          </cell>
          <cell r="AD470" t="str">
            <v>70000</v>
          </cell>
          <cell r="AE470" t="str">
            <v>J220</v>
          </cell>
        </row>
        <row r="471">
          <cell r="AC471" t="str">
            <v>ОЦБ Хвоя 320</v>
          </cell>
          <cell r="AD471" t="str">
            <v>70000</v>
          </cell>
          <cell r="AE471" t="str">
            <v>J221</v>
          </cell>
        </row>
        <row r="472">
          <cell r="AC472" t="str">
            <v>ОЦБ Хвоя 340</v>
          </cell>
          <cell r="AD472" t="str">
            <v>70000</v>
          </cell>
          <cell r="AE472" t="str">
            <v>J222</v>
          </cell>
        </row>
        <row r="473">
          <cell r="AC473" t="str">
            <v>ОЦБ Хвоя 360</v>
          </cell>
          <cell r="AD473" t="str">
            <v>70000</v>
          </cell>
          <cell r="AE473" t="str">
            <v>J223</v>
          </cell>
        </row>
        <row r="474">
          <cell r="AC474" t="str">
            <v>ОЦБ Хвоя 380</v>
          </cell>
          <cell r="AD474" t="str">
            <v>70000</v>
          </cell>
          <cell r="AE474" t="str">
            <v>J224</v>
          </cell>
        </row>
        <row r="475">
          <cell r="AC475" t="str">
            <v>ОЦБ Хвоя 400</v>
          </cell>
          <cell r="AD475" t="str">
            <v>70000</v>
          </cell>
          <cell r="AE475" t="str">
            <v>J225</v>
          </cell>
        </row>
        <row r="476">
          <cell r="AC476" t="str">
            <v>ОЦБ Листва 200</v>
          </cell>
          <cell r="AD476" t="str">
            <v>130000</v>
          </cell>
          <cell r="AE476" t="str">
            <v>J227</v>
          </cell>
        </row>
        <row r="477">
          <cell r="AC477" t="str">
            <v>ОЦБ Листва 220</v>
          </cell>
          <cell r="AD477" t="str">
            <v>130000</v>
          </cell>
          <cell r="AE477" t="str">
            <v>J228</v>
          </cell>
        </row>
        <row r="478">
          <cell r="AC478" t="str">
            <v>ОЦБ Листва 240</v>
          </cell>
          <cell r="AD478" t="str">
            <v>130000</v>
          </cell>
          <cell r="AE478" t="str">
            <v>J229</v>
          </cell>
        </row>
        <row r="479">
          <cell r="AC479" t="str">
            <v>ОЦБ Листва 260</v>
          </cell>
          <cell r="AD479" t="str">
            <v>130000</v>
          </cell>
          <cell r="AE479" t="str">
            <v>J230</v>
          </cell>
        </row>
        <row r="480">
          <cell r="AC480" t="str">
            <v>ОЦБ Листва 280</v>
          </cell>
          <cell r="AD480" t="str">
            <v>130000</v>
          </cell>
          <cell r="AE480" t="str">
            <v>J231</v>
          </cell>
        </row>
        <row r="481">
          <cell r="AC481" t="str">
            <v>ОЦБ Листва 300</v>
          </cell>
          <cell r="AD481" t="str">
            <v>130000</v>
          </cell>
          <cell r="AE481" t="str">
            <v>J232</v>
          </cell>
        </row>
        <row r="482">
          <cell r="AC482" t="str">
            <v>ОЦБ Листва 320</v>
          </cell>
          <cell r="AD482" t="str">
            <v>130000</v>
          </cell>
          <cell r="AE482" t="str">
            <v>J233</v>
          </cell>
        </row>
        <row r="483">
          <cell r="AC483" t="str">
            <v>ОЦБ Листва 340</v>
          </cell>
          <cell r="AD483" t="str">
            <v>130000</v>
          </cell>
          <cell r="AE483" t="str">
            <v>J234</v>
          </cell>
        </row>
        <row r="484">
          <cell r="AC484" t="str">
            <v>ОЦБ Листва 360</v>
          </cell>
          <cell r="AD484" t="str">
            <v>130000</v>
          </cell>
          <cell r="AE484" t="str">
            <v>J235</v>
          </cell>
        </row>
        <row r="485">
          <cell r="AC485" t="str">
            <v>ОЦБ Листва 380</v>
          </cell>
          <cell r="AD485" t="str">
            <v>130000</v>
          </cell>
          <cell r="AE485" t="str">
            <v>J236</v>
          </cell>
        </row>
        <row r="486">
          <cell r="AC486" t="str">
            <v>ОЦБ Листва 400</v>
          </cell>
          <cell r="AD486" t="str">
            <v>130000</v>
          </cell>
          <cell r="AE486" t="str">
            <v>J237</v>
          </cell>
        </row>
        <row r="487">
          <cell r="AC487" t="str">
            <v>ОЦБ Кедр 200</v>
          </cell>
          <cell r="AD487" t="str">
            <v>130000</v>
          </cell>
          <cell r="AE487" t="str">
            <v>J239</v>
          </cell>
        </row>
        <row r="488">
          <cell r="AC488" t="str">
            <v>ОЦБ Кедр 220</v>
          </cell>
          <cell r="AD488" t="str">
            <v>130000</v>
          </cell>
          <cell r="AE488" t="str">
            <v>J240</v>
          </cell>
        </row>
        <row r="489">
          <cell r="AC489" t="str">
            <v>ОЦБ Кедр 240</v>
          </cell>
          <cell r="AD489" t="str">
            <v>130000</v>
          </cell>
          <cell r="AE489" t="str">
            <v>J241</v>
          </cell>
        </row>
        <row r="490">
          <cell r="AC490" t="str">
            <v>ОЦБ Кедр 260</v>
          </cell>
          <cell r="AD490" t="str">
            <v>130000</v>
          </cell>
          <cell r="AE490" t="str">
            <v>J242</v>
          </cell>
        </row>
        <row r="491">
          <cell r="AC491" t="str">
            <v>ОЦБ Кедр 280</v>
          </cell>
          <cell r="AD491" t="str">
            <v>130000</v>
          </cell>
          <cell r="AE491" t="str">
            <v>J243</v>
          </cell>
        </row>
        <row r="492">
          <cell r="AC492" t="str">
            <v>ОЦБ Кедр 300</v>
          </cell>
          <cell r="AD492" t="str">
            <v>130000</v>
          </cell>
          <cell r="AE492" t="str">
            <v>J244</v>
          </cell>
        </row>
        <row r="493">
          <cell r="AC493" t="str">
            <v>ОЦБ Кедр 320</v>
          </cell>
          <cell r="AD493" t="str">
            <v>130000</v>
          </cell>
          <cell r="AE493" t="str">
            <v>J245</v>
          </cell>
        </row>
        <row r="494">
          <cell r="AC494" t="str">
            <v>ОЦБ Кедр 340</v>
          </cell>
          <cell r="AD494" t="str">
            <v>130000</v>
          </cell>
          <cell r="AE494" t="str">
            <v>J246</v>
          </cell>
        </row>
        <row r="495">
          <cell r="AC495" t="str">
            <v>ОЦБ Кедр 360</v>
          </cell>
          <cell r="AD495" t="str">
            <v>130000</v>
          </cell>
          <cell r="AE495" t="str">
            <v>J247</v>
          </cell>
        </row>
        <row r="496">
          <cell r="AC496" t="str">
            <v>ОЦБ Кедр 380</v>
          </cell>
          <cell r="AD496" t="str">
            <v>130000</v>
          </cell>
          <cell r="AE496" t="str">
            <v>J248</v>
          </cell>
        </row>
        <row r="497">
          <cell r="AC497" t="str">
            <v>ОЦБ Кедр 400</v>
          </cell>
          <cell r="AD497" t="str">
            <v>130000</v>
          </cell>
          <cell r="AE497" t="str">
            <v>J249</v>
          </cell>
        </row>
        <row r="498">
          <cell r="AC498" t="str">
            <v>ОЦБ Хвоя 180</v>
          </cell>
          <cell r="AD498" t="str">
            <v>80000</v>
          </cell>
          <cell r="AE498" t="str">
            <v>I214</v>
          </cell>
        </row>
        <row r="499">
          <cell r="AC499" t="str">
            <v>ОЦБ Хвоя 200</v>
          </cell>
          <cell r="AD499" t="str">
            <v>80000</v>
          </cell>
          <cell r="AE499" t="str">
            <v>I215</v>
          </cell>
        </row>
        <row r="500">
          <cell r="AC500" t="str">
            <v>ОЦБ Хвоя 220</v>
          </cell>
          <cell r="AD500" t="str">
            <v>80000</v>
          </cell>
          <cell r="AE500" t="str">
            <v>I216</v>
          </cell>
        </row>
        <row r="501">
          <cell r="AC501" t="str">
            <v>ОЦБ Хвоя 240</v>
          </cell>
          <cell r="AD501" t="str">
            <v>80000</v>
          </cell>
          <cell r="AE501" t="str">
            <v>I217</v>
          </cell>
        </row>
        <row r="502">
          <cell r="AC502" t="str">
            <v>ОЦБ Хвоя 260</v>
          </cell>
          <cell r="AD502" t="str">
            <v>80000</v>
          </cell>
          <cell r="AE502" t="str">
            <v>I218</v>
          </cell>
        </row>
        <row r="503">
          <cell r="AC503" t="str">
            <v>ОЦБ Хвоя 280</v>
          </cell>
          <cell r="AD503" t="str">
            <v>80000</v>
          </cell>
          <cell r="AE503" t="str">
            <v>I219</v>
          </cell>
        </row>
        <row r="504">
          <cell r="AC504" t="str">
            <v>ОЦБ Хвоя 300</v>
          </cell>
          <cell r="AD504" t="str">
            <v>80000</v>
          </cell>
          <cell r="AE504" t="str">
            <v>I220</v>
          </cell>
        </row>
        <row r="505">
          <cell r="AC505" t="str">
            <v>ОЦБ Хвоя 320</v>
          </cell>
          <cell r="AD505" t="str">
            <v>80000</v>
          </cell>
          <cell r="AE505" t="str">
            <v>I221</v>
          </cell>
        </row>
        <row r="506">
          <cell r="AC506" t="str">
            <v>ОЦБ Хвоя 340</v>
          </cell>
          <cell r="AD506" t="str">
            <v>80000</v>
          </cell>
          <cell r="AE506" t="str">
            <v>I222</v>
          </cell>
        </row>
        <row r="507">
          <cell r="AC507" t="str">
            <v>ОЦБ Хвоя 360</v>
          </cell>
          <cell r="AD507" t="str">
            <v>80000</v>
          </cell>
          <cell r="AE507" t="str">
            <v>I223</v>
          </cell>
        </row>
        <row r="508">
          <cell r="AC508" t="str">
            <v>ОЦБ Хвоя 380</v>
          </cell>
          <cell r="AD508" t="str">
            <v>80000</v>
          </cell>
          <cell r="AE508" t="str">
            <v>I224</v>
          </cell>
        </row>
        <row r="509">
          <cell r="AC509" t="str">
            <v>ОЦБ Хвоя 400</v>
          </cell>
          <cell r="AD509" t="str">
            <v>80000</v>
          </cell>
          <cell r="AE509" t="str">
            <v>I225</v>
          </cell>
        </row>
        <row r="510">
          <cell r="AC510" t="str">
            <v>ОЦБ Листва 200</v>
          </cell>
          <cell r="AD510" t="str">
            <v>150000</v>
          </cell>
          <cell r="AE510" t="str">
            <v>I227</v>
          </cell>
        </row>
        <row r="511">
          <cell r="AC511" t="str">
            <v>ОЦБ Листва 220</v>
          </cell>
          <cell r="AD511" t="str">
            <v>150000</v>
          </cell>
          <cell r="AE511" t="str">
            <v>I228</v>
          </cell>
        </row>
        <row r="512">
          <cell r="AC512" t="str">
            <v>ОЦБ Листва 240</v>
          </cell>
          <cell r="AD512" t="str">
            <v>150000</v>
          </cell>
          <cell r="AE512" t="str">
            <v>I229</v>
          </cell>
        </row>
        <row r="513">
          <cell r="AC513" t="str">
            <v>ОЦБ Листва 260</v>
          </cell>
          <cell r="AD513" t="str">
            <v>150000</v>
          </cell>
          <cell r="AE513" t="str">
            <v>I230</v>
          </cell>
        </row>
        <row r="514">
          <cell r="AC514" t="str">
            <v>ОЦБ Листва 280</v>
          </cell>
          <cell r="AD514" t="str">
            <v>150000</v>
          </cell>
          <cell r="AE514" t="str">
            <v>I231</v>
          </cell>
        </row>
        <row r="515">
          <cell r="AC515" t="str">
            <v>ОЦБ Листва 300</v>
          </cell>
          <cell r="AD515" t="str">
            <v>150000</v>
          </cell>
          <cell r="AE515" t="str">
            <v>I232</v>
          </cell>
        </row>
        <row r="516">
          <cell r="AC516" t="str">
            <v>ОЦБ Листва 320</v>
          </cell>
          <cell r="AD516" t="str">
            <v>150000</v>
          </cell>
          <cell r="AE516" t="str">
            <v>I233</v>
          </cell>
        </row>
        <row r="517">
          <cell r="AC517" t="str">
            <v>ОЦБ Листва 340</v>
          </cell>
          <cell r="AD517" t="str">
            <v>150000</v>
          </cell>
          <cell r="AE517" t="str">
            <v>I234</v>
          </cell>
        </row>
        <row r="518">
          <cell r="AC518" t="str">
            <v>ОЦБ Листва 360</v>
          </cell>
          <cell r="AD518" t="str">
            <v>150000</v>
          </cell>
          <cell r="AE518" t="str">
            <v>I235</v>
          </cell>
        </row>
        <row r="519">
          <cell r="AC519" t="str">
            <v>ОЦБ Листва 380</v>
          </cell>
          <cell r="AD519" t="str">
            <v>150000</v>
          </cell>
          <cell r="AE519" t="str">
            <v>I236</v>
          </cell>
        </row>
        <row r="520">
          <cell r="AC520" t="str">
            <v>ОЦБ Листва 400</v>
          </cell>
          <cell r="AD520" t="str">
            <v>150000</v>
          </cell>
          <cell r="AE520" t="str">
            <v>I237</v>
          </cell>
        </row>
        <row r="521">
          <cell r="AC521" t="str">
            <v>ОЦБ Кедр 200</v>
          </cell>
          <cell r="AD521" t="str">
            <v>150000</v>
          </cell>
          <cell r="AE521" t="str">
            <v>I239</v>
          </cell>
        </row>
        <row r="522">
          <cell r="AC522" t="str">
            <v>ОЦБ Кедр 220</v>
          </cell>
          <cell r="AD522" t="str">
            <v>150000</v>
          </cell>
          <cell r="AE522" t="str">
            <v>I240</v>
          </cell>
        </row>
        <row r="523">
          <cell r="AC523" t="str">
            <v>ОЦБ Кедр 240</v>
          </cell>
          <cell r="AD523" t="str">
            <v>150000</v>
          </cell>
          <cell r="AE523" t="str">
            <v>I241</v>
          </cell>
        </row>
        <row r="524">
          <cell r="AC524" t="str">
            <v>ОЦБ Кедр 260</v>
          </cell>
          <cell r="AD524" t="str">
            <v>150000</v>
          </cell>
          <cell r="AE524" t="str">
            <v>I242</v>
          </cell>
        </row>
        <row r="525">
          <cell r="AC525" t="str">
            <v>ОЦБ Кедр 280</v>
          </cell>
          <cell r="AD525" t="str">
            <v>150000</v>
          </cell>
          <cell r="AE525" t="str">
            <v>I243</v>
          </cell>
        </row>
        <row r="526">
          <cell r="AC526" t="str">
            <v>ОЦБ Кедр 300</v>
          </cell>
          <cell r="AD526" t="str">
            <v>150000</v>
          </cell>
          <cell r="AE526" t="str">
            <v>I244</v>
          </cell>
        </row>
        <row r="527">
          <cell r="AC527" t="str">
            <v>ОЦБ Кедр 320</v>
          </cell>
          <cell r="AD527" t="str">
            <v>150000</v>
          </cell>
          <cell r="AE527" t="str">
            <v>I245</v>
          </cell>
        </row>
        <row r="528">
          <cell r="AC528" t="str">
            <v>ОЦБ Кедр 340</v>
          </cell>
          <cell r="AD528" t="str">
            <v>150000</v>
          </cell>
          <cell r="AE528" t="str">
            <v>I246</v>
          </cell>
        </row>
        <row r="529">
          <cell r="AC529" t="str">
            <v>ОЦБ Кедр 360</v>
          </cell>
          <cell r="AD529" t="str">
            <v>150000</v>
          </cell>
          <cell r="AE529" t="str">
            <v>I247</v>
          </cell>
        </row>
        <row r="530">
          <cell r="AC530" t="str">
            <v>ОЦБ Кедр 380</v>
          </cell>
          <cell r="AD530" t="str">
            <v>150000</v>
          </cell>
          <cell r="AE530" t="str">
            <v>I248</v>
          </cell>
        </row>
        <row r="531">
          <cell r="AC531" t="str">
            <v>ОЦБ Кедр 400</v>
          </cell>
          <cell r="AD531" t="str">
            <v>150000</v>
          </cell>
          <cell r="AE531" t="str">
            <v>I249</v>
          </cell>
        </row>
        <row r="532">
          <cell r="AC532" t="str">
            <v>Песок карьерный</v>
          </cell>
          <cell r="AD532" t="str">
            <v>1300</v>
          </cell>
          <cell r="AE532" t="str">
            <v>J3</v>
          </cell>
        </row>
        <row r="533">
          <cell r="AC533" t="str">
            <v>Геотекстиль плотность 160 г/м2 ,50 м.п. шириной мм.</v>
          </cell>
          <cell r="AD533" t="str">
            <v>65</v>
          </cell>
          <cell r="AE533" t="str">
            <v>J4</v>
          </cell>
        </row>
        <row r="534">
          <cell r="AC534" t="str">
            <v>Геотекстиль плотность 160 г/м2 ,50 м.п. шириной мм.</v>
          </cell>
          <cell r="AD534" t="str">
            <v>65</v>
          </cell>
          <cell r="AE534" t="str">
            <v>J5</v>
          </cell>
        </row>
        <row r="535">
          <cell r="AC535" t="str">
            <v>Щебень фр 20х40</v>
          </cell>
          <cell r="AD535" t="str">
            <v>3150</v>
          </cell>
          <cell r="AE535" t="str">
            <v>J6</v>
          </cell>
        </row>
        <row r="536">
          <cell r="AC536" t="str">
            <v>Труба А/Ц БНТ 300 5000 мм</v>
          </cell>
          <cell r="AD536" t="str">
            <v>4228</v>
          </cell>
          <cell r="AE536" t="str">
            <v>J7</v>
          </cell>
        </row>
        <row r="537">
          <cell r="AC537" t="str">
            <v>Доска 50х150 обр</v>
          </cell>
          <cell r="AD537" t="str">
            <v>16500</v>
          </cell>
          <cell r="AE537" t="str">
            <v>J8</v>
          </cell>
        </row>
        <row r="538">
          <cell r="AC538" t="str">
            <v>Шпилька М12  2000 мм</v>
          </cell>
          <cell r="AD538" t="str">
            <v>240</v>
          </cell>
          <cell r="AE538" t="str">
            <v>J9</v>
          </cell>
        </row>
        <row r="539">
          <cell r="AC539" t="str">
            <v>Шайба усиленная  М12</v>
          </cell>
          <cell r="AD539" t="str">
            <v>360</v>
          </cell>
          <cell r="AE539" t="str">
            <v>J10</v>
          </cell>
        </row>
        <row r="540">
          <cell r="AC540" t="str">
            <v>Гайка М12</v>
          </cell>
          <cell r="AD540" t="str">
            <v>360</v>
          </cell>
          <cell r="AE540" t="str">
            <v>J11</v>
          </cell>
        </row>
        <row r="541">
          <cell r="AC541" t="str">
            <v>Гильза (Трубка изолирующая)</v>
          </cell>
          <cell r="AD541" t="str">
            <v>60</v>
          </cell>
          <cell r="AE541" t="str">
            <v>J12</v>
          </cell>
        </row>
        <row r="542">
          <cell r="AC542" t="str">
            <v>Гвоздь строительный  100 мм</v>
          </cell>
          <cell r="AD542" t="str">
            <v>160</v>
          </cell>
          <cell r="AE542" t="str">
            <v>J13</v>
          </cell>
        </row>
        <row r="543">
          <cell r="AC543" t="str">
            <v>Саморез черный по дереву усиленный 96 мм</v>
          </cell>
          <cell r="AD543" t="str">
            <v>390</v>
          </cell>
          <cell r="AE543" t="str">
            <v>J14</v>
          </cell>
        </row>
        <row r="544">
          <cell r="AC544" t="str">
            <v>Пленка п/э 200 мкр</v>
          </cell>
          <cell r="AD544" t="str">
            <v>100</v>
          </cell>
          <cell r="AE544" t="str">
            <v>J15</v>
          </cell>
        </row>
        <row r="545">
          <cell r="AC545" t="str">
            <v>Арматура д.12 мм  А500С</v>
          </cell>
          <cell r="AD545" t="str">
            <v>62992.12598</v>
          </cell>
          <cell r="AE545" t="str">
            <v>J16</v>
          </cell>
        </row>
        <row r="546">
          <cell r="AC546" t="str">
            <v>Арматура д.8 мм  А240</v>
          </cell>
          <cell r="AD546" t="str">
            <v>70886.07595</v>
          </cell>
          <cell r="AE546" t="str">
            <v>J17</v>
          </cell>
        </row>
        <row r="547">
          <cell r="AC547" t="str">
            <v xml:space="preserve">Проволока вязальная </v>
          </cell>
          <cell r="AD547" t="str">
            <v>130000</v>
          </cell>
          <cell r="AE547" t="str">
            <v>J18</v>
          </cell>
        </row>
        <row r="548">
          <cell r="AC548" t="str">
            <v>Бетон В 25</v>
          </cell>
          <cell r="AD548" t="str">
            <v>7200</v>
          </cell>
          <cell r="AE548" t="str">
            <v>J19</v>
          </cell>
        </row>
        <row r="549">
          <cell r="AC549" t="str">
            <v>Опорная площадка "Стульчик"</v>
          </cell>
          <cell r="AD549" t="str">
            <v>11</v>
          </cell>
          <cell r="AE549" t="str">
            <v>J20</v>
          </cell>
        </row>
        <row r="550">
          <cell r="AC550" t="str">
            <v>Труба SN4 д.160 мм дл.2000 мм</v>
          </cell>
          <cell r="AD550" t="str">
            <v>1200</v>
          </cell>
          <cell r="AE550" t="str">
            <v>J21</v>
          </cell>
        </row>
        <row r="551">
          <cell r="AC551" t="str">
            <v>Гидроизол</v>
          </cell>
          <cell r="AD551" t="str">
            <v>980</v>
          </cell>
          <cell r="AE551" t="str">
            <v>J22</v>
          </cell>
        </row>
        <row r="552">
          <cell r="AC552" t="str">
            <v>Мастика №24 мгтн (20 кг)</v>
          </cell>
          <cell r="AD552" t="str">
            <v>3968</v>
          </cell>
          <cell r="AE552" t="str">
            <v>J23</v>
          </cell>
        </row>
        <row r="553">
          <cell r="AC553" t="str">
            <v>диск отрезной д 125 мм</v>
          </cell>
          <cell r="AD553" t="str">
            <v>45</v>
          </cell>
          <cell r="AE553" t="str">
            <v>J26</v>
          </cell>
        </row>
        <row r="554">
          <cell r="AC554" t="str">
            <v>собка для степлера 1000 шт</v>
          </cell>
          <cell r="AD554" t="str">
            <v>55</v>
          </cell>
          <cell r="AE554" t="str">
            <v>J27</v>
          </cell>
        </row>
        <row r="555">
          <cell r="AC555" t="str">
            <v>нитка разметочная 150 м</v>
          </cell>
          <cell r="AD555" t="str">
            <v>170</v>
          </cell>
          <cell r="AE555" t="str">
            <v>J28</v>
          </cell>
        </row>
        <row r="556">
          <cell r="AC556" t="str">
            <v>Аренда а/м до 1,5 тн</v>
          </cell>
          <cell r="AD556" t="str">
            <v>3500</v>
          </cell>
          <cell r="AE556" t="str">
            <v>H30</v>
          </cell>
        </row>
        <row r="557">
          <cell r="AC557" t="str">
            <v>Аренда а/м до 8 тн</v>
          </cell>
          <cell r="AD557" t="str">
            <v>8000</v>
          </cell>
          <cell r="AE557" t="str">
            <v>H31</v>
          </cell>
        </row>
        <row r="558">
          <cell r="AC558" t="str">
            <v>Аренда JSB</v>
          </cell>
          <cell r="AD558" t="str">
            <v>18500</v>
          </cell>
          <cell r="AE558" t="str">
            <v>H32</v>
          </cell>
        </row>
        <row r="559">
          <cell r="AC559" t="str">
            <v>Аренда бетононасоса</v>
          </cell>
          <cell r="AD559" t="str">
            <v>23500</v>
          </cell>
          <cell r="AE559" t="str">
            <v>H33</v>
          </cell>
        </row>
        <row r="560">
          <cell r="AC560" t="str">
            <v>Расходный материал</v>
          </cell>
          <cell r="AD560" t="str">
            <v>1900</v>
          </cell>
          <cell r="AE560" t="str">
            <v>P3</v>
          </cell>
        </row>
        <row r="561">
          <cell r="AC561" t="str">
            <v>Разбивка  площадки с выносом осей</v>
          </cell>
          <cell r="AD561" t="str">
            <v>50</v>
          </cell>
          <cell r="AE561" t="str">
            <v>P4</v>
          </cell>
        </row>
        <row r="562">
          <cell r="AC562" t="str">
            <v>Разработка траншеи в ручную</v>
          </cell>
          <cell r="AD562" t="str">
            <v>1250</v>
          </cell>
          <cell r="AE562" t="str">
            <v>P5</v>
          </cell>
        </row>
        <row r="563">
          <cell r="AC563" t="str">
            <v>Зачистка дна траншеи вручную</v>
          </cell>
          <cell r="AD563" t="str">
            <v>300</v>
          </cell>
          <cell r="AE563" t="str">
            <v>P6</v>
          </cell>
        </row>
        <row r="564">
          <cell r="AC564" t="str">
            <v>Устройство песчаного основания с трамбоакой</v>
          </cell>
          <cell r="AD564" t="str">
            <v>800</v>
          </cell>
          <cell r="AE564" t="str">
            <v>P7</v>
          </cell>
        </row>
        <row r="565">
          <cell r="AC565" t="str">
            <v>Укладка геотекстиля</v>
          </cell>
          <cell r="AD565" t="str">
            <v>50</v>
          </cell>
          <cell r="AE565" t="str">
            <v>P8</v>
          </cell>
        </row>
        <row r="566">
          <cell r="AC566" t="str">
            <v>Устройство щебеночного основания с трамбовкой</v>
          </cell>
          <cell r="AD566" t="str">
            <v>800</v>
          </cell>
          <cell r="AE566" t="str">
            <v>P9</v>
          </cell>
        </row>
        <row r="567">
          <cell r="AC567" t="str">
            <v>Монтаж опалубки</v>
          </cell>
          <cell r="AD567" t="str">
            <v>240</v>
          </cell>
          <cell r="AE567" t="str">
            <v>P10</v>
          </cell>
        </row>
        <row r="568">
          <cell r="AC568" t="str">
            <v xml:space="preserve">Устройство армокаркаса монолитного ростверка </v>
          </cell>
          <cell r="AD568" t="str">
            <v>17500</v>
          </cell>
          <cell r="AE568" t="str">
            <v>P11</v>
          </cell>
        </row>
        <row r="569">
          <cell r="AC569" t="str">
            <v>Изготовление детали "хомут"</v>
          </cell>
          <cell r="AD569" t="str">
            <v>12</v>
          </cell>
          <cell r="AE569" t="str">
            <v>P12</v>
          </cell>
        </row>
        <row r="570">
          <cell r="AC570" t="str">
            <v>Изготовление Д3 "УГОЛ"</v>
          </cell>
          <cell r="AD570" t="str">
            <v>7</v>
          </cell>
          <cell r="AE570" t="str">
            <v>P13</v>
          </cell>
        </row>
        <row r="571">
          <cell r="AC571" t="str">
            <v>Изготовление Д4 "УГОЛ 45"</v>
          </cell>
          <cell r="AD571" t="str">
            <v>7</v>
          </cell>
          <cell r="AE571" t="str">
            <v>P14</v>
          </cell>
        </row>
        <row r="572">
          <cell r="AC572" t="str">
            <v>Изготовление Д5 "крест"</v>
          </cell>
          <cell r="AD572" t="str">
            <v>7</v>
          </cell>
          <cell r="AE572" t="str">
            <v>P15</v>
          </cell>
        </row>
        <row r="573">
          <cell r="AC573" t="str">
            <v>Изготовление Д6 "Т"</v>
          </cell>
          <cell r="AD573" t="str">
            <v>7</v>
          </cell>
          <cell r="AE573" t="str">
            <v>P16</v>
          </cell>
        </row>
        <row r="574">
          <cell r="AC574" t="str">
            <v>Изготовление Д1 "Стойка"</v>
          </cell>
          <cell r="AD574" t="str">
            <v>3</v>
          </cell>
          <cell r="AE574" t="str">
            <v>P17</v>
          </cell>
        </row>
        <row r="575">
          <cell r="AC575" t="str">
            <v>Монтаж продухов</v>
          </cell>
          <cell r="AD575" t="str">
            <v>50</v>
          </cell>
          <cell r="AE575" t="str">
            <v>P18</v>
          </cell>
        </row>
        <row r="576">
          <cell r="AC576" t="str">
            <v>Бетонирование монолитного ростверка</v>
          </cell>
          <cell r="AD576" t="str">
            <v>5850</v>
          </cell>
          <cell r="AE576" t="str">
            <v>P19</v>
          </cell>
        </row>
        <row r="577">
          <cell r="AC577" t="str">
            <v>Горизонтальная гидроизоляция 1 слой</v>
          </cell>
          <cell r="AD577" t="str">
            <v>350</v>
          </cell>
          <cell r="AE577" t="str">
            <v>P20</v>
          </cell>
        </row>
        <row r="578">
          <cell r="AC578" t="str">
            <v>Прием матералов на фундамент</v>
          </cell>
          <cell r="AD578" t="str">
            <v>3000</v>
          </cell>
          <cell r="AE578" t="str">
            <v>P21</v>
          </cell>
        </row>
        <row r="579">
          <cell r="AC579" t="str">
            <v>Устройство скважин под сваи</v>
          </cell>
          <cell r="AD579" t="str">
            <v>1000</v>
          </cell>
          <cell r="AE579" t="str">
            <v>P22</v>
          </cell>
        </row>
        <row r="580">
          <cell r="AC580" t="str">
            <v>Монтаж Трубы а/ц д. 300</v>
          </cell>
          <cell r="AD580" t="str">
            <v>300</v>
          </cell>
          <cell r="AE580" t="str">
            <v>P23</v>
          </cell>
        </row>
        <row r="581">
          <cell r="AC581" t="str">
            <v>Устройство армокаркаса свай</v>
          </cell>
          <cell r="AD581" t="str">
            <v>17500</v>
          </cell>
          <cell r="AE581" t="str">
            <v>P24</v>
          </cell>
        </row>
        <row r="582">
          <cell r="AC582" t="str">
            <v>Укладка бетонной смеси - сваи</v>
          </cell>
          <cell r="AD582" t="str">
            <v>5000</v>
          </cell>
          <cell r="AE582" t="str">
            <v>P25</v>
          </cell>
        </row>
      </sheetData>
      <sheetData sheetId="9">
        <row r="1">
          <cell r="B1" t="str">
            <v>Кровля мягкая материал/работа</v>
          </cell>
          <cell r="H1" t="str">
            <v>Листы железа</v>
          </cell>
        </row>
        <row r="2">
          <cell r="B2" t="str">
            <v>Название</v>
          </cell>
          <cell r="C2" t="str">
            <v>парам</v>
          </cell>
          <cell r="D2" t="str">
            <v>колич</v>
          </cell>
        </row>
        <row r="3">
          <cell r="B3" t="str">
            <v>Площадь кровли</v>
          </cell>
          <cell r="C3" t="str">
            <v>м2</v>
          </cell>
          <cell r="D3" t="str">
            <v>DB-size</v>
          </cell>
        </row>
        <row r="4">
          <cell r="B4" t="str">
            <v>Гибкая черепица "Shnglas" коллекция _________</v>
          </cell>
          <cell r="C4" t="str">
            <v>упак</v>
          </cell>
          <cell r="D4" t="str">
            <v>DB-srCherep</v>
          </cell>
          <cell r="E4">
            <v>0</v>
          </cell>
        </row>
        <row r="5">
          <cell r="B5" t="str">
            <v xml:space="preserve">Подкладочный ковер </v>
          </cell>
          <cell r="C5" t="str">
            <v>рул</v>
          </cell>
          <cell r="D5" t="str">
            <v>DB-srKover</v>
          </cell>
          <cell r="E5">
            <v>0</v>
          </cell>
        </row>
        <row r="6">
          <cell r="B6" t="str">
            <v>Конек карниз</v>
          </cell>
          <cell r="C6" t="str">
            <v>уп</v>
          </cell>
          <cell r="D6" t="str">
            <v>DB-srKonK</v>
          </cell>
          <cell r="E6">
            <v>0</v>
          </cell>
        </row>
        <row r="7">
          <cell r="B7" t="str">
            <v>Мастика битумная 3.6 кг</v>
          </cell>
          <cell r="C7" t="str">
            <v>банк</v>
          </cell>
          <cell r="D7" t="str">
            <v>DB-srMastika1</v>
          </cell>
          <cell r="E7">
            <v>0</v>
          </cell>
        </row>
        <row r="8">
          <cell r="B8" t="str">
            <v>Мастика битумная12 кг</v>
          </cell>
          <cell r="C8" t="str">
            <v>банк</v>
          </cell>
          <cell r="D8" t="str">
            <v>DB-srMastika</v>
          </cell>
          <cell r="E8">
            <v>0</v>
          </cell>
        </row>
        <row r="9">
          <cell r="B9" t="str">
            <v xml:space="preserve">Конек широкий </v>
          </cell>
          <cell r="C9" t="str">
            <v>шт</v>
          </cell>
          <cell r="D9" t="str">
            <v>DB-srKonShir</v>
          </cell>
          <cell r="E9">
            <v>0</v>
          </cell>
        </row>
        <row r="10">
          <cell r="B10" t="str">
            <v>Конек односкатной крыши</v>
          </cell>
          <cell r="C10" t="str">
            <v>шт</v>
          </cell>
          <cell r="D10" t="str">
            <v>DB-srKonOneSkat</v>
          </cell>
          <cell r="E10">
            <v>0</v>
          </cell>
        </row>
        <row r="11">
          <cell r="B11" t="str">
            <v>Планка ветровая</v>
          </cell>
          <cell r="C11" t="str">
            <v>шт</v>
          </cell>
          <cell r="D11" t="str">
            <v>DB-srPlanVetr</v>
          </cell>
          <cell r="E11">
            <v>0</v>
          </cell>
        </row>
        <row r="12">
          <cell r="B12" t="str">
            <v>Карнизная планка</v>
          </cell>
          <cell r="C12" t="str">
            <v>шт</v>
          </cell>
          <cell r="D12" t="str">
            <v>DB-srPlanK</v>
          </cell>
          <cell r="E12">
            <v>0</v>
          </cell>
        </row>
        <row r="13">
          <cell r="B13" t="str">
            <v xml:space="preserve">Капельники </v>
          </cell>
          <cell r="C13" t="str">
            <v>шт</v>
          </cell>
          <cell r="D13" t="str">
            <v>DB-srKapelnik</v>
          </cell>
          <cell r="E13">
            <v>0</v>
          </cell>
        </row>
        <row r="14">
          <cell r="B14" t="str">
            <v>Ендова</v>
          </cell>
          <cell r="C14" t="str">
            <v>шт</v>
          </cell>
          <cell r="D14" t="str">
            <v>DB-srEndn</v>
          </cell>
          <cell r="E14">
            <v>0</v>
          </cell>
        </row>
        <row r="15">
          <cell r="B15" t="str">
            <v>Гвоздь кровельный</v>
          </cell>
          <cell r="C15" t="str">
            <v>уп</v>
          </cell>
          <cell r="D15" t="str">
            <v>DB-srGvozd</v>
          </cell>
          <cell r="E15">
            <v>0</v>
          </cell>
        </row>
        <row r="16">
          <cell r="B16" t="str">
            <v>Саморез 70</v>
          </cell>
          <cell r="C16" t="str">
            <v>уп</v>
          </cell>
          <cell r="D16" t="str">
            <v>DB-srSam70</v>
          </cell>
          <cell r="E16">
            <v>0</v>
          </cell>
        </row>
        <row r="17">
          <cell r="B17" t="str">
            <v>Упаковка</v>
          </cell>
          <cell r="C17" t="str">
            <v>шт</v>
          </cell>
          <cell r="D17" t="str">
            <v>DB-srPack</v>
          </cell>
          <cell r="E17">
            <v>0</v>
          </cell>
        </row>
        <row r="18">
          <cell r="B18" t="str">
            <v>Изоспан АМ 70м2</v>
          </cell>
          <cell r="C18" t="str">
            <v>шт</v>
          </cell>
          <cell r="D18" t="str">
            <v>DB-srIzospanAM</v>
          </cell>
          <cell r="E18">
            <v>0</v>
          </cell>
        </row>
        <row r="19">
          <cell r="B19" t="str">
            <v>Изоспан АМ 35м2</v>
          </cell>
          <cell r="C19" t="str">
            <v>шт</v>
          </cell>
          <cell r="D19" t="str">
            <v>DB-srIzospanAM35</v>
          </cell>
          <cell r="E19">
            <v>0</v>
          </cell>
        </row>
        <row r="20">
          <cell r="B20" t="str">
            <v>Лента клеещая двухсторонняя</v>
          </cell>
          <cell r="C20" t="str">
            <v>шт</v>
          </cell>
          <cell r="D20" t="str">
            <v>DB-srLenta</v>
          </cell>
          <cell r="E20">
            <v>0</v>
          </cell>
        </row>
        <row r="21">
          <cell r="B21" t="str">
            <v>Роквул скандик при 200мм утепление</v>
          </cell>
          <cell r="C21" t="str">
            <v>шт</v>
          </cell>
          <cell r="D21" t="str">
            <v>DB-srRokvul</v>
          </cell>
          <cell r="E21">
            <v>0</v>
          </cell>
        </row>
        <row r="22">
          <cell r="B22" t="str">
            <v>Изоспан В 70м2</v>
          </cell>
          <cell r="C22" t="str">
            <v>шт</v>
          </cell>
          <cell r="D22" t="str">
            <v>DB-srIzospanB</v>
          </cell>
          <cell r="E22">
            <v>0</v>
          </cell>
        </row>
        <row r="23">
          <cell r="B23" t="str">
            <v>Изоспан В 35м2</v>
          </cell>
          <cell r="C23" t="str">
            <v>шт</v>
          </cell>
          <cell r="D23" t="str">
            <v>DB-srIzospanB35</v>
          </cell>
          <cell r="E23">
            <v>0</v>
          </cell>
        </row>
        <row r="24">
          <cell r="B24" t="str">
            <v>Примыкание угловое</v>
          </cell>
          <cell r="C24" t="str">
            <v>шт</v>
          </cell>
          <cell r="D24" t="str">
            <v>DB-srPrimUgol</v>
          </cell>
          <cell r="E24">
            <v>0</v>
          </cell>
        </row>
        <row r="25">
          <cell r="B25" t="str">
            <v>Примыкание накладное</v>
          </cell>
          <cell r="C25" t="str">
            <v>шт</v>
          </cell>
          <cell r="D25" t="str">
            <v>DB-mrPrimNakl</v>
          </cell>
          <cell r="E25">
            <v>0</v>
          </cell>
        </row>
        <row r="26">
          <cell r="B26" t="str">
            <v>OSB-3 12 мм</v>
          </cell>
          <cell r="C26" t="str">
            <v>лист</v>
          </cell>
          <cell r="D26" t="str">
            <v>DB-srOSB</v>
          </cell>
          <cell r="E26">
            <v>0</v>
          </cell>
        </row>
        <row r="27">
          <cell r="B27" t="str">
            <v>Саморез 35мм в 1 кг 550шт 32шт на лист</v>
          </cell>
          <cell r="C27" t="str">
            <v>кг</v>
          </cell>
          <cell r="D27" t="e">
            <v>#VALUE!</v>
          </cell>
          <cell r="E27">
            <v>380</v>
          </cell>
        </row>
        <row r="28">
          <cell r="B28" t="str">
            <v>Аэратор конька</v>
          </cell>
          <cell r="C28" t="str">
            <v>шт</v>
          </cell>
          <cell r="D28" t="str">
            <v>DB-srAero</v>
          </cell>
          <cell r="E28">
            <v>0</v>
          </cell>
        </row>
        <row r="29">
          <cell r="B29" t="str">
            <v>Аэратор скатный</v>
          </cell>
          <cell r="C29" t="str">
            <v>шт</v>
          </cell>
          <cell r="D29" t="str">
            <v>DB-srAeroSkat</v>
          </cell>
          <cell r="E29">
            <v>0</v>
          </cell>
        </row>
        <row r="30">
          <cell r="B30" t="str">
            <v>Стропила 50х150мм</v>
          </cell>
          <cell r="C30" t="str">
            <v>м3</v>
          </cell>
          <cell r="D30" t="e">
            <v>#VALUE!</v>
          </cell>
        </row>
        <row r="31">
          <cell r="B31" t="str">
            <v>Стропила 50х200мм</v>
          </cell>
          <cell r="C31" t="str">
            <v>м3</v>
          </cell>
          <cell r="D31" t="str">
            <v>DB-srtropValue</v>
          </cell>
          <cell r="E31">
            <v>0</v>
          </cell>
        </row>
        <row r="32">
          <cell r="B32" t="str">
            <v>Соеденительная пластина</v>
          </cell>
          <cell r="C32" t="str">
            <v>шт</v>
          </cell>
          <cell r="D32" t="e">
            <v>#VALUE!</v>
          </cell>
          <cell r="E32">
            <v>0</v>
          </cell>
        </row>
        <row r="33">
          <cell r="B33" t="str">
            <v>Шпилька 12мм 2000мм</v>
          </cell>
          <cell r="C33" t="str">
            <v>шт</v>
          </cell>
          <cell r="D33" t="e">
            <v>#VALUE!</v>
          </cell>
          <cell r="E33">
            <v>0</v>
          </cell>
        </row>
        <row r="34">
          <cell r="B34" t="str">
            <v>Гайки 12мм</v>
          </cell>
          <cell r="C34" t="str">
            <v>шт</v>
          </cell>
          <cell r="D34" t="e">
            <v>#VALUE!</v>
          </cell>
          <cell r="E34">
            <v>0</v>
          </cell>
        </row>
        <row r="35">
          <cell r="B35" t="str">
            <v>Шайбы 12мм усиленные</v>
          </cell>
          <cell r="C35" t="str">
            <v>шт</v>
          </cell>
          <cell r="D35" t="e">
            <v>#VALUE!</v>
          </cell>
          <cell r="E35">
            <v>0</v>
          </cell>
        </row>
        <row r="36">
          <cell r="B36" t="str">
            <v>уплотнительная лента для контробрешетки 60мм</v>
          </cell>
          <cell r="C36" t="str">
            <v>рул</v>
          </cell>
          <cell r="D36" t="e">
            <v>#VALUE!</v>
          </cell>
          <cell r="E36">
            <v>0</v>
          </cell>
          <cell r="F36" t="e">
            <v>#VALUE!</v>
          </cell>
        </row>
        <row r="37">
          <cell r="B37" t="str">
            <v>Брусок 50х50х3000мм</v>
          </cell>
          <cell r="C37" t="str">
            <v>шт</v>
          </cell>
          <cell r="D37" t="e">
            <v>#VALUE!</v>
          </cell>
          <cell r="E37">
            <v>0</v>
          </cell>
        </row>
        <row r="38">
          <cell r="B38" t="str">
            <v>Доска 25х150мм</v>
          </cell>
          <cell r="C38" t="str">
            <v>м3</v>
          </cell>
          <cell r="D38" t="e">
            <v>#VALUE!</v>
          </cell>
          <cell r="E38">
            <v>0</v>
          </cell>
          <cell r="F38" t="e">
            <v>#VALUE!</v>
          </cell>
        </row>
        <row r="39">
          <cell r="B39" t="str">
            <v>Скользячки</v>
          </cell>
          <cell r="C39" t="str">
            <v>шт</v>
          </cell>
          <cell r="D39" t="e">
            <v>#VALUE!</v>
          </cell>
          <cell r="E39">
            <v>0</v>
          </cell>
        </row>
        <row r="40">
          <cell r="B40" t="str">
            <v>Саморез 4,2х90 мм 131шт в кг</v>
          </cell>
          <cell r="C40" t="str">
            <v>кг</v>
          </cell>
          <cell r="D40" t="e">
            <v>#VALUE!</v>
          </cell>
        </row>
        <row r="41">
          <cell r="B41" t="str">
            <v>Саморез 51 на скользячки</v>
          </cell>
          <cell r="C41" t="str">
            <v>кг</v>
          </cell>
          <cell r="D41" t="e">
            <v>#VALUE!</v>
          </cell>
          <cell r="E41">
            <v>0</v>
          </cell>
        </row>
        <row r="42">
          <cell r="B42" t="str">
            <v>Гвоздь 120мм в 1кг - 87 штук</v>
          </cell>
          <cell r="C42" t="str">
            <v>кг</v>
          </cell>
          <cell r="D42" t="e">
            <v>#VALUE!</v>
          </cell>
        </row>
        <row r="43">
          <cell r="B43" t="str">
            <v>Саморез 3.8х70мм   в 1кг - 248 штук</v>
          </cell>
          <cell r="C43" t="str">
            <v>кг</v>
          </cell>
          <cell r="D43" t="e">
            <v>#VALUE!</v>
          </cell>
        </row>
        <row r="46">
          <cell r="B46" t="str">
            <v>Лента вентиляционная карнизная  0.1х5м</v>
          </cell>
          <cell r="C46" t="str">
            <v>шт</v>
          </cell>
          <cell r="D46" t="e">
            <v>#VALUE!</v>
          </cell>
          <cell r="E46">
            <v>612</v>
          </cell>
        </row>
        <row r="47">
          <cell r="B47" t="str">
            <v>Скобы степлерные</v>
          </cell>
          <cell r="C47" t="str">
            <v>уп</v>
          </cell>
          <cell r="D47" t="e">
            <v>#VALUE!</v>
          </cell>
          <cell r="E47">
            <v>0</v>
          </cell>
        </row>
        <row r="48">
          <cell r="B48" t="str">
            <v xml:space="preserve">Огнебиозащита Сенеж Проф 23кг         300 гр/м² для II группы </v>
          </cell>
          <cell r="C48" t="str">
            <v>шт</v>
          </cell>
          <cell r="D48" t="e">
            <v>#VALUE!</v>
          </cell>
          <cell r="E48">
            <v>0</v>
          </cell>
          <cell r="F48" t="e">
            <v>#VALUE!</v>
          </cell>
        </row>
        <row r="49">
          <cell r="B49" t="str">
            <v>стропила 50х200мм - м2</v>
          </cell>
          <cell r="C49" t="str">
            <v>м2</v>
          </cell>
          <cell r="D49" t="e">
            <v>#VALUE!</v>
          </cell>
          <cell r="G49" t="str">
            <v>м3</v>
          </cell>
        </row>
        <row r="50">
          <cell r="B50" t="str">
            <v>Брусок 50х50х3000мм - м2</v>
          </cell>
          <cell r="C50" t="str">
            <v>м2</v>
          </cell>
          <cell r="D50" t="e">
            <v>#VALUE!</v>
          </cell>
          <cell r="G50" t="e">
            <v>#VALUE!</v>
          </cell>
        </row>
        <row r="51">
          <cell r="B51" t="str">
            <v>Доска 25х150мм - м2</v>
          </cell>
          <cell r="C51" t="str">
            <v>м2</v>
          </cell>
          <cell r="D51" t="e">
            <v>#VALUE!</v>
          </cell>
          <cell r="F51" t="str">
            <v>тон.</v>
          </cell>
        </row>
        <row r="52">
          <cell r="B52" t="str">
            <v>Доставка пиломатериал до 10т.</v>
          </cell>
          <cell r="C52" t="str">
            <v>м3</v>
          </cell>
          <cell r="D52" t="e">
            <v>#VALUE!</v>
          </cell>
          <cell r="E52" t="e">
            <v>#VALUE!</v>
          </cell>
          <cell r="F52" t="e">
            <v>#VALUE!</v>
          </cell>
        </row>
        <row r="53">
          <cell r="B53" t="str">
            <v>Доставка кровля/утепдитель/водосток/комплектующие</v>
          </cell>
          <cell r="C53" t="str">
            <v>м/см</v>
          </cell>
          <cell r="D53" t="e">
            <v>#VALUE!</v>
          </cell>
          <cell r="E53">
            <v>1</v>
          </cell>
          <cell r="F53" t="str">
            <v>мягкая крыш</v>
          </cell>
          <cell r="G53" t="str">
            <v>металлоч</v>
          </cell>
        </row>
        <row r="55">
          <cell r="B55" t="str">
            <v>Роквул скандик при 150мм утепление</v>
          </cell>
          <cell r="C55" t="str">
            <v>шт</v>
          </cell>
          <cell r="D55" t="e">
            <v>#VALUE!</v>
          </cell>
          <cell r="E55">
            <v>980</v>
          </cell>
        </row>
        <row r="58">
          <cell r="B58" t="str">
            <v>Работа кровля</v>
          </cell>
        </row>
        <row r="59">
          <cell r="B59" t="str">
            <v>Монтаж пароизоляционной мембраны</v>
          </cell>
          <cell r="C59" t="str">
            <v>м2</v>
          </cell>
          <cell r="D59">
            <v>0</v>
          </cell>
        </row>
        <row r="60">
          <cell r="B60" t="str">
            <v>Монтаж утеплителя 150мм</v>
          </cell>
          <cell r="C60" t="str">
            <v>м2</v>
          </cell>
          <cell r="D60">
            <v>0</v>
          </cell>
        </row>
        <row r="61">
          <cell r="B61" t="str">
            <v>Монтаж утеплителя 200мм</v>
          </cell>
          <cell r="C61" t="str">
            <v>м2</v>
          </cell>
          <cell r="D61">
            <v>0</v>
          </cell>
        </row>
        <row r="62">
          <cell r="B62" t="str">
            <v>Монтаж гидроизоляционной мембраны</v>
          </cell>
          <cell r="C62" t="str">
            <v>м2</v>
          </cell>
          <cell r="D62">
            <v>0</v>
          </cell>
        </row>
        <row r="63">
          <cell r="B63" t="str">
            <v>Монтаж стропила 200/150мм</v>
          </cell>
          <cell r="C63" t="str">
            <v>м2</v>
          </cell>
          <cell r="D63">
            <v>0</v>
          </cell>
        </row>
        <row r="64">
          <cell r="B64" t="str">
            <v>Монтаж контробрешетки</v>
          </cell>
          <cell r="C64" t="str">
            <v>м2</v>
          </cell>
          <cell r="D64">
            <v>0</v>
          </cell>
        </row>
        <row r="65">
          <cell r="B65" t="str">
            <v>Монтаж уплотнительной ленты</v>
          </cell>
          <cell r="C65" t="str">
            <v>п.м.</v>
          </cell>
          <cell r="D65">
            <v>0</v>
          </cell>
        </row>
        <row r="66">
          <cell r="B66" t="str">
            <v>Монтаж обрешетки</v>
          </cell>
          <cell r="C66" t="str">
            <v>м2</v>
          </cell>
          <cell r="D66">
            <v>0</v>
          </cell>
        </row>
        <row r="67">
          <cell r="B67" t="str">
            <v>Обработка септиком</v>
          </cell>
          <cell r="C67" t="str">
            <v>м2</v>
          </cell>
          <cell r="D67">
            <v>0</v>
          </cell>
        </row>
        <row r="68">
          <cell r="B68" t="str">
            <v>OSB-3 12 мм</v>
          </cell>
          <cell r="C68" t="str">
            <v>м2</v>
          </cell>
          <cell r="D68">
            <v>45</v>
          </cell>
        </row>
        <row r="69">
          <cell r="B69" t="str">
            <v xml:space="preserve">Монтаж кровельного покрытия </v>
          </cell>
          <cell r="C69" t="str">
            <v>м2</v>
          </cell>
          <cell r="D69">
            <v>0</v>
          </cell>
        </row>
        <row r="70">
          <cell r="B70" t="str">
            <v>Монтаж подкладочного ковра</v>
          </cell>
          <cell r="C70" t="str">
            <v>м2</v>
          </cell>
          <cell r="D70">
            <v>0</v>
          </cell>
        </row>
        <row r="71">
          <cell r="B71" t="str">
            <v>Монтаж водостока труба</v>
          </cell>
          <cell r="C71" t="str">
            <v>п.м.</v>
          </cell>
          <cell r="D71">
            <v>0</v>
          </cell>
          <cell r="E71">
            <v>16</v>
          </cell>
          <cell r="F71">
            <v>16</v>
          </cell>
        </row>
        <row r="72">
          <cell r="B72" t="str">
            <v>Монтаж водостока желоб</v>
          </cell>
          <cell r="C72" t="str">
            <v>п.м.</v>
          </cell>
          <cell r="D72">
            <v>0</v>
          </cell>
          <cell r="E72">
            <v>24</v>
          </cell>
          <cell r="F72">
            <v>24</v>
          </cell>
        </row>
        <row r="73">
          <cell r="B73" t="str">
            <v>Прием  пиломатериалов для кровли</v>
          </cell>
          <cell r="C73" t="str">
            <v>м3</v>
          </cell>
          <cell r="G73" t="str">
            <v>ковер</v>
          </cell>
        </row>
        <row r="74">
          <cell r="B74" t="str">
            <v>Прием  материалов кровли мягкая</v>
          </cell>
          <cell r="C74" t="str">
            <v>компл</v>
          </cell>
          <cell r="E74" t="e">
            <v>#VALUE!</v>
          </cell>
          <cell r="F74" t="e">
            <v>#VALUE!</v>
          </cell>
          <cell r="G74" t="e">
            <v>#VALUE!</v>
          </cell>
        </row>
        <row r="75">
          <cell r="B75" t="str">
            <v>Прием  материалов кровли железо</v>
          </cell>
          <cell r="C75" t="str">
            <v>компл</v>
          </cell>
          <cell r="E75" t="e">
            <v>#VALUE!</v>
          </cell>
          <cell r="F75">
            <v>915.05049999999994</v>
          </cell>
          <cell r="G75" t="str">
            <v>ОСБ</v>
          </cell>
        </row>
        <row r="76">
          <cell r="E76" t="str">
            <v>утепл вес</v>
          </cell>
          <cell r="F76" t="e">
            <v>#VALUE!</v>
          </cell>
          <cell r="G76" t="e">
            <v>#VALUE!</v>
          </cell>
        </row>
        <row r="77">
          <cell r="B77" t="str">
            <v>Водосток пластиковый</v>
          </cell>
          <cell r="F77" t="str">
            <v>огнебио</v>
          </cell>
        </row>
        <row r="78">
          <cell r="B78" t="str">
            <v>Желоб 3м</v>
          </cell>
          <cell r="C78" t="str">
            <v>шт</v>
          </cell>
          <cell r="F78" t="e">
            <v>#VALUE!</v>
          </cell>
        </row>
        <row r="79">
          <cell r="B79" t="str">
            <v>Соединитель желоба</v>
          </cell>
          <cell r="C79" t="str">
            <v>шт</v>
          </cell>
        </row>
        <row r="80">
          <cell r="B80" t="str">
            <v>Кронштейн желоба</v>
          </cell>
          <cell r="C80" t="str">
            <v>шт</v>
          </cell>
          <cell r="F80" t="str">
            <v>маст 3,6кг</v>
          </cell>
          <cell r="G80" t="e">
            <v>#VALUE!</v>
          </cell>
        </row>
        <row r="81">
          <cell r="B81" t="str">
            <v>Заглушка</v>
          </cell>
          <cell r="C81" t="str">
            <v>шт</v>
          </cell>
          <cell r="F81" t="str">
            <v>маст 12кг</v>
          </cell>
          <cell r="G81" t="e">
            <v>#VALUE!</v>
          </cell>
        </row>
        <row r="82">
          <cell r="B82" t="str">
            <v>Воронка</v>
          </cell>
          <cell r="C82" t="str">
            <v>шт</v>
          </cell>
        </row>
        <row r="83">
          <cell r="B83" t="str">
            <v>Колено</v>
          </cell>
          <cell r="C83" t="str">
            <v>шт</v>
          </cell>
        </row>
        <row r="84">
          <cell r="B84" t="str">
            <v>Отвод</v>
          </cell>
          <cell r="C84" t="str">
            <v>шт</v>
          </cell>
        </row>
        <row r="85">
          <cell r="B85" t="str">
            <v>Труба 3м</v>
          </cell>
          <cell r="C85" t="str">
            <v>шт</v>
          </cell>
        </row>
        <row r="86">
          <cell r="B86" t="str">
            <v>Труба 1м</v>
          </cell>
          <cell r="C86" t="str">
            <v>шт</v>
          </cell>
        </row>
        <row r="87">
          <cell r="B87" t="str">
            <v>Хомут трубы</v>
          </cell>
          <cell r="C87" t="str">
            <v>шт</v>
          </cell>
        </row>
        <row r="88">
          <cell r="B88" t="str">
            <v>Муфта трубы</v>
          </cell>
          <cell r="C88" t="str">
            <v>шт</v>
          </cell>
        </row>
        <row r="89">
          <cell r="B89" t="str">
            <v>Угол желоба 90°</v>
          </cell>
          <cell r="C89" t="str">
            <v>шт</v>
          </cell>
        </row>
        <row r="90">
          <cell r="B90" t="str">
            <v>Угол желоба 135°</v>
          </cell>
          <cell r="C90" t="str">
            <v>шт</v>
          </cell>
        </row>
        <row r="92">
          <cell r="B92" t="str">
            <v>Водосток металлический</v>
          </cell>
        </row>
        <row r="93">
          <cell r="B93" t="str">
            <v>Желоб 3м</v>
          </cell>
          <cell r="C93" t="str">
            <v>шт</v>
          </cell>
        </row>
        <row r="94">
          <cell r="B94" t="str">
            <v>Соединитель желоба</v>
          </cell>
          <cell r="C94" t="str">
            <v>шт</v>
          </cell>
        </row>
        <row r="95">
          <cell r="B95" t="str">
            <v>Кронштейн желоба</v>
          </cell>
          <cell r="C95" t="str">
            <v>шт</v>
          </cell>
        </row>
        <row r="96">
          <cell r="B96" t="str">
            <v>Заглушка</v>
          </cell>
          <cell r="C96" t="str">
            <v>шт</v>
          </cell>
        </row>
        <row r="97">
          <cell r="B97" t="str">
            <v>Воронка</v>
          </cell>
          <cell r="C97" t="str">
            <v>шт</v>
          </cell>
        </row>
        <row r="98">
          <cell r="B98" t="str">
            <v>Колено</v>
          </cell>
          <cell r="C98" t="str">
            <v>шт</v>
          </cell>
        </row>
        <row r="99">
          <cell r="B99" t="str">
            <v>Отвод</v>
          </cell>
          <cell r="C99" t="str">
            <v>шт</v>
          </cell>
          <cell r="D99">
            <v>2</v>
          </cell>
        </row>
        <row r="100">
          <cell r="B100" t="str">
            <v>Труба 3м</v>
          </cell>
          <cell r="C100" t="str">
            <v>шт</v>
          </cell>
          <cell r="D100">
            <v>4</v>
          </cell>
        </row>
        <row r="101">
          <cell r="B101" t="str">
            <v>Труба 1м</v>
          </cell>
          <cell r="C101" t="str">
            <v>шт</v>
          </cell>
          <cell r="D101">
            <v>2</v>
          </cell>
        </row>
        <row r="102">
          <cell r="B102" t="str">
            <v>Хомут трубы</v>
          </cell>
          <cell r="C102" t="str">
            <v>шт</v>
          </cell>
          <cell r="D102">
            <v>2</v>
          </cell>
        </row>
        <row r="103">
          <cell r="B103" t="str">
            <v>Угол желоба 90° внутренний</v>
          </cell>
          <cell r="C103" t="str">
            <v>шт</v>
          </cell>
        </row>
        <row r="104">
          <cell r="B104" t="str">
            <v>Угол желоба 90° внешний</v>
          </cell>
          <cell r="C104" t="str">
            <v>шт</v>
          </cell>
        </row>
        <row r="105">
          <cell r="B105" t="str">
            <v>Угол желоба наружный 135°</v>
          </cell>
          <cell r="C105" t="str">
            <v>шт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639-08A3-AC4E-8471-59F27C01C6D6}">
  <dimension ref="A1:AW430"/>
  <sheetViews>
    <sheetView tabSelected="1" workbookViewId="0">
      <selection activeCell="F10" sqref="F10"/>
    </sheetView>
  </sheetViews>
  <sheetFormatPr baseColWidth="10" defaultColWidth="8.83203125" defaultRowHeight="16"/>
  <cols>
    <col min="2" max="2" width="35" customWidth="1"/>
    <col min="4" max="4" width="9.83203125" bestFit="1" customWidth="1"/>
    <col min="5" max="5" width="10.83203125" customWidth="1"/>
    <col min="6" max="6" width="12.5" customWidth="1"/>
    <col min="7" max="7" width="55.5" customWidth="1"/>
    <col min="8" max="8" width="12" customWidth="1"/>
    <col min="9" max="9" width="12.33203125" customWidth="1"/>
    <col min="10" max="10" width="29.6640625" customWidth="1"/>
    <col min="11" max="11" width="13.33203125" customWidth="1"/>
    <col min="12" max="12" width="13.5" customWidth="1"/>
    <col min="13" max="13" width="26" customWidth="1"/>
    <col min="14" max="14" width="16.1640625" customWidth="1"/>
    <col min="15" max="15" width="11.1640625" customWidth="1"/>
    <col min="16" max="16" width="11.5" customWidth="1"/>
  </cols>
  <sheetData>
    <row r="1" spans="1:17" ht="14.5" customHeight="1">
      <c r="A1" s="1"/>
      <c r="B1" s="1"/>
      <c r="C1" s="1"/>
      <c r="D1" s="2">
        <v>0</v>
      </c>
      <c r="E1" s="1" t="s">
        <v>0</v>
      </c>
      <c r="F1" s="3" t="s">
        <v>1</v>
      </c>
      <c r="G1" s="3"/>
      <c r="H1" s="3"/>
      <c r="I1" s="3"/>
      <c r="J1" s="3"/>
      <c r="K1" s="3"/>
      <c r="L1" s="3"/>
      <c r="M1" s="3"/>
      <c r="N1" s="3"/>
      <c r="O1" s="1"/>
      <c r="P1" s="1"/>
      <c r="Q1" s="1"/>
    </row>
    <row r="2" spans="1:17" ht="14.5" customHeight="1">
      <c r="A2" s="4"/>
      <c r="B2" s="4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1"/>
      <c r="P2" s="1"/>
      <c r="Q2" s="1"/>
    </row>
    <row r="3" spans="1:17" ht="18" customHeight="1">
      <c r="A3" s="5"/>
      <c r="B3" s="6"/>
      <c r="C3" s="7" t="s">
        <v>2</v>
      </c>
      <c r="D3" s="7"/>
      <c r="E3" s="8"/>
      <c r="F3" s="8"/>
      <c r="G3" s="9" t="s">
        <v>3</v>
      </c>
      <c r="H3" s="10"/>
      <c r="I3" s="11" t="s">
        <v>4</v>
      </c>
      <c r="J3" s="12"/>
      <c r="K3" s="8"/>
      <c r="L3" s="13"/>
      <c r="M3" s="8"/>
      <c r="N3" s="14" t="s">
        <v>5</v>
      </c>
      <c r="O3" s="14" t="s">
        <v>6</v>
      </c>
      <c r="P3" s="14" t="s">
        <v>6</v>
      </c>
      <c r="Q3" s="8"/>
    </row>
    <row r="4" spans="1:17" ht="30">
      <c r="A4" s="13"/>
      <c r="B4" s="15" t="s">
        <v>7</v>
      </c>
      <c r="C4" s="16" t="s">
        <v>8</v>
      </c>
      <c r="D4" s="17"/>
      <c r="E4" s="8"/>
      <c r="F4" s="8"/>
      <c r="G4" s="18" t="s">
        <v>9</v>
      </c>
      <c r="H4" s="19">
        <v>1500</v>
      </c>
      <c r="I4" s="13" t="s">
        <v>10</v>
      </c>
      <c r="J4" s="12"/>
      <c r="K4" s="8"/>
      <c r="L4" s="13"/>
      <c r="M4" s="8"/>
      <c r="N4" s="20" t="s">
        <v>11</v>
      </c>
      <c r="O4" s="21" t="s">
        <v>12</v>
      </c>
      <c r="P4" s="22"/>
      <c r="Q4" s="8"/>
    </row>
    <row r="5" spans="1:17" ht="25.25" customHeight="1">
      <c r="A5" s="13"/>
      <c r="B5" s="15" t="s">
        <v>13</v>
      </c>
      <c r="C5" s="16" t="s">
        <v>8</v>
      </c>
      <c r="D5" s="23"/>
      <c r="E5" s="8"/>
      <c r="F5" s="8"/>
      <c r="G5" s="18" t="s">
        <v>9</v>
      </c>
      <c r="H5" s="24">
        <v>2000</v>
      </c>
      <c r="I5" s="13" t="s">
        <v>10</v>
      </c>
      <c r="J5" s="12"/>
      <c r="K5" s="8"/>
      <c r="L5" s="13"/>
      <c r="M5" s="8"/>
      <c r="N5" s="25" t="s">
        <v>14</v>
      </c>
      <c r="O5" s="21" t="s">
        <v>10</v>
      </c>
      <c r="P5" s="26"/>
      <c r="Q5" s="8"/>
    </row>
    <row r="6" spans="1:17" ht="15.5" customHeight="1">
      <c r="A6" s="13"/>
      <c r="B6" s="15"/>
      <c r="C6" s="16"/>
      <c r="D6" s="16"/>
      <c r="E6" s="8"/>
      <c r="F6" s="8"/>
      <c r="G6" s="27" t="s">
        <v>15</v>
      </c>
      <c r="H6" s="28"/>
      <c r="I6" s="11" t="s">
        <v>4</v>
      </c>
      <c r="J6" s="12"/>
      <c r="K6" s="8"/>
      <c r="L6" s="13"/>
      <c r="M6" s="8"/>
      <c r="N6" s="25" t="s">
        <v>16</v>
      </c>
      <c r="O6" s="21" t="s">
        <v>4</v>
      </c>
      <c r="P6" s="26"/>
      <c r="Q6" s="8"/>
    </row>
    <row r="7" spans="1:17" ht="51">
      <c r="A7" s="13"/>
      <c r="B7" s="15"/>
      <c r="C7" s="16"/>
      <c r="D7" s="16"/>
      <c r="E7" s="8"/>
      <c r="F7" s="8"/>
      <c r="G7" s="27" t="s">
        <v>17</v>
      </c>
      <c r="H7" s="28"/>
      <c r="I7" s="11" t="s">
        <v>18</v>
      </c>
      <c r="J7" s="12"/>
      <c r="K7" s="8"/>
      <c r="L7" s="29">
        <f>J8/33</f>
        <v>0</v>
      </c>
      <c r="M7" s="8"/>
      <c r="N7" s="25" t="s">
        <v>19</v>
      </c>
      <c r="O7" s="21" t="s">
        <v>10</v>
      </c>
      <c r="P7" s="26"/>
      <c r="Q7" s="8"/>
    </row>
    <row r="8" spans="1:17" ht="21" customHeight="1">
      <c r="A8" s="13"/>
      <c r="B8" s="30" t="s">
        <v>20</v>
      </c>
      <c r="C8" s="16" t="s">
        <v>8</v>
      </c>
      <c r="D8" s="23"/>
      <c r="E8" s="8"/>
      <c r="F8" s="8"/>
      <c r="G8" s="31" t="s">
        <v>21</v>
      </c>
      <c r="H8" s="32"/>
      <c r="I8" s="11" t="s">
        <v>4</v>
      </c>
      <c r="J8" s="12"/>
      <c r="K8" s="8"/>
      <c r="L8" s="13"/>
      <c r="M8" s="8"/>
      <c r="N8" s="25" t="s">
        <v>22</v>
      </c>
      <c r="O8" s="21" t="s">
        <v>4</v>
      </c>
      <c r="P8" s="26"/>
      <c r="Q8" s="8"/>
    </row>
    <row r="9" spans="1:17" ht="34">
      <c r="A9" s="13"/>
      <c r="B9" s="15" t="s">
        <v>23</v>
      </c>
      <c r="C9" s="16" t="s">
        <v>18</v>
      </c>
      <c r="D9" s="23"/>
      <c r="E9" s="8"/>
      <c r="F9" s="8"/>
      <c r="G9" s="31" t="s">
        <v>24</v>
      </c>
      <c r="H9" s="32"/>
      <c r="I9" s="11" t="s">
        <v>18</v>
      </c>
      <c r="J9" s="12"/>
      <c r="K9" s="8"/>
      <c r="L9" s="13"/>
      <c r="M9" s="8"/>
      <c r="N9" s="25" t="s">
        <v>25</v>
      </c>
      <c r="O9" s="21" t="s">
        <v>10</v>
      </c>
      <c r="P9" s="26"/>
      <c r="Q9" s="8"/>
    </row>
    <row r="10" spans="1:17" ht="16.25" customHeight="1">
      <c r="A10" s="13"/>
      <c r="B10" s="15" t="s">
        <v>26</v>
      </c>
      <c r="C10" s="16" t="s">
        <v>18</v>
      </c>
      <c r="D10" s="23"/>
      <c r="E10" s="8"/>
      <c r="F10" s="8"/>
      <c r="G10" s="31" t="s">
        <v>27</v>
      </c>
      <c r="H10" s="32"/>
      <c r="I10" s="11" t="s">
        <v>28</v>
      </c>
      <c r="J10" s="12"/>
      <c r="K10" s="8"/>
      <c r="L10" s="13"/>
      <c r="M10" s="8"/>
      <c r="N10" s="25" t="s">
        <v>29</v>
      </c>
      <c r="O10" s="21" t="s">
        <v>4</v>
      </c>
      <c r="P10" s="26"/>
      <c r="Q10" s="8"/>
    </row>
    <row r="11" spans="1:17" ht="34">
      <c r="A11" s="13"/>
      <c r="B11" s="15" t="s">
        <v>30</v>
      </c>
      <c r="C11" s="16" t="s">
        <v>18</v>
      </c>
      <c r="D11" s="23"/>
      <c r="E11" s="8"/>
      <c r="F11" s="8"/>
      <c r="G11" s="31" t="s">
        <v>31</v>
      </c>
      <c r="H11" s="32"/>
      <c r="I11" s="11" t="s">
        <v>28</v>
      </c>
      <c r="J11" s="12"/>
      <c r="K11" s="8"/>
      <c r="L11" s="13"/>
      <c r="M11" s="8"/>
      <c r="N11" s="25" t="s">
        <v>32</v>
      </c>
      <c r="O11" s="21" t="s">
        <v>10</v>
      </c>
      <c r="P11" s="26"/>
      <c r="Q11" s="8"/>
    </row>
    <row r="12" spans="1:17" ht="16.75" customHeight="1">
      <c r="A12" s="13"/>
      <c r="B12" s="15" t="s">
        <v>33</v>
      </c>
      <c r="C12" s="16" t="s">
        <v>18</v>
      </c>
      <c r="D12" s="23"/>
      <c r="E12" s="8"/>
      <c r="F12" s="8"/>
      <c r="G12" s="31" t="s">
        <v>34</v>
      </c>
      <c r="H12" s="32"/>
      <c r="I12" s="11" t="s">
        <v>35</v>
      </c>
      <c r="J12" s="12"/>
      <c r="K12" s="8"/>
      <c r="L12" s="13"/>
      <c r="M12" s="8"/>
      <c r="N12" s="25" t="s">
        <v>36</v>
      </c>
      <c r="O12" s="21" t="s">
        <v>37</v>
      </c>
      <c r="P12" s="26"/>
      <c r="Q12" s="8"/>
    </row>
    <row r="13" spans="1:17" ht="34">
      <c r="A13" s="13"/>
      <c r="B13" s="15"/>
      <c r="C13" s="16"/>
      <c r="D13" s="16"/>
      <c r="E13" s="8"/>
      <c r="F13" s="8"/>
      <c r="G13" s="33" t="s">
        <v>38</v>
      </c>
      <c r="H13" s="34"/>
      <c r="I13" s="11" t="s">
        <v>28</v>
      </c>
      <c r="J13" s="12"/>
      <c r="K13" s="8"/>
      <c r="L13" s="13"/>
      <c r="M13" s="8"/>
      <c r="N13" s="25" t="s">
        <v>39</v>
      </c>
      <c r="O13" s="21" t="s">
        <v>18</v>
      </c>
      <c r="P13" s="26"/>
      <c r="Q13" s="8"/>
    </row>
    <row r="14" spans="1:17" ht="34">
      <c r="A14" s="13"/>
      <c r="B14" s="15" t="s">
        <v>40</v>
      </c>
      <c r="C14" s="16" t="s">
        <v>8</v>
      </c>
      <c r="D14" s="23"/>
      <c r="E14" s="8"/>
      <c r="F14" s="8"/>
      <c r="G14" s="35" t="s">
        <v>41</v>
      </c>
      <c r="H14" s="32"/>
      <c r="I14" s="11" t="s">
        <v>28</v>
      </c>
      <c r="J14" s="12"/>
      <c r="K14" s="8"/>
      <c r="L14" s="29"/>
      <c r="M14" s="8"/>
      <c r="N14" s="25" t="s">
        <v>42</v>
      </c>
      <c r="O14" s="21" t="s">
        <v>18</v>
      </c>
      <c r="P14" s="26"/>
      <c r="Q14" s="8"/>
    </row>
    <row r="15" spans="1:17" ht="34">
      <c r="A15" s="13"/>
      <c r="B15" s="15" t="s">
        <v>43</v>
      </c>
      <c r="C15" s="16" t="s">
        <v>8</v>
      </c>
      <c r="D15" s="23"/>
      <c r="E15" s="8"/>
      <c r="F15" s="8"/>
      <c r="G15" s="31" t="s">
        <v>44</v>
      </c>
      <c r="H15" s="32"/>
      <c r="I15" s="11" t="s">
        <v>10</v>
      </c>
      <c r="J15" s="36"/>
      <c r="K15" s="8"/>
      <c r="L15" s="29">
        <v>56</v>
      </c>
      <c r="M15" s="8"/>
      <c r="N15" s="25" t="s">
        <v>45</v>
      </c>
      <c r="O15" s="21" t="s">
        <v>18</v>
      </c>
      <c r="P15" s="26"/>
      <c r="Q15" s="8"/>
    </row>
    <row r="16" spans="1:17" ht="34">
      <c r="A16" s="13"/>
      <c r="B16" s="15" t="s">
        <v>46</v>
      </c>
      <c r="C16" s="16" t="s">
        <v>10</v>
      </c>
      <c r="D16" s="23"/>
      <c r="E16" s="8"/>
      <c r="F16" s="8"/>
      <c r="G16" s="37" t="s">
        <v>47</v>
      </c>
      <c r="H16" s="38"/>
      <c r="I16" s="11" t="s">
        <v>37</v>
      </c>
      <c r="J16" s="39"/>
      <c r="K16" s="8"/>
      <c r="L16" s="29">
        <v>28</v>
      </c>
      <c r="M16" s="8"/>
      <c r="N16" s="25" t="s">
        <v>48</v>
      </c>
      <c r="O16" s="21" t="s">
        <v>18</v>
      </c>
      <c r="P16" s="26"/>
      <c r="Q16" s="8"/>
    </row>
    <row r="17" spans="1:17" ht="34">
      <c r="A17" s="13"/>
      <c r="B17" s="15"/>
      <c r="C17" s="16"/>
      <c r="D17" s="16"/>
      <c r="E17" s="8"/>
      <c r="F17" s="8"/>
      <c r="G17" s="40" t="s">
        <v>49</v>
      </c>
      <c r="H17" s="41"/>
      <c r="I17" s="11" t="s">
        <v>37</v>
      </c>
      <c r="J17" s="39"/>
      <c r="K17" s="8"/>
      <c r="L17" s="29">
        <v>130</v>
      </c>
      <c r="M17" s="8"/>
      <c r="N17" s="25" t="s">
        <v>50</v>
      </c>
      <c r="O17" s="21" t="s">
        <v>18</v>
      </c>
      <c r="P17" s="26"/>
      <c r="Q17" s="8"/>
    </row>
    <row r="18" spans="1:17" ht="34">
      <c r="A18" s="8"/>
      <c r="B18" s="15" t="s">
        <v>51</v>
      </c>
      <c r="C18" s="16" t="s">
        <v>18</v>
      </c>
      <c r="D18" s="23"/>
      <c r="E18" s="8"/>
      <c r="F18" s="8"/>
      <c r="G18" s="42" t="s">
        <v>52</v>
      </c>
      <c r="H18" s="43"/>
      <c r="I18" s="11" t="s">
        <v>37</v>
      </c>
      <c r="J18" s="36"/>
      <c r="K18" s="8"/>
      <c r="L18" s="29"/>
      <c r="M18" s="8"/>
      <c r="N18" s="25" t="s">
        <v>53</v>
      </c>
      <c r="O18" s="21" t="s">
        <v>18</v>
      </c>
      <c r="P18" s="26"/>
      <c r="Q18" s="8"/>
    </row>
    <row r="19" spans="1:17" ht="34">
      <c r="A19" s="8"/>
      <c r="B19" s="8"/>
      <c r="C19" s="8"/>
      <c r="D19" s="8"/>
      <c r="E19" s="8"/>
      <c r="F19" s="8"/>
      <c r="G19" s="44" t="s">
        <v>54</v>
      </c>
      <c r="H19" s="45"/>
      <c r="I19" s="11" t="s">
        <v>4</v>
      </c>
      <c r="J19" s="36"/>
      <c r="K19" s="8"/>
      <c r="L19" s="13"/>
      <c r="M19" s="8"/>
      <c r="N19" s="25" t="s">
        <v>55</v>
      </c>
      <c r="O19" s="21" t="s">
        <v>18</v>
      </c>
      <c r="P19" s="26"/>
      <c r="Q19" s="8"/>
    </row>
    <row r="20" spans="1:17" ht="51">
      <c r="A20" s="46"/>
      <c r="B20" s="47" t="s">
        <v>56</v>
      </c>
      <c r="C20" s="8"/>
      <c r="D20" s="8"/>
      <c r="E20" s="8"/>
      <c r="F20" s="8"/>
      <c r="G20" s="44" t="s">
        <v>57</v>
      </c>
      <c r="H20" s="45"/>
      <c r="I20" s="11" t="s">
        <v>18</v>
      </c>
      <c r="J20" s="36"/>
      <c r="K20" s="8"/>
      <c r="L20" s="13"/>
      <c r="M20" s="8"/>
      <c r="N20" s="25" t="s">
        <v>58</v>
      </c>
      <c r="O20" s="21" t="s">
        <v>4</v>
      </c>
      <c r="P20" s="26"/>
      <c r="Q20" s="8"/>
    </row>
    <row r="21" spans="1:17" ht="68">
      <c r="A21" s="48"/>
      <c r="B21" s="47" t="s">
        <v>59</v>
      </c>
      <c r="C21" s="8"/>
      <c r="D21" s="8"/>
      <c r="E21" s="8"/>
      <c r="F21" s="8"/>
      <c r="G21" s="49" t="s">
        <v>60</v>
      </c>
      <c r="H21" s="50"/>
      <c r="I21" s="11" t="s">
        <v>18</v>
      </c>
      <c r="J21" s="12"/>
      <c r="K21" s="8"/>
      <c r="L21" s="13"/>
      <c r="M21" s="8"/>
      <c r="N21" s="25" t="s">
        <v>61</v>
      </c>
      <c r="O21" s="21" t="s">
        <v>10</v>
      </c>
      <c r="P21" s="26"/>
      <c r="Q21" s="8"/>
    </row>
    <row r="22" spans="1:17" ht="51">
      <c r="A22" s="51"/>
      <c r="B22" s="52" t="s">
        <v>62</v>
      </c>
      <c r="C22" s="8"/>
      <c r="D22" s="8"/>
      <c r="E22" s="8"/>
      <c r="F22" s="8"/>
      <c r="G22" s="49" t="s">
        <v>63</v>
      </c>
      <c r="H22" s="50"/>
      <c r="I22" s="11" t="s">
        <v>64</v>
      </c>
      <c r="J22" s="12"/>
      <c r="K22" s="8"/>
      <c r="L22" s="13"/>
      <c r="M22" s="8"/>
      <c r="N22" s="25" t="s">
        <v>65</v>
      </c>
      <c r="O22" s="21" t="s">
        <v>37</v>
      </c>
      <c r="P22" s="26"/>
      <c r="Q22" s="8"/>
    </row>
    <row r="23" spans="1:17" ht="51">
      <c r="A23" s="8"/>
      <c r="B23" s="8"/>
      <c r="C23" s="8"/>
      <c r="D23" s="8"/>
      <c r="E23" s="8"/>
      <c r="F23" s="8"/>
      <c r="G23" s="49" t="s">
        <v>66</v>
      </c>
      <c r="H23" s="50"/>
      <c r="I23" s="11" t="s">
        <v>67</v>
      </c>
      <c r="J23" s="12"/>
      <c r="K23" s="8"/>
      <c r="L23" s="13"/>
      <c r="M23" s="8"/>
      <c r="N23" s="25" t="s">
        <v>68</v>
      </c>
      <c r="O23" s="21" t="s">
        <v>18</v>
      </c>
      <c r="P23" s="26"/>
      <c r="Q23" s="8"/>
    </row>
    <row r="24" spans="1:17" ht="34">
      <c r="A24" s="8"/>
      <c r="B24" s="8"/>
      <c r="C24" s="8"/>
      <c r="D24" s="8"/>
      <c r="E24" s="8"/>
      <c r="F24" s="8"/>
      <c r="G24" s="44" t="s">
        <v>69</v>
      </c>
      <c r="H24" s="45"/>
      <c r="I24" s="11" t="s">
        <v>12</v>
      </c>
      <c r="J24" s="53" t="e">
        <f>#REF!</f>
        <v>#REF!</v>
      </c>
      <c r="K24" s="8"/>
      <c r="L24" s="13"/>
      <c r="M24" s="8"/>
      <c r="N24" s="25" t="s">
        <v>70</v>
      </c>
      <c r="O24" s="21" t="s">
        <v>18</v>
      </c>
      <c r="P24" s="26"/>
      <c r="Q24" s="8"/>
    </row>
    <row r="25" spans="1:17" ht="51">
      <c r="A25" s="8"/>
      <c r="B25" s="8"/>
      <c r="C25" s="8"/>
      <c r="D25" s="8"/>
      <c r="E25" s="8"/>
      <c r="F25" s="8"/>
      <c r="G25" s="8" t="s">
        <v>71</v>
      </c>
      <c r="H25" s="8"/>
      <c r="I25" s="11"/>
      <c r="J25" s="12"/>
      <c r="K25" s="54"/>
      <c r="L25" s="13"/>
      <c r="M25" s="8"/>
      <c r="N25" s="25" t="s">
        <v>72</v>
      </c>
      <c r="O25" s="21" t="s">
        <v>37</v>
      </c>
      <c r="P25" s="26"/>
      <c r="Q25" s="8"/>
    </row>
    <row r="26" spans="1:17" ht="51">
      <c r="A26" s="8"/>
      <c r="B26" s="55" t="s">
        <v>73</v>
      </c>
      <c r="C26" s="55"/>
      <c r="D26" s="56">
        <v>3</v>
      </c>
      <c r="E26" s="8"/>
      <c r="F26" s="8"/>
      <c r="G26" s="57" t="s">
        <v>74</v>
      </c>
      <c r="H26" s="57"/>
      <c r="I26" s="11" t="s">
        <v>18</v>
      </c>
      <c r="J26" s="12"/>
      <c r="K26" s="58"/>
      <c r="L26" s="13"/>
      <c r="M26" s="8"/>
      <c r="N26" s="25" t="s">
        <v>75</v>
      </c>
      <c r="O26" s="21" t="s">
        <v>4</v>
      </c>
      <c r="P26" s="26"/>
      <c r="Q26" s="8"/>
    </row>
    <row r="27" spans="1:17">
      <c r="A27" s="8"/>
      <c r="B27" s="55" t="s">
        <v>76</v>
      </c>
      <c r="C27" s="55"/>
      <c r="D27" s="56">
        <v>16</v>
      </c>
      <c r="E27" s="8"/>
      <c r="F27" s="8"/>
      <c r="G27" s="57" t="s">
        <v>77</v>
      </c>
      <c r="H27" s="57"/>
      <c r="I27" s="11" t="s">
        <v>78</v>
      </c>
      <c r="J27" s="12"/>
      <c r="K27" s="59"/>
      <c r="L27" s="13"/>
      <c r="M27" s="8"/>
      <c r="N27" s="20"/>
      <c r="O27" s="8"/>
      <c r="P27" s="11"/>
      <c r="Q27" s="8"/>
    </row>
    <row r="28" spans="1:17">
      <c r="A28" s="8"/>
      <c r="B28" s="60" t="s">
        <v>79</v>
      </c>
      <c r="C28" s="61"/>
      <c r="D28" s="56">
        <v>3.5</v>
      </c>
      <c r="E28" s="62"/>
      <c r="F28" s="8"/>
      <c r="G28" s="57" t="s">
        <v>80</v>
      </c>
      <c r="H28" s="57"/>
      <c r="I28" s="11" t="s">
        <v>81</v>
      </c>
      <c r="J28" s="12"/>
      <c r="K28" s="8"/>
      <c r="L28" s="13"/>
      <c r="M28" s="8"/>
      <c r="N28" s="20"/>
      <c r="O28" s="8"/>
      <c r="P28" s="11"/>
      <c r="Q28" s="8"/>
    </row>
    <row r="29" spans="1:17" ht="17" thickBot="1">
      <c r="A29" s="8"/>
      <c r="B29" s="63" t="s">
        <v>82</v>
      </c>
      <c r="C29" s="64"/>
      <c r="D29" s="65">
        <v>3</v>
      </c>
      <c r="E29" s="8"/>
      <c r="F29" s="8"/>
      <c r="G29" s="8"/>
      <c r="H29" s="8"/>
      <c r="I29" s="11"/>
      <c r="J29" s="13"/>
      <c r="K29" s="8"/>
      <c r="L29" s="13"/>
      <c r="M29" s="8"/>
      <c r="N29" s="20"/>
      <c r="O29" s="8"/>
      <c r="P29" s="11"/>
      <c r="Q29" s="8"/>
    </row>
    <row r="30" spans="1:17">
      <c r="A30" s="8"/>
      <c r="B30" s="8"/>
      <c r="C30" s="8"/>
      <c r="D30" s="8"/>
      <c r="E30" s="8"/>
      <c r="F30" s="8"/>
      <c r="G30" s="66" t="s">
        <v>83</v>
      </c>
      <c r="H30" s="67"/>
      <c r="I30" s="68" t="s">
        <v>84</v>
      </c>
      <c r="J30" s="69">
        <v>120</v>
      </c>
      <c r="K30" s="70" t="s">
        <v>0</v>
      </c>
      <c r="L30" s="71"/>
      <c r="M30" s="8"/>
      <c r="N30" s="20"/>
      <c r="O30" s="8"/>
      <c r="P30" s="11"/>
      <c r="Q30" s="8"/>
    </row>
    <row r="31" spans="1:17">
      <c r="A31" s="8"/>
      <c r="B31" s="8"/>
      <c r="C31" s="8"/>
      <c r="D31" s="8"/>
      <c r="E31" s="8"/>
      <c r="F31" s="8"/>
      <c r="G31" s="66" t="s">
        <v>85</v>
      </c>
      <c r="H31" s="72"/>
      <c r="I31" s="68" t="s">
        <v>84</v>
      </c>
      <c r="J31" s="69">
        <v>120</v>
      </c>
      <c r="K31" s="70" t="s">
        <v>0</v>
      </c>
      <c r="L31" s="71"/>
      <c r="M31" s="8"/>
      <c r="N31" s="20"/>
      <c r="O31" s="8"/>
      <c r="P31" s="11"/>
      <c r="Q31" s="8"/>
    </row>
    <row r="32" spans="1:17">
      <c r="A32" s="8"/>
      <c r="B32" s="8"/>
      <c r="C32" s="8"/>
      <c r="D32" s="8"/>
      <c r="E32" s="8"/>
      <c r="F32" s="8"/>
      <c r="G32" s="66" t="s">
        <v>86</v>
      </c>
      <c r="H32" s="67"/>
      <c r="I32" s="68" t="s">
        <v>84</v>
      </c>
      <c r="J32" s="73"/>
      <c r="K32" s="8"/>
      <c r="L32" s="13"/>
      <c r="M32" s="8"/>
      <c r="N32" s="8"/>
      <c r="O32" s="8"/>
      <c r="P32" s="8"/>
      <c r="Q32" s="8"/>
    </row>
    <row r="33" spans="1:17">
      <c r="A33" s="8"/>
      <c r="B33" s="8"/>
      <c r="C33" s="8"/>
      <c r="D33" s="8"/>
      <c r="E33" s="8"/>
      <c r="F33" s="8"/>
      <c r="G33" s="20" t="s">
        <v>87</v>
      </c>
      <c r="H33" s="74"/>
      <c r="I33" s="75" t="s">
        <v>84</v>
      </c>
      <c r="J33" s="75"/>
      <c r="K33" s="8"/>
      <c r="L33" s="13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11"/>
      <c r="J34" s="13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1"/>
      <c r="B37" s="1"/>
      <c r="C37" s="1"/>
      <c r="D37" s="1"/>
      <c r="E37" s="1"/>
      <c r="F37" s="3" t="s">
        <v>88</v>
      </c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</row>
    <row r="38" spans="1:17">
      <c r="A38" s="1"/>
      <c r="B38" s="1"/>
      <c r="C38" s="1"/>
      <c r="D38" s="1"/>
      <c r="E38" s="1"/>
      <c r="F38" s="3"/>
      <c r="G38" s="3"/>
      <c r="H38" s="3"/>
      <c r="I38" s="3"/>
      <c r="J38" s="3"/>
      <c r="K38" s="3"/>
      <c r="L38" s="3"/>
      <c r="M38" s="3"/>
      <c r="N38" s="3"/>
      <c r="O38" s="1"/>
      <c r="P38" s="1"/>
      <c r="Q38" s="1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ht="19">
      <c r="A40" s="8"/>
      <c r="B40" s="76" t="s">
        <v>89</v>
      </c>
      <c r="C40" s="77"/>
      <c r="D40" s="77"/>
      <c r="E40" s="8"/>
      <c r="F40" s="8"/>
      <c r="G40" s="78" t="s">
        <v>90</v>
      </c>
      <c r="H40" s="77"/>
      <c r="I40" s="77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79" t="s">
        <v>91</v>
      </c>
      <c r="C41" s="16" t="s">
        <v>10</v>
      </c>
      <c r="D41" s="80">
        <f>D16</f>
        <v>0</v>
      </c>
      <c r="E41" s="81" t="s">
        <v>0</v>
      </c>
      <c r="F41" s="8"/>
      <c r="G41" s="79" t="s">
        <v>91</v>
      </c>
      <c r="H41" s="16" t="s">
        <v>10</v>
      </c>
      <c r="I41" s="80">
        <f>D41</f>
        <v>0</v>
      </c>
      <c r="J41" s="81" t="s">
        <v>0</v>
      </c>
      <c r="K41" s="8"/>
      <c r="L41" s="8"/>
      <c r="M41" s="8"/>
      <c r="N41" s="8"/>
      <c r="O41" s="8"/>
      <c r="P41" s="8"/>
      <c r="Q41" s="8"/>
    </row>
    <row r="42" spans="1:17">
      <c r="A42" s="8"/>
      <c r="B42" s="82" t="s">
        <v>92</v>
      </c>
      <c r="C42" s="16" t="s">
        <v>93</v>
      </c>
      <c r="D42" s="83">
        <f>D4</f>
        <v>0</v>
      </c>
      <c r="E42" s="81" t="s">
        <v>0</v>
      </c>
      <c r="F42" s="8"/>
      <c r="G42" s="82" t="s">
        <v>92</v>
      </c>
      <c r="H42" s="16" t="s">
        <v>93</v>
      </c>
      <c r="I42" s="83">
        <f>D42</f>
        <v>0</v>
      </c>
      <c r="J42" s="81" t="s">
        <v>0</v>
      </c>
      <c r="K42" s="8"/>
      <c r="L42" s="8"/>
      <c r="M42" s="8"/>
      <c r="N42" s="8"/>
      <c r="O42" s="8"/>
      <c r="P42" s="8"/>
      <c r="Q42" s="8"/>
    </row>
    <row r="43" spans="1:17">
      <c r="A43" s="8"/>
      <c r="B43" s="82"/>
      <c r="C43" s="16"/>
      <c r="D43" s="16"/>
      <c r="E43" s="8"/>
      <c r="F43" s="8"/>
      <c r="G43" s="82"/>
      <c r="H43" s="16"/>
      <c r="I43" s="16"/>
      <c r="J43" s="8"/>
      <c r="K43" s="8"/>
      <c r="L43" s="8"/>
      <c r="M43" s="8"/>
      <c r="N43" s="8"/>
      <c r="O43" s="8"/>
      <c r="P43" s="8"/>
      <c r="Q43" s="8"/>
    </row>
    <row r="44" spans="1:17">
      <c r="A44" s="8"/>
      <c r="B44" s="82" t="s">
        <v>51</v>
      </c>
      <c r="C44" s="16" t="s">
        <v>18</v>
      </c>
      <c r="D44" s="23"/>
      <c r="E44" s="51" t="s">
        <v>94</v>
      </c>
      <c r="F44" s="8"/>
      <c r="G44" s="82" t="s">
        <v>51</v>
      </c>
      <c r="H44" s="16" t="s">
        <v>18</v>
      </c>
      <c r="I44" s="80">
        <f>D44</f>
        <v>0</v>
      </c>
      <c r="J44" s="81" t="s">
        <v>0</v>
      </c>
      <c r="K44" s="8"/>
      <c r="L44" s="8"/>
      <c r="M44" s="8"/>
      <c r="N44" s="8"/>
      <c r="O44" s="8"/>
      <c r="P44" s="8"/>
      <c r="Q44" s="8"/>
    </row>
    <row r="45" spans="1:17">
      <c r="A45" s="8"/>
      <c r="B45" s="84" t="s">
        <v>95</v>
      </c>
      <c r="C45" s="16" t="s">
        <v>4</v>
      </c>
      <c r="D45" s="85"/>
      <c r="E45" s="51" t="s">
        <v>94</v>
      </c>
      <c r="F45" s="8"/>
      <c r="G45" s="84" t="s">
        <v>95</v>
      </c>
      <c r="H45" s="16" t="s">
        <v>4</v>
      </c>
      <c r="I45" s="86">
        <f>D45</f>
        <v>0</v>
      </c>
      <c r="J45" s="81" t="s">
        <v>0</v>
      </c>
      <c r="K45" s="8"/>
      <c r="L45" s="8"/>
      <c r="M45" s="8"/>
      <c r="N45" s="8"/>
      <c r="O45" s="8"/>
      <c r="P45" s="8"/>
      <c r="Q45" s="8"/>
    </row>
    <row r="46" spans="1:17">
      <c r="A46" s="8"/>
      <c r="B46" s="84" t="s">
        <v>96</v>
      </c>
      <c r="C46" s="16" t="s">
        <v>4</v>
      </c>
      <c r="D46" s="80" t="e">
        <f>#REF!</f>
        <v>#REF!</v>
      </c>
      <c r="E46" s="87" t="s">
        <v>97</v>
      </c>
      <c r="F46" s="51"/>
      <c r="G46" s="16"/>
      <c r="H46" s="16"/>
      <c r="I46" s="16"/>
      <c r="J46" s="8"/>
      <c r="K46" s="8"/>
      <c r="L46" s="8"/>
      <c r="M46" s="8"/>
      <c r="N46" s="8"/>
      <c r="O46" s="8"/>
      <c r="P46" s="8"/>
      <c r="Q46" s="8"/>
    </row>
    <row r="47" spans="1:17">
      <c r="A47" s="8"/>
      <c r="B47" s="88" t="s">
        <v>98</v>
      </c>
      <c r="C47" s="89"/>
      <c r="D47" s="90"/>
      <c r="E47" s="21" t="s">
        <v>99</v>
      </c>
      <c r="F47" s="8"/>
      <c r="G47" s="88" t="s">
        <v>98</v>
      </c>
      <c r="H47" s="89"/>
      <c r="I47" s="90"/>
      <c r="J47" s="21" t="s">
        <v>99</v>
      </c>
      <c r="K47" s="8"/>
      <c r="L47" s="8"/>
      <c r="M47" s="8"/>
      <c r="N47" s="8"/>
      <c r="O47" s="8"/>
      <c r="P47" s="8"/>
      <c r="Q47" s="8"/>
    </row>
    <row r="48" spans="1:17">
      <c r="A48" s="8"/>
      <c r="B48" s="91" t="s">
        <v>11</v>
      </c>
      <c r="C48" s="16" t="s">
        <v>12</v>
      </c>
      <c r="D48" s="92" t="e">
        <f>J24</f>
        <v>#REF!</v>
      </c>
      <c r="E48" s="92">
        <f>P4</f>
        <v>0</v>
      </c>
      <c r="F48" s="8"/>
      <c r="G48" s="91" t="s">
        <v>69</v>
      </c>
      <c r="H48" s="16" t="s">
        <v>12</v>
      </c>
      <c r="I48" s="92" t="e">
        <f>D48</f>
        <v>#REF!</v>
      </c>
      <c r="J48" s="92">
        <f>E48</f>
        <v>0</v>
      </c>
      <c r="K48" s="8"/>
      <c r="L48" s="8"/>
      <c r="M48" s="8"/>
      <c r="N48" s="8"/>
      <c r="O48" s="8"/>
      <c r="P48" s="8"/>
      <c r="Q48" s="8"/>
    </row>
    <row r="49" spans="1:17">
      <c r="A49" s="8"/>
      <c r="B49" s="82" t="s">
        <v>100</v>
      </c>
      <c r="C49" s="16" t="s">
        <v>18</v>
      </c>
      <c r="D49" s="92">
        <f>D44</f>
        <v>0</v>
      </c>
      <c r="E49" s="93">
        <v>2110</v>
      </c>
      <c r="F49" s="87" t="s">
        <v>101</v>
      </c>
      <c r="G49" s="82" t="s">
        <v>102</v>
      </c>
      <c r="H49" s="16" t="s">
        <v>18</v>
      </c>
      <c r="I49" s="80">
        <f>D44</f>
        <v>0</v>
      </c>
      <c r="J49" s="94">
        <v>2220</v>
      </c>
      <c r="K49" s="8"/>
      <c r="L49" s="8"/>
      <c r="M49" s="8"/>
      <c r="N49" s="8"/>
      <c r="O49" s="8"/>
      <c r="P49" s="8"/>
      <c r="Q49" s="8"/>
    </row>
    <row r="50" spans="1:17">
      <c r="A50" s="8"/>
      <c r="B50" s="82" t="s">
        <v>103</v>
      </c>
      <c r="C50" s="16" t="s">
        <v>18</v>
      </c>
      <c r="D50" s="92">
        <f>D44</f>
        <v>0</v>
      </c>
      <c r="E50" s="93">
        <v>2440</v>
      </c>
      <c r="F50" s="87" t="s">
        <v>101</v>
      </c>
      <c r="G50" s="82" t="s">
        <v>104</v>
      </c>
      <c r="H50" s="16" t="s">
        <v>18</v>
      </c>
      <c r="I50" s="80">
        <f>D44</f>
        <v>0</v>
      </c>
      <c r="J50" s="94">
        <v>3060</v>
      </c>
      <c r="K50" s="8"/>
      <c r="L50" s="8"/>
      <c r="M50" s="8"/>
      <c r="N50" s="8"/>
      <c r="O50" s="8"/>
      <c r="P50" s="8"/>
      <c r="Q50" s="8"/>
    </row>
    <row r="51" spans="1:17">
      <c r="A51" s="8"/>
      <c r="B51" s="82" t="s">
        <v>105</v>
      </c>
      <c r="C51" s="16" t="s">
        <v>18</v>
      </c>
      <c r="D51" s="80">
        <f>D44</f>
        <v>0</v>
      </c>
      <c r="E51" s="94">
        <v>2440</v>
      </c>
      <c r="F51" s="8"/>
      <c r="G51" s="82" t="s">
        <v>106</v>
      </c>
      <c r="H51" s="16" t="s">
        <v>18</v>
      </c>
      <c r="I51" s="80">
        <f>D44</f>
        <v>0</v>
      </c>
      <c r="J51" s="94">
        <v>2870</v>
      </c>
      <c r="K51" s="8"/>
      <c r="L51" s="8"/>
      <c r="M51" s="8"/>
      <c r="N51" s="8"/>
      <c r="O51" s="8"/>
      <c r="P51" s="8"/>
      <c r="Q51" s="8"/>
    </row>
    <row r="52" spans="1:17">
      <c r="A52" s="8"/>
      <c r="B52" s="82" t="s">
        <v>107</v>
      </c>
      <c r="C52" s="16" t="s">
        <v>18</v>
      </c>
      <c r="D52" s="80">
        <f>D44</f>
        <v>0</v>
      </c>
      <c r="E52" s="94">
        <v>2830</v>
      </c>
      <c r="F52" s="8"/>
      <c r="G52" s="82" t="s">
        <v>108</v>
      </c>
      <c r="H52" s="16" t="s">
        <v>18</v>
      </c>
      <c r="I52" s="80">
        <f>D44</f>
        <v>0</v>
      </c>
      <c r="J52" s="94">
        <v>3990</v>
      </c>
      <c r="K52" s="8"/>
      <c r="L52" s="8"/>
      <c r="M52" s="8"/>
      <c r="N52" s="8"/>
      <c r="O52" s="8"/>
      <c r="P52" s="8"/>
      <c r="Q52" s="8"/>
    </row>
    <row r="53" spans="1:17">
      <c r="A53" s="8"/>
      <c r="B53" s="82" t="s">
        <v>109</v>
      </c>
      <c r="C53" s="16" t="s">
        <v>18</v>
      </c>
      <c r="D53" s="80">
        <f>D44</f>
        <v>0</v>
      </c>
      <c r="E53" s="94">
        <v>300</v>
      </c>
      <c r="F53" s="8"/>
      <c r="G53" s="82" t="s">
        <v>109</v>
      </c>
      <c r="H53" s="16" t="s">
        <v>18</v>
      </c>
      <c r="I53" s="80">
        <f>D44</f>
        <v>0</v>
      </c>
      <c r="J53" s="94">
        <v>300</v>
      </c>
      <c r="K53" s="8"/>
      <c r="L53" s="8"/>
      <c r="M53" s="8"/>
      <c r="N53" s="8"/>
      <c r="O53" s="8"/>
      <c r="P53" s="8"/>
      <c r="Q53" s="8"/>
    </row>
    <row r="54" spans="1:17">
      <c r="A54" s="8"/>
      <c r="B54" s="82" t="s">
        <v>110</v>
      </c>
      <c r="C54" s="16" t="s">
        <v>18</v>
      </c>
      <c r="D54" s="80" t="e">
        <f>#REF!</f>
        <v>#REF!</v>
      </c>
      <c r="E54" s="94">
        <v>16</v>
      </c>
      <c r="F54" s="8"/>
      <c r="G54" s="82" t="s">
        <v>110</v>
      </c>
      <c r="H54" s="16" t="s">
        <v>18</v>
      </c>
      <c r="I54" s="80" t="e">
        <f>#REF!</f>
        <v>#REF!</v>
      </c>
      <c r="J54" s="80">
        <f>E54</f>
        <v>16</v>
      </c>
      <c r="K54" s="8"/>
      <c r="L54" s="8"/>
      <c r="M54" s="8"/>
      <c r="N54" s="8"/>
      <c r="O54" s="8"/>
      <c r="P54" s="8"/>
      <c r="Q54" s="8"/>
    </row>
    <row r="55" spans="1:17">
      <c r="A55" s="8"/>
      <c r="B55" s="82" t="s">
        <v>111</v>
      </c>
      <c r="C55" s="16" t="s">
        <v>18</v>
      </c>
      <c r="D55" s="80" t="e">
        <f>#REF!</f>
        <v>#REF!</v>
      </c>
      <c r="E55" s="94">
        <v>324</v>
      </c>
      <c r="F55" s="8"/>
      <c r="G55" s="15" t="s">
        <v>112</v>
      </c>
      <c r="H55" s="16" t="s">
        <v>4</v>
      </c>
      <c r="I55" s="16"/>
      <c r="J55" s="80">
        <f>E59</f>
        <v>17000</v>
      </c>
      <c r="K55" s="8"/>
      <c r="L55" s="8"/>
      <c r="M55" s="8"/>
      <c r="N55" s="8"/>
      <c r="O55" s="8"/>
      <c r="P55" s="8"/>
      <c r="Q55" s="8"/>
    </row>
    <row r="56" spans="1:17">
      <c r="A56" s="8"/>
      <c r="B56" s="82" t="s">
        <v>111</v>
      </c>
      <c r="C56" s="16" t="s">
        <v>18</v>
      </c>
      <c r="D56" s="80" t="e">
        <f>#REF!</f>
        <v>#REF!</v>
      </c>
      <c r="E56" s="80">
        <f>E55</f>
        <v>324</v>
      </c>
      <c r="F56" s="8"/>
      <c r="G56" s="15" t="s">
        <v>113</v>
      </c>
      <c r="H56" s="16" t="s">
        <v>84</v>
      </c>
      <c r="I56" s="80" t="e">
        <f>#REF!</f>
        <v>#REF!</v>
      </c>
      <c r="J56" s="94">
        <v>15000</v>
      </c>
      <c r="K56" s="8"/>
      <c r="L56" s="8"/>
      <c r="M56" s="8"/>
      <c r="N56" s="8"/>
      <c r="O56" s="8"/>
      <c r="P56" s="8"/>
      <c r="Q56" s="8"/>
    </row>
    <row r="57" spans="1:17">
      <c r="A57" s="8"/>
      <c r="B57" s="82" t="s">
        <v>111</v>
      </c>
      <c r="C57" s="16" t="s">
        <v>18</v>
      </c>
      <c r="D57" s="80" t="e">
        <f>#REF!</f>
        <v>#REF!</v>
      </c>
      <c r="E57" s="80">
        <f>E55</f>
        <v>324</v>
      </c>
      <c r="F57" s="8"/>
      <c r="G57" s="15" t="s">
        <v>114</v>
      </c>
      <c r="H57" s="16" t="s">
        <v>84</v>
      </c>
      <c r="I57" s="80" t="e">
        <f>#REF!</f>
        <v>#REF!</v>
      </c>
      <c r="J57" s="94">
        <v>15000</v>
      </c>
      <c r="K57" s="8"/>
      <c r="L57" s="8"/>
      <c r="M57" s="8"/>
      <c r="N57" s="8"/>
      <c r="O57" s="8"/>
      <c r="P57" s="8"/>
      <c r="Q57" s="8"/>
    </row>
    <row r="58" spans="1:17">
      <c r="A58" s="8"/>
      <c r="B58" s="82" t="s">
        <v>111</v>
      </c>
      <c r="C58" s="16" t="s">
        <v>18</v>
      </c>
      <c r="D58" s="80" t="e">
        <f>#REF!</f>
        <v>#REF!</v>
      </c>
      <c r="E58" s="80">
        <f>E55</f>
        <v>324</v>
      </c>
      <c r="F58" s="95" t="s">
        <v>115</v>
      </c>
      <c r="G58" s="15" t="s">
        <v>116</v>
      </c>
      <c r="H58" s="16" t="s">
        <v>84</v>
      </c>
      <c r="I58" s="80" t="e">
        <f>#REF!</f>
        <v>#REF!</v>
      </c>
      <c r="J58" s="94">
        <v>15000</v>
      </c>
      <c r="K58" s="8"/>
      <c r="L58" s="8"/>
      <c r="M58" s="8"/>
      <c r="N58" s="8"/>
      <c r="O58" s="8"/>
      <c r="P58" s="8"/>
      <c r="Q58" s="8"/>
    </row>
    <row r="59" spans="1:17">
      <c r="A59" s="8"/>
      <c r="B59" s="15" t="s">
        <v>117</v>
      </c>
      <c r="C59" s="16" t="s">
        <v>4</v>
      </c>
      <c r="D59" s="16"/>
      <c r="E59" s="94">
        <v>17000</v>
      </c>
      <c r="F59" s="96">
        <v>150</v>
      </c>
      <c r="G59" s="15" t="s">
        <v>118</v>
      </c>
      <c r="H59" s="16" t="s">
        <v>84</v>
      </c>
      <c r="I59" s="80" t="e">
        <f>#REF!</f>
        <v>#REF!</v>
      </c>
      <c r="J59" s="94">
        <v>15000</v>
      </c>
      <c r="K59" s="8"/>
      <c r="L59" s="8"/>
      <c r="M59" s="8"/>
      <c r="N59" s="8"/>
      <c r="O59" s="8"/>
      <c r="P59" s="8"/>
      <c r="Q59" s="8"/>
    </row>
    <row r="60" spans="1:17">
      <c r="A60" s="8"/>
      <c r="B60" s="15" t="s">
        <v>119</v>
      </c>
      <c r="C60" s="16" t="s">
        <v>84</v>
      </c>
      <c r="D60" s="80" t="e">
        <f>#REF!</f>
        <v>#REF!</v>
      </c>
      <c r="E60" s="94">
        <v>15000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8"/>
      <c r="B61" s="15" t="s">
        <v>120</v>
      </c>
      <c r="C61" s="16" t="s">
        <v>84</v>
      </c>
      <c r="D61" s="80" t="e">
        <f>#REF!</f>
        <v>#REF!</v>
      </c>
      <c r="E61" s="94">
        <v>15000</v>
      </c>
      <c r="F61" s="8"/>
      <c r="G61" s="97" t="s">
        <v>5</v>
      </c>
      <c r="H61" s="97"/>
      <c r="I61" s="97"/>
      <c r="J61" s="8"/>
      <c r="K61" s="8"/>
      <c r="L61" s="8"/>
      <c r="M61" s="8"/>
      <c r="N61" s="8"/>
      <c r="O61" s="8"/>
      <c r="P61" s="8"/>
      <c r="Q61" s="8"/>
    </row>
    <row r="62" spans="1:17">
      <c r="A62" s="8"/>
      <c r="B62" s="15" t="s">
        <v>121</v>
      </c>
      <c r="C62" s="16" t="s">
        <v>84</v>
      </c>
      <c r="D62" s="80" t="e">
        <f>#REF!</f>
        <v>#REF!</v>
      </c>
      <c r="E62" s="94">
        <v>15000</v>
      </c>
      <c r="F62" s="8"/>
      <c r="G62" s="82" t="s">
        <v>14</v>
      </c>
      <c r="H62" s="16"/>
      <c r="I62" s="80">
        <f>D68</f>
        <v>100</v>
      </c>
      <c r="J62" s="16"/>
      <c r="K62" s="8"/>
      <c r="L62" s="8"/>
      <c r="M62" s="8"/>
      <c r="N62" s="8"/>
      <c r="O62" s="8"/>
      <c r="P62" s="8"/>
      <c r="Q62" s="8"/>
    </row>
    <row r="63" spans="1:17">
      <c r="A63" s="8"/>
      <c r="B63" s="15" t="s">
        <v>122</v>
      </c>
      <c r="C63" s="16" t="s">
        <v>84</v>
      </c>
      <c r="D63" s="80" t="e">
        <f>#REF!</f>
        <v>#REF!</v>
      </c>
      <c r="E63" s="94">
        <v>15000</v>
      </c>
      <c r="F63" s="8"/>
      <c r="G63" s="82" t="s">
        <v>11</v>
      </c>
      <c r="H63" s="16" t="s">
        <v>12</v>
      </c>
      <c r="I63" s="80" t="e">
        <f>D48</f>
        <v>#REF!</v>
      </c>
      <c r="J63" s="16"/>
      <c r="K63" s="8"/>
      <c r="L63" s="8"/>
      <c r="M63" s="8"/>
      <c r="N63" s="8"/>
      <c r="O63" s="8"/>
      <c r="P63" s="8"/>
      <c r="Q63" s="8"/>
    </row>
    <row r="64" spans="1:17">
      <c r="A64" s="8"/>
      <c r="B64" s="15" t="s">
        <v>63</v>
      </c>
      <c r="C64" s="98" t="s">
        <v>18</v>
      </c>
      <c r="D64" s="99" t="e">
        <f>#REF!</f>
        <v>#REF!</v>
      </c>
      <c r="E64" s="15"/>
      <c r="F64" s="8"/>
      <c r="G64" s="82" t="s">
        <v>123</v>
      </c>
      <c r="H64" s="16" t="s">
        <v>18</v>
      </c>
      <c r="I64" s="94">
        <v>1900</v>
      </c>
      <c r="J64" s="16"/>
      <c r="K64" s="8"/>
      <c r="L64" s="8"/>
      <c r="M64" s="8"/>
      <c r="N64" s="8"/>
      <c r="O64" s="8"/>
      <c r="P64" s="8"/>
      <c r="Q64" s="8"/>
    </row>
    <row r="65" spans="1:17">
      <c r="A65" s="8"/>
      <c r="B65" s="15" t="s">
        <v>124</v>
      </c>
      <c r="C65" s="100" t="s">
        <v>28</v>
      </c>
      <c r="D65" s="99"/>
      <c r="E65" s="96">
        <v>380</v>
      </c>
      <c r="F65" s="8"/>
      <c r="G65" s="82"/>
      <c r="H65" s="16"/>
      <c r="I65" s="94"/>
      <c r="J65" s="16"/>
      <c r="K65" s="8"/>
      <c r="L65" s="8"/>
      <c r="M65" s="8"/>
      <c r="N65" s="8"/>
      <c r="O65" s="8"/>
      <c r="P65" s="8"/>
      <c r="Q65" s="8"/>
    </row>
    <row r="66" spans="1:17">
      <c r="A66" s="8"/>
      <c r="B66" s="15" t="s">
        <v>125</v>
      </c>
      <c r="C66" s="100" t="s">
        <v>18</v>
      </c>
      <c r="D66" s="99"/>
      <c r="E66" s="96">
        <v>47</v>
      </c>
      <c r="F66" s="8"/>
      <c r="G66" s="82"/>
      <c r="H66" s="16"/>
      <c r="I66" s="94"/>
      <c r="J66" s="16"/>
      <c r="K66" s="8"/>
      <c r="L66" s="8"/>
      <c r="M66" s="8"/>
      <c r="N66" s="8"/>
      <c r="O66" s="8"/>
      <c r="P66" s="8"/>
      <c r="Q66" s="8"/>
    </row>
    <row r="67" spans="1:17">
      <c r="A67" s="8"/>
      <c r="B67" s="97" t="s">
        <v>5</v>
      </c>
      <c r="C67" s="97"/>
      <c r="D67" s="97"/>
      <c r="E67" s="8"/>
      <c r="F67" s="8"/>
      <c r="G67" s="82" t="s">
        <v>126</v>
      </c>
      <c r="H67" s="16" t="s">
        <v>18</v>
      </c>
      <c r="I67" s="94">
        <v>2100</v>
      </c>
      <c r="J67" s="16"/>
      <c r="K67" s="8"/>
      <c r="L67" s="8"/>
      <c r="M67" s="8"/>
      <c r="N67" s="8"/>
      <c r="O67" s="8"/>
      <c r="P67" s="8"/>
      <c r="Q67" s="8"/>
    </row>
    <row r="68" spans="1:17">
      <c r="A68" s="8"/>
      <c r="B68" s="101" t="s">
        <v>14</v>
      </c>
      <c r="C68" s="101"/>
      <c r="D68" s="94">
        <v>100</v>
      </c>
      <c r="E68" s="16"/>
      <c r="F68" s="8"/>
      <c r="G68" s="82" t="s">
        <v>106</v>
      </c>
      <c r="H68" s="16" t="s">
        <v>18</v>
      </c>
      <c r="I68" s="94">
        <v>2260</v>
      </c>
      <c r="J68" s="16"/>
      <c r="K68" s="8"/>
      <c r="L68" s="8"/>
      <c r="M68" s="8"/>
      <c r="N68" s="8"/>
      <c r="O68" s="8"/>
      <c r="P68" s="8"/>
      <c r="Q68" s="8"/>
    </row>
    <row r="69" spans="1:17">
      <c r="A69" s="8"/>
      <c r="B69" s="102" t="s">
        <v>11</v>
      </c>
      <c r="C69" s="103" t="s">
        <v>12</v>
      </c>
      <c r="D69" s="80" t="e">
        <f>D48</f>
        <v>#REF!</v>
      </c>
      <c r="E69" s="16"/>
      <c r="F69" s="8"/>
      <c r="G69" s="82" t="s">
        <v>108</v>
      </c>
      <c r="H69" s="16" t="s">
        <v>18</v>
      </c>
      <c r="I69" s="94">
        <v>2100</v>
      </c>
      <c r="J69" s="16"/>
      <c r="K69" s="8"/>
      <c r="L69" s="8"/>
      <c r="M69" s="8"/>
      <c r="N69" s="8"/>
      <c r="O69" s="8"/>
      <c r="P69" s="8"/>
      <c r="Q69" s="8"/>
    </row>
    <row r="70" spans="1:17">
      <c r="A70" s="8"/>
      <c r="B70" s="82" t="s">
        <v>127</v>
      </c>
      <c r="C70" s="104" t="s">
        <v>18</v>
      </c>
      <c r="D70" s="94">
        <v>1200</v>
      </c>
      <c r="E70" s="16"/>
      <c r="F70" s="8"/>
      <c r="G70" s="82" t="s">
        <v>128</v>
      </c>
      <c r="H70" s="16" t="s">
        <v>18</v>
      </c>
      <c r="I70" s="80">
        <f>D74</f>
        <v>250</v>
      </c>
      <c r="J70" s="16"/>
      <c r="K70" s="8"/>
      <c r="L70" s="8"/>
      <c r="M70" s="8"/>
      <c r="N70" s="8"/>
      <c r="O70" s="8"/>
      <c r="P70" s="8"/>
      <c r="Q70" s="8"/>
    </row>
    <row r="71" spans="1:17">
      <c r="A71" s="8"/>
      <c r="B71" s="82" t="s">
        <v>129</v>
      </c>
      <c r="C71" s="104" t="s">
        <v>18</v>
      </c>
      <c r="D71" s="94">
        <v>1200</v>
      </c>
      <c r="E71" s="16"/>
      <c r="F71" s="8"/>
      <c r="G71" s="82" t="s">
        <v>130</v>
      </c>
      <c r="H71" s="16" t="s">
        <v>93</v>
      </c>
      <c r="I71" s="80">
        <f>D75</f>
        <v>450</v>
      </c>
      <c r="J71" s="16"/>
      <c r="K71" s="8"/>
      <c r="L71" s="8"/>
      <c r="M71" s="8"/>
      <c r="N71" s="8"/>
      <c r="O71" s="8"/>
      <c r="P71" s="8"/>
      <c r="Q71" s="8"/>
    </row>
    <row r="72" spans="1:17">
      <c r="A72" s="8"/>
      <c r="B72" s="82" t="s">
        <v>131</v>
      </c>
      <c r="C72" s="104" t="s">
        <v>18</v>
      </c>
      <c r="D72" s="94">
        <v>1200</v>
      </c>
      <c r="E72" s="16"/>
      <c r="F72" s="8"/>
      <c r="G72" s="15" t="s">
        <v>132</v>
      </c>
      <c r="H72" s="16" t="s">
        <v>4</v>
      </c>
      <c r="I72" s="80">
        <f>D76</f>
        <v>500</v>
      </c>
      <c r="J72" s="16"/>
      <c r="K72" s="8"/>
      <c r="L72" s="8"/>
      <c r="M72" s="8"/>
      <c r="N72" s="8"/>
      <c r="O72" s="8"/>
      <c r="P72" s="8"/>
      <c r="Q72" s="8"/>
    </row>
    <row r="73" spans="1:17">
      <c r="A73" s="8"/>
      <c r="B73" s="82" t="s">
        <v>133</v>
      </c>
      <c r="C73" s="104" t="s">
        <v>18</v>
      </c>
      <c r="D73" s="94">
        <v>1200</v>
      </c>
      <c r="E73" s="16"/>
      <c r="F73" s="8"/>
      <c r="G73" s="15"/>
      <c r="H73" s="16"/>
      <c r="I73" s="16"/>
      <c r="J73" s="16"/>
      <c r="K73" s="8"/>
      <c r="L73" s="8"/>
      <c r="M73" s="8"/>
      <c r="N73" s="8"/>
      <c r="O73" s="8"/>
      <c r="P73" s="8"/>
      <c r="Q73" s="8"/>
    </row>
    <row r="74" spans="1:17">
      <c r="A74" s="8"/>
      <c r="B74" s="82" t="s">
        <v>128</v>
      </c>
      <c r="C74" s="104" t="s">
        <v>18</v>
      </c>
      <c r="D74" s="94">
        <v>250</v>
      </c>
      <c r="E74" s="16"/>
      <c r="F74" s="8"/>
      <c r="G74" s="82"/>
      <c r="H74" s="16"/>
      <c r="I74" s="16"/>
      <c r="J74" s="16"/>
      <c r="K74" s="8"/>
      <c r="L74" s="8"/>
      <c r="M74" s="8"/>
      <c r="N74" s="8"/>
      <c r="O74" s="8"/>
      <c r="P74" s="8"/>
      <c r="Q74" s="8"/>
    </row>
    <row r="75" spans="1:17">
      <c r="A75" s="8"/>
      <c r="B75" s="82" t="s">
        <v>130</v>
      </c>
      <c r="C75" s="16" t="s">
        <v>93</v>
      </c>
      <c r="D75" s="94">
        <v>450</v>
      </c>
      <c r="E75" s="1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>
      <c r="A76" s="8"/>
      <c r="B76" s="15" t="s">
        <v>132</v>
      </c>
      <c r="C76" s="16" t="s">
        <v>4</v>
      </c>
      <c r="D76" s="94">
        <v>500</v>
      </c>
      <c r="E76" s="1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>
      <c r="A77" s="8"/>
      <c r="B77" s="15" t="s">
        <v>134</v>
      </c>
      <c r="C77" s="16" t="s">
        <v>37</v>
      </c>
      <c r="D77" s="94">
        <v>5000</v>
      </c>
      <c r="E77" s="1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>
      <c r="A78" s="8"/>
      <c r="B78" s="105"/>
      <c r="C78" s="106"/>
      <c r="D78" s="106"/>
      <c r="E78" s="10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>
      <c r="A79" s="1"/>
      <c r="B79" s="1"/>
      <c r="C79" s="107"/>
      <c r="D79" s="107"/>
      <c r="E79" s="107"/>
      <c r="F79" s="3" t="s">
        <v>135</v>
      </c>
      <c r="G79" s="3"/>
      <c r="H79" s="3"/>
      <c r="I79" s="3"/>
      <c r="J79" s="3"/>
      <c r="K79" s="3"/>
      <c r="L79" s="3"/>
      <c r="M79" s="3"/>
      <c r="N79" s="3"/>
      <c r="O79" s="1"/>
      <c r="P79" s="1"/>
      <c r="Q79" s="1"/>
    </row>
    <row r="80" spans="1:17">
      <c r="A80" s="1"/>
      <c r="B80" s="1"/>
      <c r="C80" s="107"/>
      <c r="D80" s="107"/>
      <c r="E80" s="107"/>
      <c r="F80" s="3"/>
      <c r="G80" s="3"/>
      <c r="H80" s="3"/>
      <c r="I80" s="3"/>
      <c r="J80" s="3"/>
      <c r="K80" s="3"/>
      <c r="L80" s="3"/>
      <c r="M80" s="3"/>
      <c r="N80" s="3"/>
      <c r="O80" s="1"/>
      <c r="P80" s="1"/>
      <c r="Q80" s="1"/>
    </row>
    <row r="81" spans="1:17" ht="17" thickBot="1">
      <c r="A81" s="8"/>
      <c r="B81" s="8"/>
      <c r="C81" s="8"/>
      <c r="D81" s="8"/>
      <c r="E81" s="8"/>
      <c r="F81" s="8"/>
      <c r="G81" s="108"/>
      <c r="H81" s="109" t="s">
        <v>136</v>
      </c>
      <c r="I81" s="110" t="s">
        <v>99</v>
      </c>
      <c r="J81" s="110"/>
      <c r="K81" s="110"/>
      <c r="L81" s="108"/>
      <c r="M81" s="8"/>
      <c r="N81" s="8"/>
      <c r="O81" s="8"/>
      <c r="P81" s="8"/>
      <c r="Q81" s="8"/>
    </row>
    <row r="82" spans="1:17" ht="52" thickBot="1">
      <c r="A82" s="111" t="s">
        <v>137</v>
      </c>
      <c r="B82" s="112" t="s">
        <v>138</v>
      </c>
      <c r="C82" s="113" t="s">
        <v>2</v>
      </c>
      <c r="D82" s="114" t="s">
        <v>139</v>
      </c>
      <c r="E82" s="8"/>
      <c r="F82" s="8"/>
      <c r="G82" s="115" t="s">
        <v>140</v>
      </c>
      <c r="H82" s="116" t="s">
        <v>28</v>
      </c>
      <c r="I82" s="117">
        <v>390</v>
      </c>
      <c r="J82" s="110"/>
      <c r="K82" s="110"/>
      <c r="L82" s="108"/>
      <c r="M82" s="8"/>
      <c r="N82" s="25" t="s">
        <v>141</v>
      </c>
      <c r="O82" s="21" t="s">
        <v>4</v>
      </c>
      <c r="P82" s="26">
        <v>350</v>
      </c>
      <c r="Q82" s="8"/>
    </row>
    <row r="83" spans="1:17" ht="69" thickBot="1">
      <c r="A83" s="112">
        <v>1</v>
      </c>
      <c r="B83" s="118" t="s">
        <v>142</v>
      </c>
      <c r="C83" s="119"/>
      <c r="D83" s="120">
        <v>1</v>
      </c>
      <c r="E83" s="121" t="s">
        <v>0</v>
      </c>
      <c r="F83" s="8"/>
      <c r="G83" s="122" t="s">
        <v>143</v>
      </c>
      <c r="H83" s="116" t="s">
        <v>37</v>
      </c>
      <c r="I83" s="123">
        <v>62780</v>
      </c>
      <c r="J83" s="110"/>
      <c r="K83" s="108"/>
      <c r="L83" s="8"/>
      <c r="M83" s="8"/>
      <c r="N83" s="25" t="s">
        <v>144</v>
      </c>
      <c r="O83" s="21" t="s">
        <v>10</v>
      </c>
      <c r="P83" s="26">
        <v>1250</v>
      </c>
      <c r="Q83" s="8"/>
    </row>
    <row r="84" spans="1:17" ht="42" customHeight="1" thickBot="1">
      <c r="A84" s="112">
        <v>2</v>
      </c>
      <c r="B84" s="124" t="s">
        <v>145</v>
      </c>
      <c r="C84" s="125" t="s">
        <v>8</v>
      </c>
      <c r="D84" s="126">
        <v>0.9</v>
      </c>
      <c r="E84" s="127" t="s">
        <v>146</v>
      </c>
      <c r="F84" s="128"/>
      <c r="G84" s="122" t="s">
        <v>147</v>
      </c>
      <c r="H84" s="116" t="s">
        <v>37</v>
      </c>
      <c r="I84" s="123">
        <v>63980</v>
      </c>
      <c r="J84" s="110"/>
      <c r="K84" s="108"/>
      <c r="L84" s="8"/>
      <c r="M84" s="8"/>
      <c r="N84" s="25" t="s">
        <v>148</v>
      </c>
      <c r="O84" s="129" t="s">
        <v>4</v>
      </c>
      <c r="P84" s="130">
        <v>650</v>
      </c>
      <c r="Q84" s="8"/>
    </row>
    <row r="85" spans="1:17" ht="68">
      <c r="A85" s="131" t="s">
        <v>149</v>
      </c>
      <c r="B85" s="132" t="s">
        <v>150</v>
      </c>
      <c r="C85" s="133" t="s">
        <v>10</v>
      </c>
      <c r="D85" s="134">
        <v>100</v>
      </c>
      <c r="E85" s="81" t="s">
        <v>0</v>
      </c>
      <c r="F85" s="8"/>
      <c r="G85" s="122" t="s">
        <v>151</v>
      </c>
      <c r="H85" s="116" t="s">
        <v>4</v>
      </c>
      <c r="I85" s="135">
        <v>6300</v>
      </c>
      <c r="J85" s="110"/>
      <c r="K85" s="108"/>
      <c r="L85" s="8"/>
      <c r="M85" s="8"/>
      <c r="N85" s="25" t="s">
        <v>152</v>
      </c>
      <c r="O85" s="21" t="s">
        <v>35</v>
      </c>
      <c r="P85" s="130">
        <v>450</v>
      </c>
      <c r="Q85" s="8"/>
    </row>
    <row r="86" spans="1:17" ht="68">
      <c r="A86" s="136"/>
      <c r="B86" s="137" t="s">
        <v>153</v>
      </c>
      <c r="C86" s="13" t="s">
        <v>35</v>
      </c>
      <c r="D86" s="138">
        <v>40</v>
      </c>
      <c r="E86" s="51" t="s">
        <v>154</v>
      </c>
      <c r="F86" s="8"/>
      <c r="G86" s="139" t="s">
        <v>155</v>
      </c>
      <c r="H86" s="116" t="s">
        <v>18</v>
      </c>
      <c r="I86" s="117">
        <v>500</v>
      </c>
      <c r="J86" s="110"/>
      <c r="K86" s="110"/>
      <c r="L86" s="108"/>
      <c r="M86" s="8"/>
      <c r="N86" s="25" t="s">
        <v>156</v>
      </c>
      <c r="O86" s="21" t="s">
        <v>4</v>
      </c>
      <c r="P86" s="130">
        <v>800</v>
      </c>
      <c r="Q86" s="8"/>
    </row>
    <row r="87" spans="1:17" ht="34">
      <c r="A87" s="136"/>
      <c r="B87" s="137" t="s">
        <v>157</v>
      </c>
      <c r="C87" s="13" t="s">
        <v>8</v>
      </c>
      <c r="D87" s="138">
        <v>0.35</v>
      </c>
      <c r="E87" s="140" t="s">
        <v>158</v>
      </c>
      <c r="F87" s="141"/>
      <c r="G87" s="139" t="s">
        <v>159</v>
      </c>
      <c r="H87" s="116" t="s">
        <v>18</v>
      </c>
      <c r="I87" s="117">
        <v>290</v>
      </c>
      <c r="J87" s="110"/>
      <c r="K87" s="110"/>
      <c r="L87" s="108"/>
      <c r="M87" s="8"/>
      <c r="N87" s="25" t="s">
        <v>160</v>
      </c>
      <c r="O87" s="21" t="s">
        <v>35</v>
      </c>
      <c r="P87" s="130">
        <v>100</v>
      </c>
      <c r="Q87" s="8"/>
    </row>
    <row r="88" spans="1:17" ht="34">
      <c r="A88" s="136"/>
      <c r="B88" s="137" t="s">
        <v>161</v>
      </c>
      <c r="C88" s="13"/>
      <c r="D88" s="142">
        <v>1</v>
      </c>
      <c r="E88" s="81" t="s">
        <v>0</v>
      </c>
      <c r="F88" s="8"/>
      <c r="G88" s="143" t="s">
        <v>162</v>
      </c>
      <c r="H88" s="116" t="s">
        <v>18</v>
      </c>
      <c r="I88" s="117">
        <v>100</v>
      </c>
      <c r="J88" s="110"/>
      <c r="K88" s="110"/>
      <c r="L88" s="108"/>
      <c r="M88" s="8"/>
      <c r="N88" s="25" t="s">
        <v>163</v>
      </c>
      <c r="O88" s="21" t="s">
        <v>35</v>
      </c>
      <c r="P88" s="130">
        <v>100</v>
      </c>
      <c r="Q88" s="8"/>
    </row>
    <row r="89" spans="1:17" ht="51">
      <c r="A89" s="136"/>
      <c r="B89" s="137" t="s">
        <v>164</v>
      </c>
      <c r="C89" s="13" t="s">
        <v>18</v>
      </c>
      <c r="D89" s="142">
        <v>4</v>
      </c>
      <c r="E89" s="81" t="s">
        <v>0</v>
      </c>
      <c r="F89" s="8"/>
      <c r="G89" s="144" t="s">
        <v>165</v>
      </c>
      <c r="H89" s="116" t="s">
        <v>18</v>
      </c>
      <c r="I89" s="117">
        <v>100</v>
      </c>
      <c r="J89" s="110"/>
      <c r="K89" s="110"/>
      <c r="L89" s="108"/>
      <c r="M89" s="8"/>
      <c r="N89" s="25" t="s">
        <v>166</v>
      </c>
      <c r="O89" s="21" t="s">
        <v>35</v>
      </c>
      <c r="P89" s="130">
        <v>250</v>
      </c>
      <c r="Q89" s="8"/>
    </row>
    <row r="90" spans="1:17" ht="51">
      <c r="A90" s="136"/>
      <c r="B90" s="137" t="s">
        <v>33</v>
      </c>
      <c r="C90" s="13" t="s">
        <v>18</v>
      </c>
      <c r="D90" s="142">
        <f>D12</f>
        <v>0</v>
      </c>
      <c r="E90" s="81" t="s">
        <v>0</v>
      </c>
      <c r="F90" s="8"/>
      <c r="G90" s="144" t="s">
        <v>167</v>
      </c>
      <c r="H90" s="116" t="s">
        <v>18</v>
      </c>
      <c r="I90" s="117">
        <v>100</v>
      </c>
      <c r="J90" s="110"/>
      <c r="K90" s="110"/>
      <c r="L90" s="108"/>
      <c r="M90" s="8"/>
      <c r="N90" s="25" t="s">
        <v>168</v>
      </c>
      <c r="O90" s="21" t="s">
        <v>4</v>
      </c>
      <c r="P90" s="130">
        <v>650</v>
      </c>
      <c r="Q90" s="8"/>
    </row>
    <row r="91" spans="1:17" ht="69" thickBot="1">
      <c r="A91" s="136"/>
      <c r="B91" s="145" t="s">
        <v>169</v>
      </c>
      <c r="C91" s="13" t="s">
        <v>8</v>
      </c>
      <c r="D91" s="142">
        <v>0.05</v>
      </c>
      <c r="E91" s="146"/>
      <c r="F91" s="8"/>
      <c r="G91" s="144" t="s">
        <v>170</v>
      </c>
      <c r="H91" s="147" t="s">
        <v>18</v>
      </c>
      <c r="I91" s="148">
        <v>100</v>
      </c>
      <c r="J91" s="110"/>
      <c r="K91" s="110"/>
      <c r="L91" s="108"/>
      <c r="M91" s="8"/>
      <c r="N91" s="25" t="s">
        <v>171</v>
      </c>
      <c r="O91" s="129" t="s">
        <v>10</v>
      </c>
      <c r="P91" s="130">
        <v>120</v>
      </c>
      <c r="Q91" s="8"/>
    </row>
    <row r="92" spans="1:17" ht="85">
      <c r="A92" s="149" t="s">
        <v>172</v>
      </c>
      <c r="B92" s="150" t="s">
        <v>40</v>
      </c>
      <c r="C92" s="151" t="s">
        <v>8</v>
      </c>
      <c r="D92" s="152">
        <v>0.2</v>
      </c>
      <c r="E92" s="121" t="s">
        <v>0</v>
      </c>
      <c r="F92" s="8"/>
      <c r="G92" s="144" t="s">
        <v>173</v>
      </c>
      <c r="H92" s="116" t="s">
        <v>18</v>
      </c>
      <c r="I92" s="117">
        <v>265</v>
      </c>
      <c r="J92" s="110"/>
      <c r="K92" s="110"/>
      <c r="L92" s="108"/>
      <c r="M92" s="8"/>
      <c r="N92" s="25" t="s">
        <v>174</v>
      </c>
      <c r="O92" s="129" t="s">
        <v>4</v>
      </c>
      <c r="P92" s="130">
        <v>6500</v>
      </c>
      <c r="Q92" s="8"/>
    </row>
    <row r="93" spans="1:17" ht="51">
      <c r="A93" s="153"/>
      <c r="B93" s="15" t="s">
        <v>43</v>
      </c>
      <c r="C93" s="16" t="s">
        <v>8</v>
      </c>
      <c r="D93" s="154">
        <v>0.2</v>
      </c>
      <c r="E93" s="121" t="s">
        <v>0</v>
      </c>
      <c r="F93" s="8"/>
      <c r="G93" s="144" t="s">
        <v>175</v>
      </c>
      <c r="H93" s="116" t="s">
        <v>18</v>
      </c>
      <c r="I93" s="117">
        <v>120</v>
      </c>
      <c r="J93" s="110"/>
      <c r="K93" s="110"/>
      <c r="L93" s="108"/>
      <c r="M93" s="8"/>
      <c r="N93" s="25" t="s">
        <v>176</v>
      </c>
      <c r="O93" s="21" t="s">
        <v>10</v>
      </c>
      <c r="P93" s="130">
        <v>450</v>
      </c>
      <c r="Q93" s="8"/>
    </row>
    <row r="94" spans="1:17" ht="68">
      <c r="A94" s="153"/>
      <c r="B94" s="15" t="s">
        <v>177</v>
      </c>
      <c r="C94" s="16" t="s">
        <v>8</v>
      </c>
      <c r="D94" s="154">
        <v>0.1</v>
      </c>
      <c r="E94" s="121" t="s">
        <v>0</v>
      </c>
      <c r="F94" s="8"/>
      <c r="G94" s="144" t="s">
        <v>178</v>
      </c>
      <c r="H94" s="116" t="s">
        <v>18</v>
      </c>
      <c r="I94" s="117">
        <v>72</v>
      </c>
      <c r="J94" s="110"/>
      <c r="K94" s="110"/>
      <c r="L94" s="108"/>
      <c r="M94" s="8"/>
      <c r="N94" s="25" t="s">
        <v>179</v>
      </c>
      <c r="O94" s="21" t="s">
        <v>37</v>
      </c>
      <c r="P94" s="155">
        <f>P12</f>
        <v>0</v>
      </c>
      <c r="Q94" s="8"/>
    </row>
    <row r="95" spans="1:17" ht="34">
      <c r="A95" s="153"/>
      <c r="B95" s="156" t="s">
        <v>180</v>
      </c>
      <c r="C95" s="16" t="s">
        <v>8</v>
      </c>
      <c r="D95" s="154">
        <v>0.05</v>
      </c>
      <c r="E95" s="121" t="s">
        <v>0</v>
      </c>
      <c r="F95" s="8"/>
      <c r="G95" s="157" t="s">
        <v>181</v>
      </c>
      <c r="H95" s="158" t="s">
        <v>18</v>
      </c>
      <c r="I95" s="117">
        <v>96</v>
      </c>
      <c r="J95" s="110"/>
      <c r="K95" s="110"/>
      <c r="L95" s="108"/>
      <c r="M95" s="8"/>
      <c r="N95" s="25" t="s">
        <v>182</v>
      </c>
      <c r="O95" s="129" t="s">
        <v>18</v>
      </c>
      <c r="P95" s="130">
        <v>12</v>
      </c>
      <c r="Q95" s="8"/>
    </row>
    <row r="96" spans="1:17" ht="35" thickBot="1">
      <c r="A96" s="159"/>
      <c r="B96" s="160" t="s">
        <v>183</v>
      </c>
      <c r="C96" s="161"/>
      <c r="D96" s="162">
        <v>1</v>
      </c>
      <c r="E96" s="163" t="s">
        <v>0</v>
      </c>
      <c r="F96" s="8"/>
      <c r="G96" s="164" t="s">
        <v>184</v>
      </c>
      <c r="H96" s="158" t="s">
        <v>185</v>
      </c>
      <c r="I96" s="117">
        <v>350</v>
      </c>
      <c r="J96" s="110"/>
      <c r="K96" s="110"/>
      <c r="L96" s="108"/>
      <c r="M96" s="8"/>
      <c r="N96" s="25" t="s">
        <v>186</v>
      </c>
      <c r="O96" s="129" t="s">
        <v>18</v>
      </c>
      <c r="P96" s="130">
        <v>12</v>
      </c>
      <c r="Q96" s="8"/>
    </row>
    <row r="97" spans="1:17" ht="68">
      <c r="A97" s="165" t="s">
        <v>187</v>
      </c>
      <c r="B97" s="166" t="s">
        <v>188</v>
      </c>
      <c r="C97" s="167" t="s">
        <v>35</v>
      </c>
      <c r="D97" s="168">
        <v>5</v>
      </c>
      <c r="E97" s="163" t="s">
        <v>0</v>
      </c>
      <c r="F97" s="8"/>
      <c r="G97" s="169" t="s">
        <v>189</v>
      </c>
      <c r="H97" s="116" t="s">
        <v>190</v>
      </c>
      <c r="I97" s="117">
        <v>2250</v>
      </c>
      <c r="J97" s="110"/>
      <c r="K97" s="110"/>
      <c r="L97" s="108"/>
      <c r="M97" s="8"/>
      <c r="N97" s="25" t="s">
        <v>191</v>
      </c>
      <c r="O97" s="21" t="s">
        <v>4</v>
      </c>
      <c r="P97" s="130">
        <v>5850</v>
      </c>
      <c r="Q97" s="8"/>
    </row>
    <row r="98" spans="1:17" ht="51">
      <c r="A98" s="170"/>
      <c r="B98" s="15" t="s">
        <v>192</v>
      </c>
      <c r="C98" s="16" t="s">
        <v>35</v>
      </c>
      <c r="D98" s="154">
        <v>5</v>
      </c>
      <c r="E98" s="163" t="s">
        <v>0</v>
      </c>
      <c r="F98" s="8"/>
      <c r="G98" s="169" t="s">
        <v>193</v>
      </c>
      <c r="H98" s="116" t="s">
        <v>190</v>
      </c>
      <c r="I98" s="117">
        <v>2680</v>
      </c>
      <c r="J98" s="110"/>
      <c r="K98" s="110"/>
      <c r="L98" s="108"/>
      <c r="M98" s="8"/>
      <c r="N98" s="25" t="s">
        <v>194</v>
      </c>
      <c r="O98" s="21"/>
      <c r="P98" s="130">
        <v>450</v>
      </c>
      <c r="Q98" s="8"/>
    </row>
    <row r="99" spans="1:17" ht="51">
      <c r="A99" s="170"/>
      <c r="B99" s="15" t="s">
        <v>195</v>
      </c>
      <c r="C99" s="16" t="s">
        <v>35</v>
      </c>
      <c r="D99" s="154">
        <v>5</v>
      </c>
      <c r="E99" s="163" t="s">
        <v>0</v>
      </c>
      <c r="F99" s="8"/>
      <c r="G99" s="139" t="s">
        <v>196</v>
      </c>
      <c r="H99" s="147" t="s">
        <v>197</v>
      </c>
      <c r="I99" s="148">
        <v>1350</v>
      </c>
      <c r="J99" s="110"/>
      <c r="K99" s="110"/>
      <c r="L99" s="108"/>
      <c r="M99" s="8"/>
      <c r="N99" s="25" t="s">
        <v>198</v>
      </c>
      <c r="O99" s="21"/>
      <c r="P99" s="130">
        <v>2500</v>
      </c>
      <c r="Q99" s="8"/>
    </row>
    <row r="100" spans="1:17" ht="69" thickBot="1">
      <c r="A100" s="170"/>
      <c r="B100" s="30" t="s">
        <v>199</v>
      </c>
      <c r="C100" s="16" t="s">
        <v>35</v>
      </c>
      <c r="D100" s="154">
        <v>5</v>
      </c>
      <c r="E100" s="163" t="s">
        <v>0</v>
      </c>
      <c r="F100" s="8"/>
      <c r="G100" s="66" t="s">
        <v>200</v>
      </c>
      <c r="H100" s="67">
        <v>5000</v>
      </c>
      <c r="I100" s="68" t="s">
        <v>84</v>
      </c>
      <c r="J100" s="110"/>
      <c r="K100" s="110"/>
      <c r="L100" s="108"/>
      <c r="M100" s="8"/>
      <c r="N100" s="25" t="s">
        <v>69</v>
      </c>
      <c r="O100" s="21"/>
      <c r="P100" s="155" t="e">
        <f>#REF!</f>
        <v>#REF!</v>
      </c>
      <c r="Q100" s="8"/>
    </row>
    <row r="101" spans="1:17" ht="35" thickBot="1">
      <c r="A101" s="171"/>
      <c r="B101" s="172" t="s">
        <v>201</v>
      </c>
      <c r="C101" s="173"/>
      <c r="D101" s="174">
        <v>1</v>
      </c>
      <c r="E101" s="163" t="s">
        <v>0</v>
      </c>
      <c r="F101" s="8"/>
      <c r="G101" s="8"/>
      <c r="H101" s="108"/>
      <c r="I101" s="8"/>
      <c r="J101" s="175">
        <v>120</v>
      </c>
      <c r="K101" s="176" t="s">
        <v>0</v>
      </c>
      <c r="L101" s="177"/>
      <c r="M101" s="8"/>
      <c r="N101" s="25" t="s">
        <v>202</v>
      </c>
      <c r="O101" s="21" t="s">
        <v>10</v>
      </c>
      <c r="P101" s="22">
        <v>35</v>
      </c>
      <c r="Q101" s="8"/>
    </row>
    <row r="102" spans="1:17">
      <c r="A102" s="171"/>
      <c r="B102" s="8"/>
      <c r="C102" s="8"/>
      <c r="D102" s="8"/>
      <c r="E102" s="8"/>
      <c r="F102" s="8"/>
      <c r="G102" s="8"/>
      <c r="H102" s="108"/>
      <c r="I102" s="8"/>
      <c r="J102" s="110"/>
      <c r="K102" s="108"/>
      <c r="L102" s="8"/>
      <c r="M102" s="8"/>
      <c r="N102" s="8"/>
      <c r="O102" s="8"/>
      <c r="P102" s="8"/>
      <c r="Q102" s="8"/>
    </row>
    <row r="103" spans="1:17">
      <c r="A103" s="8"/>
      <c r="B103" s="8"/>
      <c r="C103" s="8"/>
      <c r="D103" s="8"/>
      <c r="E103" s="8"/>
      <c r="F103" s="8"/>
      <c r="G103" s="8"/>
      <c r="H103" s="108"/>
      <c r="I103" s="8"/>
      <c r="J103" s="110"/>
      <c r="K103" s="108"/>
      <c r="L103" s="8"/>
      <c r="M103" s="8"/>
      <c r="N103" s="8"/>
      <c r="O103" s="8"/>
      <c r="P103" s="8"/>
      <c r="Q103" s="8"/>
    </row>
    <row r="104" spans="1:17">
      <c r="A104" s="8"/>
      <c r="B104" s="8"/>
      <c r="C104" s="8"/>
      <c r="D104" s="8"/>
      <c r="E104" s="8"/>
      <c r="F104" s="8"/>
      <c r="G104" s="8"/>
      <c r="H104" s="8"/>
      <c r="I104" s="8"/>
      <c r="J104" s="110"/>
      <c r="K104" s="108"/>
      <c r="L104" s="8"/>
      <c r="M104" s="8"/>
      <c r="N104" s="8"/>
      <c r="O104" s="8"/>
      <c r="P104" s="8"/>
      <c r="Q104" s="8"/>
    </row>
    <row r="105" spans="1:17">
      <c r="A105" s="8"/>
      <c r="B105" s="8"/>
      <c r="C105" s="8"/>
      <c r="D105" s="8"/>
      <c r="E105" s="8"/>
      <c r="F105" s="8"/>
      <c r="G105" s="8"/>
      <c r="H105" s="8"/>
      <c r="I105" s="8"/>
      <c r="J105" s="110"/>
      <c r="K105" s="108"/>
      <c r="L105" s="8"/>
      <c r="M105" s="8"/>
      <c r="N105" s="8"/>
      <c r="O105" s="8"/>
      <c r="P105" s="8"/>
      <c r="Q105" s="8"/>
    </row>
    <row r="106" spans="1:17">
      <c r="A106" s="8"/>
      <c r="B106" s="8"/>
      <c r="C106" s="8"/>
      <c r="D106" s="8"/>
      <c r="E106" s="8"/>
      <c r="F106" s="8"/>
      <c r="G106" s="8"/>
      <c r="H106" s="8"/>
      <c r="I106" s="8"/>
      <c r="J106" s="110"/>
      <c r="K106" s="108"/>
      <c r="L106" s="8"/>
      <c r="M106" s="8"/>
      <c r="N106" s="8"/>
      <c r="O106" s="8"/>
      <c r="P106" s="8"/>
      <c r="Q106" s="8"/>
    </row>
    <row r="107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108"/>
      <c r="L107" s="8"/>
      <c r="M107" s="8"/>
      <c r="N107" s="8"/>
      <c r="O107" s="8"/>
      <c r="P107" s="8"/>
      <c r="Q107" s="8"/>
    </row>
    <row r="108" spans="1:1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08"/>
      <c r="M108" s="8"/>
      <c r="N108" s="8"/>
      <c r="O108" s="8"/>
      <c r="P108" s="8"/>
      <c r="Q108" s="8"/>
    </row>
    <row r="109" spans="1:1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08"/>
      <c r="M109" s="8"/>
      <c r="N109" s="8"/>
      <c r="O109" s="8"/>
      <c r="P109" s="8"/>
      <c r="Q109" s="8"/>
    </row>
    <row r="110" spans="1:17" ht="24">
      <c r="A110" s="178"/>
      <c r="B110" s="178"/>
      <c r="C110" s="178"/>
      <c r="D110" s="178"/>
      <c r="E110" s="178"/>
      <c r="F110" s="179"/>
      <c r="G110" s="180" t="s">
        <v>203</v>
      </c>
      <c r="H110" s="180"/>
      <c r="I110" s="180"/>
      <c r="J110" s="180"/>
      <c r="K110" s="180"/>
      <c r="L110" s="180"/>
      <c r="M110" s="181"/>
      <c r="N110" s="181"/>
      <c r="O110" s="181"/>
      <c r="P110" s="181"/>
      <c r="Q110" s="1"/>
    </row>
    <row r="111" spans="1:17" ht="14.5" customHeight="1">
      <c r="A111" s="178"/>
      <c r="B111" s="178"/>
      <c r="C111" s="178"/>
      <c r="D111" s="178"/>
      <c r="E111" s="178"/>
      <c r="F111" s="1"/>
      <c r="G111" s="180"/>
      <c r="H111" s="180"/>
      <c r="I111" s="180"/>
      <c r="J111" s="180"/>
      <c r="K111" s="180"/>
      <c r="L111" s="180"/>
      <c r="M111" s="181"/>
      <c r="N111" s="181"/>
      <c r="O111" s="181"/>
      <c r="P111" s="181"/>
      <c r="Q111" s="1"/>
    </row>
    <row r="112" spans="1:17" ht="24">
      <c r="A112" s="182"/>
      <c r="B112" s="183" t="s">
        <v>204</v>
      </c>
      <c r="C112" s="184">
        <f>D4</f>
        <v>0</v>
      </c>
      <c r="D112" s="185" t="s">
        <v>205</v>
      </c>
      <c r="E112" s="8"/>
      <c r="F112" s="8"/>
      <c r="G112" s="186" t="s">
        <v>206</v>
      </c>
      <c r="H112" s="187" t="s">
        <v>10</v>
      </c>
      <c r="I112" s="188"/>
      <c r="J112" s="189" t="s">
        <v>154</v>
      </c>
      <c r="K112" s="11"/>
      <c r="L112" s="11"/>
      <c r="M112" s="11"/>
      <c r="N112" s="11"/>
      <c r="O112" s="11"/>
      <c r="P112" s="11"/>
      <c r="Q112" s="11"/>
    </row>
    <row r="113" spans="1:17" ht="24">
      <c r="A113" s="182"/>
      <c r="B113" s="183" t="s">
        <v>207</v>
      </c>
      <c r="C113" s="190"/>
      <c r="D113" s="191" t="s">
        <v>154</v>
      </c>
      <c r="E113" s="8"/>
      <c r="F113" s="8"/>
      <c r="G113" s="186" t="s">
        <v>208</v>
      </c>
      <c r="H113" s="187" t="s">
        <v>10</v>
      </c>
      <c r="I113" s="188">
        <v>85.3</v>
      </c>
      <c r="J113" s="189" t="s">
        <v>154</v>
      </c>
      <c r="K113" s="8"/>
      <c r="L113" s="8"/>
      <c r="M113" s="8"/>
      <c r="N113" s="8"/>
      <c r="O113" s="8"/>
      <c r="P113" s="8"/>
      <c r="Q113" s="8"/>
    </row>
    <row r="114" spans="1:17" ht="24">
      <c r="A114" s="182"/>
      <c r="B114" s="183" t="s">
        <v>209</v>
      </c>
      <c r="C114" s="190"/>
      <c r="D114" s="191" t="s">
        <v>154</v>
      </c>
      <c r="E114" s="8"/>
      <c r="F114" s="8"/>
      <c r="G114" s="186" t="s">
        <v>210</v>
      </c>
      <c r="H114" s="187" t="s">
        <v>10</v>
      </c>
      <c r="I114" s="188">
        <v>55</v>
      </c>
      <c r="J114" s="189" t="s">
        <v>154</v>
      </c>
      <c r="K114" s="8"/>
      <c r="L114" s="108"/>
      <c r="M114" s="8"/>
      <c r="N114" s="8"/>
      <c r="O114" s="8"/>
      <c r="P114" s="8"/>
      <c r="Q114" s="8"/>
    </row>
    <row r="115" spans="1:17" ht="24">
      <c r="A115" s="182"/>
      <c r="B115" s="183" t="s">
        <v>211</v>
      </c>
      <c r="C115" s="190"/>
      <c r="D115" s="191" t="s">
        <v>154</v>
      </c>
      <c r="E115" s="8"/>
      <c r="F115" s="8"/>
      <c r="G115" s="186" t="s">
        <v>212</v>
      </c>
      <c r="H115" s="187" t="s">
        <v>10</v>
      </c>
      <c r="I115" s="188">
        <v>80</v>
      </c>
      <c r="J115" s="189" t="s">
        <v>154</v>
      </c>
      <c r="K115" s="8"/>
      <c r="L115" s="108"/>
      <c r="M115" s="8"/>
      <c r="N115" s="8"/>
      <c r="O115" s="8"/>
      <c r="P115" s="8"/>
      <c r="Q115" s="8"/>
    </row>
    <row r="116" spans="1:17" ht="19">
      <c r="A116" s="8"/>
      <c r="B116" s="183" t="s">
        <v>213</v>
      </c>
      <c r="C116" s="183" t="s">
        <v>214</v>
      </c>
      <c r="D116" s="183" t="s">
        <v>215</v>
      </c>
      <c r="E116" s="8"/>
      <c r="F116" s="8"/>
      <c r="G116" s="186" t="s">
        <v>216</v>
      </c>
      <c r="H116" s="187" t="s">
        <v>10</v>
      </c>
      <c r="I116" s="188">
        <v>19.88</v>
      </c>
      <c r="J116" s="189" t="s">
        <v>154</v>
      </c>
      <c r="K116" s="8"/>
      <c r="L116" s="108"/>
      <c r="M116" s="8"/>
      <c r="N116" s="8"/>
      <c r="O116" s="8"/>
      <c r="P116" s="8"/>
      <c r="Q116" s="8"/>
    </row>
    <row r="117" spans="1:17" ht="30">
      <c r="A117" s="8"/>
      <c r="B117" s="192" t="s">
        <v>217</v>
      </c>
      <c r="C117" s="193"/>
      <c r="D117" s="194" t="e">
        <f>#REF!</f>
        <v>#REF!</v>
      </c>
      <c r="E117" s="8"/>
      <c r="F117" s="8"/>
      <c r="G117" s="8"/>
      <c r="H117" s="8"/>
      <c r="I117" s="8"/>
      <c r="J117" s="8"/>
      <c r="K117" s="8"/>
      <c r="L117" s="108"/>
      <c r="M117" s="8"/>
      <c r="N117" s="8"/>
      <c r="O117" s="8"/>
      <c r="P117" s="8"/>
      <c r="Q117" s="8"/>
    </row>
    <row r="118" spans="1:17">
      <c r="A118" s="8"/>
      <c r="B118" s="195" t="s">
        <v>218</v>
      </c>
      <c r="C118" s="193" t="s">
        <v>93</v>
      </c>
      <c r="D118" s="196"/>
      <c r="E118" s="8"/>
      <c r="F118" s="8"/>
      <c r="G118" s="197" t="s">
        <v>5</v>
      </c>
      <c r="H118" s="198" t="s">
        <v>219</v>
      </c>
      <c r="I118" s="15"/>
      <c r="J118" s="198" t="s">
        <v>99</v>
      </c>
      <c r="K118" s="8"/>
      <c r="L118" s="108"/>
      <c r="M118" s="8"/>
      <c r="N118" s="8"/>
      <c r="O118" s="8"/>
      <c r="P118" s="8"/>
      <c r="Q118" s="8"/>
    </row>
    <row r="119" spans="1:17">
      <c r="A119" s="8"/>
      <c r="B119" s="199" t="s">
        <v>220</v>
      </c>
      <c r="C119" s="193" t="s">
        <v>93</v>
      </c>
      <c r="D119" s="196"/>
      <c r="E119" s="8"/>
      <c r="F119" s="8"/>
      <c r="G119" s="186" t="s">
        <v>221</v>
      </c>
      <c r="H119" s="193" t="s">
        <v>4</v>
      </c>
      <c r="I119" s="194"/>
      <c r="J119" s="200">
        <v>5000</v>
      </c>
      <c r="K119" s="8"/>
      <c r="L119" s="108"/>
      <c r="M119" s="8"/>
      <c r="N119" s="8"/>
      <c r="O119" s="8"/>
      <c r="P119" s="8"/>
      <c r="Q119" s="8"/>
    </row>
    <row r="120" spans="1:17">
      <c r="A120" s="8"/>
      <c r="B120" s="199" t="s">
        <v>222</v>
      </c>
      <c r="C120" s="193" t="s">
        <v>93</v>
      </c>
      <c r="D120" s="196"/>
      <c r="E120" s="8"/>
      <c r="F120" s="8"/>
      <c r="G120" s="186" t="s">
        <v>223</v>
      </c>
      <c r="H120" s="193" t="s">
        <v>4</v>
      </c>
      <c r="I120" s="194"/>
      <c r="J120" s="200">
        <v>6000</v>
      </c>
      <c r="K120" s="8"/>
      <c r="L120" s="108"/>
      <c r="M120" s="8"/>
      <c r="N120" s="8"/>
      <c r="O120" s="8"/>
      <c r="P120" s="8"/>
      <c r="Q120" s="8"/>
    </row>
    <row r="121" spans="1:17">
      <c r="A121" s="8"/>
      <c r="B121" s="201" t="s">
        <v>224</v>
      </c>
      <c r="C121" s="202" t="s">
        <v>190</v>
      </c>
      <c r="D121" s="203"/>
      <c r="E121" s="8"/>
      <c r="F121" s="8"/>
      <c r="G121" s="186" t="s">
        <v>225</v>
      </c>
      <c r="H121" s="193" t="s">
        <v>4</v>
      </c>
      <c r="I121" s="194"/>
      <c r="J121" s="200">
        <v>5500</v>
      </c>
      <c r="K121" s="8"/>
      <c r="L121" s="8"/>
      <c r="M121" s="8"/>
      <c r="N121" s="8"/>
      <c r="O121" s="8"/>
      <c r="P121" s="8"/>
      <c r="Q121" s="8"/>
    </row>
    <row r="122" spans="1:17">
      <c r="A122" s="8"/>
      <c r="B122" s="204" t="s">
        <v>226</v>
      </c>
      <c r="C122" s="202" t="s">
        <v>18</v>
      </c>
      <c r="D122" s="203"/>
      <c r="E122" s="8"/>
      <c r="F122" s="8"/>
      <c r="G122" s="186" t="s">
        <v>227</v>
      </c>
      <c r="H122" s="193" t="s">
        <v>93</v>
      </c>
      <c r="I122" s="194"/>
      <c r="J122" s="200">
        <v>5</v>
      </c>
      <c r="K122" s="8"/>
      <c r="L122" s="8"/>
      <c r="M122" s="8"/>
      <c r="N122" s="8"/>
      <c r="O122" s="8"/>
      <c r="P122" s="8"/>
      <c r="Q122" s="8"/>
    </row>
    <row r="123" spans="1:17">
      <c r="A123" s="8"/>
      <c r="B123" s="205" t="s">
        <v>228</v>
      </c>
      <c r="C123" s="202" t="s">
        <v>18</v>
      </c>
      <c r="D123" s="203"/>
      <c r="E123" s="8"/>
      <c r="F123" s="8"/>
      <c r="G123" s="186" t="s">
        <v>229</v>
      </c>
      <c r="H123" s="193" t="s">
        <v>18</v>
      </c>
      <c r="I123" s="194"/>
      <c r="J123" s="200">
        <v>1500</v>
      </c>
      <c r="K123" s="8"/>
      <c r="L123" s="8"/>
      <c r="M123" s="8"/>
      <c r="N123" s="8"/>
      <c r="O123" s="8"/>
      <c r="P123" s="8"/>
      <c r="Q123" s="8"/>
    </row>
    <row r="124" spans="1:17">
      <c r="A124" s="8"/>
      <c r="B124" s="205" t="s">
        <v>230</v>
      </c>
      <c r="C124" s="202" t="s">
        <v>18</v>
      </c>
      <c r="D124" s="203"/>
      <c r="E124" s="8"/>
      <c r="F124" s="8"/>
      <c r="G124" s="186" t="s">
        <v>231</v>
      </c>
      <c r="H124" s="193" t="s">
        <v>12</v>
      </c>
      <c r="I124" s="196">
        <v>1</v>
      </c>
      <c r="J124" s="200">
        <v>300</v>
      </c>
      <c r="K124" s="8"/>
      <c r="L124" s="8"/>
      <c r="M124" s="8"/>
      <c r="N124" s="8"/>
      <c r="O124" s="8"/>
      <c r="P124" s="8"/>
      <c r="Q124" s="8"/>
    </row>
    <row r="125" spans="1:17">
      <c r="A125" s="8"/>
      <c r="B125" s="204" t="s">
        <v>232</v>
      </c>
      <c r="C125" s="202" t="s">
        <v>18</v>
      </c>
      <c r="D125" s="203"/>
      <c r="E125" s="8"/>
      <c r="F125" s="8"/>
      <c r="G125" s="186" t="s">
        <v>233</v>
      </c>
      <c r="H125" s="193" t="s">
        <v>10</v>
      </c>
      <c r="I125" s="194"/>
      <c r="J125" s="200">
        <v>600</v>
      </c>
      <c r="K125" s="8"/>
      <c r="L125" s="8"/>
      <c r="M125" s="8"/>
      <c r="N125" s="8"/>
      <c r="O125" s="8"/>
      <c r="P125" s="8"/>
      <c r="Q125" s="8"/>
    </row>
    <row r="126" spans="1:17" ht="31">
      <c r="A126" s="8"/>
      <c r="B126" s="206" t="s">
        <v>234</v>
      </c>
      <c r="C126" s="202" t="s">
        <v>18</v>
      </c>
      <c r="D126" s="203"/>
      <c r="E126" s="8"/>
      <c r="F126" s="8"/>
      <c r="G126" s="186" t="s">
        <v>235</v>
      </c>
      <c r="H126" s="193" t="s">
        <v>4</v>
      </c>
      <c r="I126" s="194"/>
      <c r="J126" s="200">
        <v>500</v>
      </c>
      <c r="K126" s="8"/>
      <c r="L126" s="8"/>
      <c r="M126" s="8"/>
      <c r="N126" s="8"/>
      <c r="O126" s="8"/>
      <c r="P126" s="8"/>
      <c r="Q126" s="8"/>
    </row>
    <row r="127" spans="1:17">
      <c r="A127" s="8"/>
      <c r="B127" s="207" t="s">
        <v>236</v>
      </c>
      <c r="C127" s="202" t="s">
        <v>18</v>
      </c>
      <c r="D127" s="203"/>
      <c r="E127" s="8"/>
      <c r="F127" s="8"/>
      <c r="G127" s="186" t="s">
        <v>237</v>
      </c>
      <c r="H127" s="193" t="s">
        <v>12</v>
      </c>
      <c r="I127" s="196">
        <v>1</v>
      </c>
      <c r="J127" s="200">
        <v>2000</v>
      </c>
      <c r="K127" s="8"/>
      <c r="L127" s="8"/>
      <c r="M127" s="8"/>
      <c r="N127" s="8"/>
      <c r="O127" s="8"/>
      <c r="P127" s="8"/>
      <c r="Q127" s="8"/>
    </row>
    <row r="128" spans="1:17" ht="30">
      <c r="A128" s="8"/>
      <c r="B128" s="207" t="s">
        <v>238</v>
      </c>
      <c r="C128" s="208"/>
      <c r="D128" s="203"/>
      <c r="E128" s="8"/>
      <c r="F128" s="8"/>
      <c r="G128" s="186" t="s">
        <v>239</v>
      </c>
      <c r="H128" s="193" t="s">
        <v>93</v>
      </c>
      <c r="I128" s="194"/>
      <c r="J128" s="200">
        <v>100</v>
      </c>
      <c r="K128" s="8"/>
      <c r="L128" s="8"/>
      <c r="M128" s="8"/>
      <c r="N128" s="8"/>
      <c r="O128" s="8"/>
      <c r="P128" s="8"/>
      <c r="Q128" s="8"/>
    </row>
    <row r="129" spans="1:19">
      <c r="A129" s="8"/>
      <c r="B129" s="207" t="s">
        <v>240</v>
      </c>
      <c r="C129" s="202" t="s">
        <v>18</v>
      </c>
      <c r="D129" s="203"/>
      <c r="E129" s="8"/>
      <c r="F129" s="8"/>
      <c r="G129" s="209" t="s">
        <v>241</v>
      </c>
      <c r="H129" s="210" t="s">
        <v>10</v>
      </c>
      <c r="I129" s="211"/>
      <c r="J129" s="200">
        <v>45</v>
      </c>
      <c r="K129" s="8"/>
      <c r="L129" s="8"/>
      <c r="M129" s="8"/>
      <c r="N129" s="8"/>
      <c r="O129" s="8"/>
      <c r="P129" s="8"/>
      <c r="Q129" s="8"/>
    </row>
    <row r="130" spans="1:19" ht="30">
      <c r="A130" s="8"/>
      <c r="B130" s="212" t="s">
        <v>242</v>
      </c>
      <c r="C130" s="202" t="s">
        <v>18</v>
      </c>
      <c r="D130" s="20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9">
      <c r="A131" s="8"/>
      <c r="B131" s="186" t="s">
        <v>243</v>
      </c>
      <c r="C131" s="202" t="s">
        <v>28</v>
      </c>
      <c r="D131" s="203"/>
      <c r="E131" s="8"/>
      <c r="F131" s="8"/>
      <c r="G131" s="8"/>
      <c r="H131" s="22" t="s">
        <v>244</v>
      </c>
      <c r="I131" s="213" t="s">
        <v>245</v>
      </c>
      <c r="J131" s="214" t="s">
        <v>246</v>
      </c>
      <c r="K131" s="215" t="s">
        <v>247</v>
      </c>
      <c r="L131" s="215" t="s">
        <v>248</v>
      </c>
      <c r="M131" s="8"/>
      <c r="N131" s="8"/>
      <c r="O131" s="8"/>
      <c r="P131" s="8"/>
      <c r="Q131" s="8"/>
    </row>
    <row r="132" spans="1:19">
      <c r="A132" s="8"/>
      <c r="B132" s="201" t="s">
        <v>249</v>
      </c>
      <c r="C132" s="202" t="s">
        <v>4</v>
      </c>
      <c r="D132" s="203"/>
      <c r="E132" s="8"/>
      <c r="F132" s="8"/>
      <c r="G132" s="8"/>
      <c r="H132" s="22"/>
      <c r="I132" s="216"/>
      <c r="J132" s="217"/>
      <c r="K132" s="218"/>
      <c r="L132" s="218"/>
      <c r="M132" s="8"/>
      <c r="N132" s="8" t="s">
        <v>250</v>
      </c>
      <c r="O132" s="8">
        <v>132</v>
      </c>
      <c r="P132" s="8"/>
      <c r="Q132" s="8"/>
    </row>
    <row r="133" spans="1:19">
      <c r="A133" s="8"/>
      <c r="B133" s="201" t="s">
        <v>251</v>
      </c>
      <c r="C133" s="202" t="s">
        <v>4</v>
      </c>
      <c r="D133" s="203"/>
      <c r="E133" s="8"/>
      <c r="F133" s="8"/>
      <c r="G133" s="219" t="s">
        <v>252</v>
      </c>
      <c r="H133" s="219" t="s">
        <v>253</v>
      </c>
      <c r="I133" s="220">
        <v>27000</v>
      </c>
      <c r="J133" s="220">
        <v>12</v>
      </c>
      <c r="K133" s="220">
        <v>150000</v>
      </c>
      <c r="L133" s="221">
        <v>130000</v>
      </c>
      <c r="M133" s="222" t="str">
        <f>_xlfn.CONCAT(G133, " ", H133)</f>
        <v>ест. Влаж. Листва 145х140</v>
      </c>
      <c r="N133" s="8" t="str">
        <f>_xlfn.CONCAT($N$132,O133)</f>
        <v>K133</v>
      </c>
      <c r="O133" s="8">
        <f>O132+1</f>
        <v>133</v>
      </c>
      <c r="P133" s="8"/>
      <c r="Q133" s="8"/>
      <c r="R133" t="str">
        <f>M133</f>
        <v>ест. Влаж. Листва 145х140</v>
      </c>
      <c r="S133" t="str">
        <f>N133</f>
        <v>K133</v>
      </c>
    </row>
    <row r="134" spans="1:19">
      <c r="A134" s="8"/>
      <c r="B134" s="201" t="s">
        <v>254</v>
      </c>
      <c r="C134" s="202" t="s">
        <v>4</v>
      </c>
      <c r="D134" s="203"/>
      <c r="E134" s="8"/>
      <c r="F134" s="8"/>
      <c r="G134" s="219" t="s">
        <v>252</v>
      </c>
      <c r="H134" s="219" t="s">
        <v>255</v>
      </c>
      <c r="I134" s="220">
        <v>27000</v>
      </c>
      <c r="J134" s="220">
        <v>12</v>
      </c>
      <c r="K134" s="220">
        <v>150000</v>
      </c>
      <c r="L134" s="221">
        <v>130000</v>
      </c>
      <c r="M134" s="222" t="str">
        <f t="shared" ref="M134:M160" si="0">_xlfn.CONCAT(G134, " ", H134)</f>
        <v>ест. Влаж. Листва 145х190</v>
      </c>
      <c r="N134" s="8" t="str">
        <f t="shared" ref="N134:N160" si="1">_xlfn.CONCAT($N$132,O134)</f>
        <v>K134</v>
      </c>
      <c r="O134" s="8">
        <f t="shared" ref="O134:O160" si="2">O133+1</f>
        <v>134</v>
      </c>
      <c r="P134" s="8"/>
      <c r="Q134" s="8"/>
      <c r="R134" t="str">
        <f t="shared" ref="R134:S160" si="3">M134</f>
        <v>ест. Влаж. Листва 145х190</v>
      </c>
      <c r="S134" t="str">
        <f t="shared" si="3"/>
        <v>K134</v>
      </c>
    </row>
    <row r="135" spans="1:19">
      <c r="A135" s="8"/>
      <c r="B135" s="204" t="s">
        <v>256</v>
      </c>
      <c r="C135" s="202" t="s">
        <v>4</v>
      </c>
      <c r="D135" s="203"/>
      <c r="E135" s="8"/>
      <c r="F135" s="8"/>
      <c r="G135" s="219" t="s">
        <v>252</v>
      </c>
      <c r="H135" s="219" t="s">
        <v>257</v>
      </c>
      <c r="I135" s="220">
        <v>27000</v>
      </c>
      <c r="J135" s="220">
        <v>12</v>
      </c>
      <c r="K135" s="220">
        <v>150000</v>
      </c>
      <c r="L135" s="221">
        <v>130000</v>
      </c>
      <c r="M135" s="222" t="str">
        <f t="shared" si="0"/>
        <v>ест. Влаж. Листва 195х190</v>
      </c>
      <c r="N135" s="8" t="str">
        <f t="shared" si="1"/>
        <v>K135</v>
      </c>
      <c r="O135" s="8">
        <f t="shared" si="2"/>
        <v>135</v>
      </c>
      <c r="P135" s="8"/>
      <c r="Q135" s="8"/>
      <c r="R135" t="str">
        <f t="shared" si="3"/>
        <v>ест. Влаж. Листва 195х190</v>
      </c>
      <c r="S135" t="str">
        <f t="shared" si="3"/>
        <v>K135</v>
      </c>
    </row>
    <row r="136" spans="1:19">
      <c r="A136" s="8"/>
      <c r="B136" s="186" t="s">
        <v>258</v>
      </c>
      <c r="C136" s="202" t="s">
        <v>28</v>
      </c>
      <c r="D136" s="203"/>
      <c r="E136" s="8"/>
      <c r="F136" s="8"/>
      <c r="G136" s="219" t="s">
        <v>259</v>
      </c>
      <c r="H136" s="219" t="s">
        <v>253</v>
      </c>
      <c r="I136" s="220">
        <v>27500</v>
      </c>
      <c r="J136" s="220">
        <v>12</v>
      </c>
      <c r="K136" s="220">
        <v>150000</v>
      </c>
      <c r="L136" s="221">
        <v>130000</v>
      </c>
      <c r="M136" s="222" t="str">
        <f t="shared" si="0"/>
        <v>ест влаж. кедр 145х140</v>
      </c>
      <c r="N136" s="8" t="str">
        <f t="shared" si="1"/>
        <v>K136</v>
      </c>
      <c r="O136" s="8">
        <f t="shared" si="2"/>
        <v>136</v>
      </c>
      <c r="P136" s="8"/>
      <c r="Q136" s="8"/>
      <c r="R136" t="str">
        <f t="shared" si="3"/>
        <v>ест влаж. кедр 145х140</v>
      </c>
      <c r="S136" t="str">
        <f t="shared" si="3"/>
        <v>K136</v>
      </c>
    </row>
    <row r="137" spans="1:19" ht="30">
      <c r="A137" s="8"/>
      <c r="B137" s="192" t="s">
        <v>260</v>
      </c>
      <c r="C137" s="202" t="s">
        <v>18</v>
      </c>
      <c r="D137" s="203"/>
      <c r="E137" s="8"/>
      <c r="F137" s="8"/>
      <c r="G137" s="219" t="s">
        <v>259</v>
      </c>
      <c r="H137" s="219" t="s">
        <v>255</v>
      </c>
      <c r="I137" s="220">
        <v>27500</v>
      </c>
      <c r="J137" s="220">
        <v>12</v>
      </c>
      <c r="K137" s="220">
        <v>150000</v>
      </c>
      <c r="L137" s="221">
        <v>130000</v>
      </c>
      <c r="M137" s="222" t="str">
        <f t="shared" si="0"/>
        <v>ест влаж. кедр 145х190</v>
      </c>
      <c r="N137" s="8" t="str">
        <f t="shared" si="1"/>
        <v>K137</v>
      </c>
      <c r="O137" s="8">
        <f t="shared" si="2"/>
        <v>137</v>
      </c>
      <c r="P137" s="8"/>
      <c r="Q137" s="8"/>
      <c r="R137" t="str">
        <f t="shared" si="3"/>
        <v>ест влаж. кедр 145х190</v>
      </c>
      <c r="S137" t="str">
        <f t="shared" si="3"/>
        <v>K137</v>
      </c>
    </row>
    <row r="138" spans="1:19">
      <c r="A138" s="8"/>
      <c r="B138" s="192" t="s">
        <v>261</v>
      </c>
      <c r="C138" s="202" t="s">
        <v>18</v>
      </c>
      <c r="D138" s="203"/>
      <c r="E138" s="8"/>
      <c r="F138" s="8"/>
      <c r="G138" s="219" t="s">
        <v>259</v>
      </c>
      <c r="H138" s="219" t="s">
        <v>257</v>
      </c>
      <c r="I138" s="220">
        <v>27500</v>
      </c>
      <c r="J138" s="220">
        <v>12</v>
      </c>
      <c r="K138" s="220">
        <v>150000</v>
      </c>
      <c r="L138" s="221">
        <v>130000</v>
      </c>
      <c r="M138" s="222" t="str">
        <f t="shared" si="0"/>
        <v>ест влаж. кедр 195х190</v>
      </c>
      <c r="N138" s="8" t="str">
        <f t="shared" si="1"/>
        <v>K138</v>
      </c>
      <c r="O138" s="8">
        <f t="shared" si="2"/>
        <v>138</v>
      </c>
      <c r="P138" s="8"/>
      <c r="Q138" s="8"/>
      <c r="R138" t="str">
        <f t="shared" si="3"/>
        <v>ест влаж. кедр 195х190</v>
      </c>
      <c r="S138" t="str">
        <f t="shared" si="3"/>
        <v>K138</v>
      </c>
    </row>
    <row r="139" spans="1:19">
      <c r="A139" s="8"/>
      <c r="B139" s="192" t="s">
        <v>262</v>
      </c>
      <c r="C139" s="202" t="s">
        <v>28</v>
      </c>
      <c r="D139" s="203"/>
      <c r="E139" s="8"/>
      <c r="F139" s="8"/>
      <c r="G139" s="223"/>
      <c r="H139" s="223"/>
      <c r="I139" s="8"/>
      <c r="J139" s="8"/>
      <c r="K139" s="224"/>
      <c r="L139" s="224"/>
      <c r="M139" s="222" t="str">
        <f t="shared" si="0"/>
        <v xml:space="preserve"> </v>
      </c>
      <c r="N139" s="8" t="str">
        <f t="shared" si="1"/>
        <v>K139</v>
      </c>
      <c r="O139" s="8">
        <f t="shared" si="2"/>
        <v>139</v>
      </c>
      <c r="P139" s="8"/>
      <c r="Q139" s="8"/>
      <c r="R139" t="str">
        <f t="shared" si="3"/>
        <v xml:space="preserve"> </v>
      </c>
      <c r="S139" t="str">
        <f t="shared" si="3"/>
        <v>K139</v>
      </c>
    </row>
    <row r="140" spans="1:19" ht="30">
      <c r="A140" s="8"/>
      <c r="B140" s="192" t="s">
        <v>263</v>
      </c>
      <c r="C140" s="202" t="s">
        <v>18</v>
      </c>
      <c r="D140" s="203"/>
      <c r="E140" s="8"/>
      <c r="F140" s="8"/>
      <c r="G140" s="225" t="s">
        <v>264</v>
      </c>
      <c r="H140" s="225" t="s">
        <v>265</v>
      </c>
      <c r="I140" s="226">
        <v>26000</v>
      </c>
      <c r="J140" s="226">
        <v>9</v>
      </c>
      <c r="K140" s="220">
        <v>80000</v>
      </c>
      <c r="L140" s="227">
        <v>70000</v>
      </c>
      <c r="M140" s="222" t="str">
        <f t="shared" si="0"/>
        <v>камерной сушки 145х45</v>
      </c>
      <c r="N140" s="8" t="str">
        <f t="shared" si="1"/>
        <v>K140</v>
      </c>
      <c r="O140" s="8">
        <f t="shared" si="2"/>
        <v>140</v>
      </c>
      <c r="P140" s="8"/>
      <c r="Q140" s="8"/>
      <c r="R140" t="str">
        <f t="shared" si="3"/>
        <v>камерной сушки 145х45</v>
      </c>
      <c r="S140" t="str">
        <f t="shared" si="3"/>
        <v>K140</v>
      </c>
    </row>
    <row r="141" spans="1:19">
      <c r="A141" s="8"/>
      <c r="B141" s="228" t="s">
        <v>266</v>
      </c>
      <c r="C141" s="202" t="s">
        <v>18</v>
      </c>
      <c r="D141" s="203"/>
      <c r="E141" s="11" t="s">
        <v>84</v>
      </c>
      <c r="F141" s="8"/>
      <c r="G141" s="225" t="s">
        <v>264</v>
      </c>
      <c r="H141" s="225" t="s">
        <v>267</v>
      </c>
      <c r="I141" s="226">
        <v>26000</v>
      </c>
      <c r="J141" s="226">
        <v>9</v>
      </c>
      <c r="K141" s="220">
        <v>80000</v>
      </c>
      <c r="L141" s="227">
        <v>70000</v>
      </c>
      <c r="M141" s="222" t="str">
        <f t="shared" si="0"/>
        <v>камерной сушки 145х95</v>
      </c>
      <c r="N141" s="8" t="str">
        <f t="shared" si="1"/>
        <v>K141</v>
      </c>
      <c r="O141" s="8">
        <f t="shared" si="2"/>
        <v>141</v>
      </c>
      <c r="P141" s="8"/>
      <c r="Q141" s="8"/>
      <c r="R141" t="str">
        <f t="shared" si="3"/>
        <v>камерной сушки 145х95</v>
      </c>
      <c r="S141" t="str">
        <f t="shared" si="3"/>
        <v>K141</v>
      </c>
    </row>
    <row r="142" spans="1:19">
      <c r="A142" s="8"/>
      <c r="B142" s="229" t="s">
        <v>83</v>
      </c>
      <c r="C142" s="202" t="s">
        <v>84</v>
      </c>
      <c r="D142" s="230"/>
      <c r="E142" s="231">
        <v>1</v>
      </c>
      <c r="F142" s="8"/>
      <c r="G142" s="232" t="s">
        <v>268</v>
      </c>
      <c r="H142" s="232" t="s">
        <v>253</v>
      </c>
      <c r="I142" s="233">
        <v>19000</v>
      </c>
      <c r="J142" s="233">
        <v>12</v>
      </c>
      <c r="K142" s="234">
        <v>80000</v>
      </c>
      <c r="L142" s="235">
        <v>70000</v>
      </c>
      <c r="M142" s="222" t="str">
        <f t="shared" si="0"/>
        <v>ест. Влаж 145х140</v>
      </c>
      <c r="N142" s="8" t="str">
        <f t="shared" si="1"/>
        <v>K142</v>
      </c>
      <c r="O142" s="8">
        <f t="shared" si="2"/>
        <v>142</v>
      </c>
      <c r="P142" s="8"/>
      <c r="Q142" s="8"/>
      <c r="R142" t="str">
        <f t="shared" si="3"/>
        <v>ест. Влаж 145х140</v>
      </c>
      <c r="S142" t="str">
        <f t="shared" si="3"/>
        <v>K142</v>
      </c>
    </row>
    <row r="143" spans="1:19" ht="30">
      <c r="A143" s="8"/>
      <c r="B143" s="236" t="s">
        <v>269</v>
      </c>
      <c r="C143" s="202" t="s">
        <v>84</v>
      </c>
      <c r="D143" s="203"/>
      <c r="E143" s="8"/>
      <c r="F143" s="8"/>
      <c r="G143" s="225" t="s">
        <v>268</v>
      </c>
      <c r="H143" s="225" t="s">
        <v>255</v>
      </c>
      <c r="I143" s="226">
        <v>19000</v>
      </c>
      <c r="J143" s="226">
        <v>12</v>
      </c>
      <c r="K143" s="220">
        <v>80000</v>
      </c>
      <c r="L143" s="227">
        <v>70000</v>
      </c>
      <c r="M143" s="222" t="str">
        <f t="shared" si="0"/>
        <v>ест. Влаж 145х190</v>
      </c>
      <c r="N143" s="8" t="str">
        <f t="shared" si="1"/>
        <v>K143</v>
      </c>
      <c r="O143" s="8">
        <f t="shared" si="2"/>
        <v>143</v>
      </c>
      <c r="P143" s="8"/>
      <c r="Q143" s="8"/>
      <c r="R143" t="str">
        <f t="shared" si="3"/>
        <v>ест. Влаж 145х190</v>
      </c>
      <c r="S143" t="str">
        <f t="shared" si="3"/>
        <v>K143</v>
      </c>
    </row>
    <row r="144" spans="1:19">
      <c r="A144" s="8"/>
      <c r="B144" s="228"/>
      <c r="C144" s="202"/>
      <c r="D144" s="203"/>
      <c r="E144" s="8"/>
      <c r="F144" s="8"/>
      <c r="G144" s="225" t="s">
        <v>268</v>
      </c>
      <c r="H144" s="225" t="s">
        <v>257</v>
      </c>
      <c r="I144" s="226">
        <v>19000</v>
      </c>
      <c r="J144" s="226">
        <v>12</v>
      </c>
      <c r="K144" s="220">
        <v>80000</v>
      </c>
      <c r="L144" s="227">
        <v>70000</v>
      </c>
      <c r="M144" s="222" t="str">
        <f t="shared" si="0"/>
        <v>ест. Влаж 195х190</v>
      </c>
      <c r="N144" s="8" t="str">
        <f t="shared" si="1"/>
        <v>K144</v>
      </c>
      <c r="O144" s="8">
        <f t="shared" si="2"/>
        <v>144</v>
      </c>
      <c r="P144" s="8"/>
      <c r="Q144" s="8"/>
      <c r="R144" t="str">
        <f t="shared" si="3"/>
        <v>ест. Влаж 195х190</v>
      </c>
      <c r="S144" t="str">
        <f t="shared" si="3"/>
        <v>K144</v>
      </c>
    </row>
    <row r="145" spans="1:19" ht="30">
      <c r="A145" s="8"/>
      <c r="B145" s="237" t="s">
        <v>270</v>
      </c>
      <c r="C145" s="202" t="s">
        <v>18</v>
      </c>
      <c r="D145" s="203"/>
      <c r="E145" s="8"/>
      <c r="F145" s="8"/>
      <c r="G145" s="225" t="s">
        <v>264</v>
      </c>
      <c r="H145" s="225" t="s">
        <v>271</v>
      </c>
      <c r="I145" s="226">
        <v>26000</v>
      </c>
      <c r="J145" s="226">
        <v>12</v>
      </c>
      <c r="K145" s="220">
        <v>80000</v>
      </c>
      <c r="L145" s="227">
        <v>70000</v>
      </c>
      <c r="M145" s="222" t="str">
        <f t="shared" si="0"/>
        <v>камерной сушки 145х145</v>
      </c>
      <c r="N145" s="8" t="str">
        <f t="shared" si="1"/>
        <v>K145</v>
      </c>
      <c r="O145" s="8">
        <f t="shared" si="2"/>
        <v>145</v>
      </c>
      <c r="P145" s="8"/>
      <c r="Q145" s="8"/>
      <c r="R145" t="str">
        <f t="shared" si="3"/>
        <v>камерной сушки 145х145</v>
      </c>
      <c r="S145" t="str">
        <f t="shared" si="3"/>
        <v>K145</v>
      </c>
    </row>
    <row r="146" spans="1:19">
      <c r="A146" s="8"/>
      <c r="B146" s="11"/>
      <c r="C146" s="8"/>
      <c r="D146" s="8"/>
      <c r="E146" s="8"/>
      <c r="F146" s="8"/>
      <c r="G146" s="225" t="s">
        <v>264</v>
      </c>
      <c r="H146" s="225" t="s">
        <v>272</v>
      </c>
      <c r="I146" s="226">
        <v>26000</v>
      </c>
      <c r="J146" s="226">
        <v>12</v>
      </c>
      <c r="K146" s="220">
        <v>80000</v>
      </c>
      <c r="L146" s="227">
        <v>70000</v>
      </c>
      <c r="M146" s="222" t="str">
        <f t="shared" si="0"/>
        <v>камерной сушки 145х195</v>
      </c>
      <c r="N146" s="8" t="str">
        <f t="shared" si="1"/>
        <v>K146</v>
      </c>
      <c r="O146" s="8">
        <f t="shared" si="2"/>
        <v>146</v>
      </c>
      <c r="P146" s="8"/>
      <c r="Q146" s="8"/>
      <c r="R146" t="str">
        <f t="shared" si="3"/>
        <v>камерной сушки 145х195</v>
      </c>
      <c r="S146" t="str">
        <f t="shared" si="3"/>
        <v>K146</v>
      </c>
    </row>
    <row r="147" spans="1:19">
      <c r="A147" s="8"/>
      <c r="B147" s="8"/>
      <c r="C147" s="8"/>
      <c r="D147" s="8"/>
      <c r="E147" s="8"/>
      <c r="F147" s="8"/>
      <c r="G147" s="225" t="s">
        <v>264</v>
      </c>
      <c r="H147" s="225" t="s">
        <v>273</v>
      </c>
      <c r="I147" s="226">
        <v>26000</v>
      </c>
      <c r="J147" s="226">
        <v>12</v>
      </c>
      <c r="K147" s="220">
        <v>80000</v>
      </c>
      <c r="L147" s="227">
        <v>70000</v>
      </c>
      <c r="M147" s="222" t="str">
        <f t="shared" si="0"/>
        <v>камерной сушки 195х195</v>
      </c>
      <c r="N147" s="8" t="str">
        <f t="shared" si="1"/>
        <v>K147</v>
      </c>
      <c r="O147" s="8">
        <f t="shared" si="2"/>
        <v>147</v>
      </c>
      <c r="P147" s="8"/>
      <c r="Q147" s="8"/>
      <c r="R147" t="str">
        <f t="shared" si="3"/>
        <v>камерной сушки 195х195</v>
      </c>
      <c r="S147" t="str">
        <f t="shared" si="3"/>
        <v>K147</v>
      </c>
    </row>
    <row r="148" spans="1:19">
      <c r="A148" s="8"/>
      <c r="B148" s="8"/>
      <c r="C148" s="8"/>
      <c r="D148" s="8"/>
      <c r="E148" s="8"/>
      <c r="F148" s="8"/>
      <c r="G148" s="223"/>
      <c r="H148" s="223"/>
      <c r="I148" s="8"/>
      <c r="J148" s="8"/>
      <c r="K148" s="224"/>
      <c r="L148" s="224"/>
      <c r="M148" s="222" t="str">
        <f t="shared" si="0"/>
        <v xml:space="preserve"> </v>
      </c>
      <c r="N148" s="8" t="str">
        <f t="shared" si="1"/>
        <v>K148</v>
      </c>
      <c r="O148" s="8">
        <f t="shared" si="2"/>
        <v>148</v>
      </c>
      <c r="P148" s="8"/>
      <c r="Q148" s="8"/>
      <c r="R148" t="str">
        <f t="shared" si="3"/>
        <v xml:space="preserve"> </v>
      </c>
      <c r="S148" t="str">
        <f t="shared" si="3"/>
        <v>K148</v>
      </c>
    </row>
    <row r="149" spans="1:19">
      <c r="A149" s="8"/>
      <c r="B149" s="8"/>
      <c r="C149" s="8"/>
      <c r="D149" s="8"/>
      <c r="E149" s="8"/>
      <c r="F149" s="8"/>
      <c r="G149" s="238" t="s">
        <v>274</v>
      </c>
      <c r="H149" s="238" t="s">
        <v>275</v>
      </c>
      <c r="I149" s="226">
        <v>47000</v>
      </c>
      <c r="J149" s="226">
        <v>12</v>
      </c>
      <c r="K149" s="220">
        <v>90000</v>
      </c>
      <c r="L149" s="227">
        <v>80000</v>
      </c>
      <c r="M149" s="222" t="str">
        <f t="shared" si="0"/>
        <v>кл. брус 145х160</v>
      </c>
      <c r="N149" s="8" t="str">
        <f t="shared" si="1"/>
        <v>K149</v>
      </c>
      <c r="O149" s="8">
        <f t="shared" si="2"/>
        <v>149</v>
      </c>
      <c r="P149" s="8"/>
      <c r="Q149" s="8"/>
      <c r="R149" t="str">
        <f t="shared" si="3"/>
        <v>кл. брус 145х160</v>
      </c>
      <c r="S149" t="str">
        <f t="shared" si="3"/>
        <v>K149</v>
      </c>
    </row>
    <row r="150" spans="1:19">
      <c r="A150" s="8"/>
      <c r="B150" s="8"/>
      <c r="C150" s="8"/>
      <c r="D150" s="8"/>
      <c r="E150" s="8"/>
      <c r="F150" s="8"/>
      <c r="G150" s="238" t="s">
        <v>274</v>
      </c>
      <c r="H150" s="238" t="s">
        <v>276</v>
      </c>
      <c r="I150" s="226">
        <v>47000</v>
      </c>
      <c r="J150" s="226">
        <v>12</v>
      </c>
      <c r="K150" s="220">
        <v>90000</v>
      </c>
      <c r="L150" s="227">
        <v>80000</v>
      </c>
      <c r="M150" s="222" t="str">
        <f t="shared" si="0"/>
        <v>кл. брус 145х200</v>
      </c>
      <c r="N150" s="8" t="str">
        <f t="shared" si="1"/>
        <v>K150</v>
      </c>
      <c r="O150" s="8">
        <f t="shared" si="2"/>
        <v>150</v>
      </c>
      <c r="P150" s="8"/>
      <c r="Q150" s="8"/>
      <c r="R150" t="str">
        <f t="shared" si="3"/>
        <v>кл. брус 145х200</v>
      </c>
      <c r="S150" t="str">
        <f t="shared" si="3"/>
        <v>K150</v>
      </c>
    </row>
    <row r="151" spans="1:19">
      <c r="A151" s="8"/>
      <c r="B151" s="8"/>
      <c r="C151" s="8"/>
      <c r="D151" s="8"/>
      <c r="E151" s="8"/>
      <c r="F151" s="8"/>
      <c r="G151" s="238" t="s">
        <v>274</v>
      </c>
      <c r="H151" s="238" t="s">
        <v>277</v>
      </c>
      <c r="I151" s="226">
        <v>47000</v>
      </c>
      <c r="J151" s="226">
        <v>12</v>
      </c>
      <c r="K151" s="220">
        <v>90000</v>
      </c>
      <c r="L151" s="227">
        <v>80000</v>
      </c>
      <c r="M151" s="222" t="str">
        <f t="shared" si="0"/>
        <v>кл. брус 190х160</v>
      </c>
      <c r="N151" s="8" t="str">
        <f t="shared" si="1"/>
        <v>K151</v>
      </c>
      <c r="O151" s="8">
        <f t="shared" si="2"/>
        <v>151</v>
      </c>
      <c r="P151" s="8"/>
      <c r="Q151" s="8"/>
      <c r="R151" t="str">
        <f t="shared" si="3"/>
        <v>кл. брус 190х160</v>
      </c>
      <c r="S151" t="str">
        <f t="shared" si="3"/>
        <v>K151</v>
      </c>
    </row>
    <row r="152" spans="1:19">
      <c r="A152" s="8"/>
      <c r="B152" s="8"/>
      <c r="C152" s="8"/>
      <c r="D152" s="8"/>
      <c r="E152" s="8"/>
      <c r="F152" s="8"/>
      <c r="G152" s="238" t="s">
        <v>274</v>
      </c>
      <c r="H152" s="238" t="s">
        <v>278</v>
      </c>
      <c r="I152" s="226">
        <v>47000</v>
      </c>
      <c r="J152" s="226">
        <v>12</v>
      </c>
      <c r="K152" s="220">
        <v>90000</v>
      </c>
      <c r="L152" s="227">
        <v>80000</v>
      </c>
      <c r="M152" s="222" t="str">
        <f t="shared" si="0"/>
        <v>кл. брус 190х200</v>
      </c>
      <c r="N152" s="8" t="str">
        <f t="shared" si="1"/>
        <v>K152</v>
      </c>
      <c r="O152" s="8">
        <f t="shared" si="2"/>
        <v>152</v>
      </c>
      <c r="P152" s="8"/>
      <c r="Q152" s="8"/>
      <c r="R152" t="str">
        <f t="shared" si="3"/>
        <v>кл. брус 190х200</v>
      </c>
      <c r="S152" t="str">
        <f t="shared" si="3"/>
        <v>K152</v>
      </c>
    </row>
    <row r="153" spans="1:19">
      <c r="A153" s="8"/>
      <c r="B153" s="8"/>
      <c r="C153" s="8"/>
      <c r="D153" s="8"/>
      <c r="E153" s="8"/>
      <c r="F153" s="8"/>
      <c r="G153" s="238" t="s">
        <v>274</v>
      </c>
      <c r="H153" s="238" t="s">
        <v>279</v>
      </c>
      <c r="I153" s="226">
        <v>47000</v>
      </c>
      <c r="J153" s="226">
        <v>12</v>
      </c>
      <c r="K153" s="220">
        <v>90000</v>
      </c>
      <c r="L153" s="227">
        <v>80000</v>
      </c>
      <c r="M153" s="222" t="str">
        <f t="shared" si="0"/>
        <v>кл. брус 145х240</v>
      </c>
      <c r="N153" s="8" t="str">
        <f t="shared" si="1"/>
        <v>K153</v>
      </c>
      <c r="O153" s="8">
        <f t="shared" si="2"/>
        <v>153</v>
      </c>
      <c r="P153" s="8"/>
      <c r="Q153" s="8"/>
      <c r="R153" t="str">
        <f t="shared" si="3"/>
        <v>кл. брус 145х240</v>
      </c>
      <c r="S153" t="str">
        <f t="shared" si="3"/>
        <v>K153</v>
      </c>
    </row>
    <row r="154" spans="1:19">
      <c r="A154" s="8"/>
      <c r="B154" s="8"/>
      <c r="C154" s="8"/>
      <c r="D154" s="8"/>
      <c r="E154" s="8"/>
      <c r="F154" s="8"/>
      <c r="G154" s="238" t="s">
        <v>274</v>
      </c>
      <c r="H154" s="238" t="s">
        <v>280</v>
      </c>
      <c r="I154" s="226">
        <v>47000</v>
      </c>
      <c r="J154" s="226">
        <v>12</v>
      </c>
      <c r="K154" s="220">
        <v>90000</v>
      </c>
      <c r="L154" s="227">
        <v>80000</v>
      </c>
      <c r="M154" s="222" t="str">
        <f t="shared" si="0"/>
        <v>кл. брус 190х240</v>
      </c>
      <c r="N154" s="8" t="str">
        <f t="shared" si="1"/>
        <v>K154</v>
      </c>
      <c r="O154" s="8">
        <f t="shared" si="2"/>
        <v>154</v>
      </c>
      <c r="P154" s="8"/>
      <c r="Q154" s="8"/>
      <c r="R154" t="str">
        <f t="shared" si="3"/>
        <v>кл. брус 190х240</v>
      </c>
      <c r="S154" t="str">
        <f t="shared" si="3"/>
        <v>K154</v>
      </c>
    </row>
    <row r="155" spans="1:19">
      <c r="A155" s="8"/>
      <c r="B155" s="8"/>
      <c r="C155" s="8"/>
      <c r="D155" s="8"/>
      <c r="E155" s="8"/>
      <c r="F155" s="8"/>
      <c r="G155" s="238" t="s">
        <v>274</v>
      </c>
      <c r="H155" s="238" t="s">
        <v>281</v>
      </c>
      <c r="I155" s="226">
        <v>47000</v>
      </c>
      <c r="J155" s="226">
        <v>12</v>
      </c>
      <c r="K155" s="220">
        <v>90000</v>
      </c>
      <c r="L155" s="227">
        <v>80000</v>
      </c>
      <c r="M155" s="222" t="str">
        <f t="shared" si="0"/>
        <v>кл. брус 230х160</v>
      </c>
      <c r="N155" s="8" t="str">
        <f t="shared" si="1"/>
        <v>K155</v>
      </c>
      <c r="O155" s="8">
        <f t="shared" si="2"/>
        <v>155</v>
      </c>
      <c r="P155" s="8"/>
      <c r="Q155" s="8"/>
      <c r="R155" t="str">
        <f t="shared" si="3"/>
        <v>кл. брус 230х160</v>
      </c>
      <c r="S155" t="str">
        <f t="shared" si="3"/>
        <v>K155</v>
      </c>
    </row>
    <row r="156" spans="1:19">
      <c r="A156" s="8"/>
      <c r="B156" s="8"/>
      <c r="C156" s="8"/>
      <c r="D156" s="8"/>
      <c r="E156" s="8"/>
      <c r="F156" s="8"/>
      <c r="G156" s="238" t="s">
        <v>274</v>
      </c>
      <c r="H156" s="238" t="s">
        <v>282</v>
      </c>
      <c r="I156" s="226">
        <v>47000</v>
      </c>
      <c r="J156" s="226">
        <v>12</v>
      </c>
      <c r="K156" s="220">
        <v>90000</v>
      </c>
      <c r="L156" s="227">
        <v>80000</v>
      </c>
      <c r="M156" s="222" t="str">
        <f t="shared" si="0"/>
        <v>кл. брус 230х200</v>
      </c>
      <c r="N156" s="8" t="str">
        <f t="shared" si="1"/>
        <v>K156</v>
      </c>
      <c r="O156" s="8">
        <f t="shared" si="2"/>
        <v>156</v>
      </c>
      <c r="P156" s="8"/>
      <c r="Q156" s="8"/>
      <c r="R156" t="str">
        <f t="shared" si="3"/>
        <v>кл. брус 230х200</v>
      </c>
      <c r="S156" t="str">
        <f t="shared" si="3"/>
        <v>K156</v>
      </c>
    </row>
    <row r="157" spans="1:19">
      <c r="A157" s="8"/>
      <c r="B157" s="8"/>
      <c r="C157" s="8"/>
      <c r="D157" s="8"/>
      <c r="E157" s="8"/>
      <c r="F157" s="8"/>
      <c r="G157" s="238" t="s">
        <v>274</v>
      </c>
      <c r="H157" s="238" t="s">
        <v>283</v>
      </c>
      <c r="I157" s="226">
        <v>47000</v>
      </c>
      <c r="J157" s="226">
        <v>12</v>
      </c>
      <c r="K157" s="220">
        <v>90000</v>
      </c>
      <c r="L157" s="227">
        <v>80000</v>
      </c>
      <c r="M157" s="222" t="str">
        <f t="shared" si="0"/>
        <v>кл. брус 230х240</v>
      </c>
      <c r="N157" s="8" t="str">
        <f t="shared" si="1"/>
        <v>K157</v>
      </c>
      <c r="O157" s="8">
        <f t="shared" si="2"/>
        <v>157</v>
      </c>
      <c r="P157" s="8"/>
      <c r="Q157" s="8"/>
      <c r="R157" t="str">
        <f t="shared" si="3"/>
        <v>кл. брус 230х240</v>
      </c>
      <c r="S157" t="str">
        <f t="shared" si="3"/>
        <v>K157</v>
      </c>
    </row>
    <row r="158" spans="1:19">
      <c r="A158" s="8"/>
      <c r="B158" s="8"/>
      <c r="C158" s="8"/>
      <c r="D158" s="8"/>
      <c r="E158" s="8"/>
      <c r="F158" s="8"/>
      <c r="G158" s="238" t="s">
        <v>274</v>
      </c>
      <c r="H158" s="238" t="s">
        <v>284</v>
      </c>
      <c r="I158" s="226">
        <v>47000</v>
      </c>
      <c r="J158" s="226">
        <v>12</v>
      </c>
      <c r="K158" s="220">
        <v>90000</v>
      </c>
      <c r="L158" s="227">
        <v>80000</v>
      </c>
      <c r="M158" s="222" t="str">
        <f t="shared" si="0"/>
        <v>кл. брус 250х160</v>
      </c>
      <c r="N158" s="8" t="str">
        <f t="shared" si="1"/>
        <v>K158</v>
      </c>
      <c r="O158" s="8">
        <f t="shared" si="2"/>
        <v>158</v>
      </c>
      <c r="P158" s="8"/>
      <c r="Q158" s="8"/>
      <c r="R158" t="str">
        <f t="shared" si="3"/>
        <v>кл. брус 250х160</v>
      </c>
      <c r="S158" t="str">
        <f t="shared" si="3"/>
        <v>K158</v>
      </c>
    </row>
    <row r="159" spans="1:19">
      <c r="A159" s="8"/>
      <c r="B159" s="8"/>
      <c r="C159" s="8"/>
      <c r="D159" s="8"/>
      <c r="E159" s="8"/>
      <c r="F159" s="8"/>
      <c r="G159" s="238" t="s">
        <v>274</v>
      </c>
      <c r="H159" s="238" t="s">
        <v>285</v>
      </c>
      <c r="I159" s="226">
        <v>47000</v>
      </c>
      <c r="J159" s="226">
        <v>12</v>
      </c>
      <c r="K159" s="220">
        <v>90000</v>
      </c>
      <c r="L159" s="227">
        <v>80000</v>
      </c>
      <c r="M159" s="222" t="str">
        <f t="shared" si="0"/>
        <v>кл. брус 250х200</v>
      </c>
      <c r="N159" s="8" t="str">
        <f t="shared" si="1"/>
        <v>K159</v>
      </c>
      <c r="O159" s="8">
        <f t="shared" si="2"/>
        <v>159</v>
      </c>
      <c r="P159" s="8"/>
      <c r="Q159" s="8"/>
      <c r="R159" t="str">
        <f t="shared" si="3"/>
        <v>кл. брус 250х200</v>
      </c>
      <c r="S159" t="str">
        <f t="shared" si="3"/>
        <v>K159</v>
      </c>
    </row>
    <row r="160" spans="1:19">
      <c r="A160" s="8"/>
      <c r="B160" s="8"/>
      <c r="C160" s="8"/>
      <c r="D160" s="8"/>
      <c r="E160" s="8"/>
      <c r="F160" s="8"/>
      <c r="G160" s="238" t="s">
        <v>274</v>
      </c>
      <c r="H160" s="238" t="s">
        <v>286</v>
      </c>
      <c r="I160" s="226">
        <v>47000</v>
      </c>
      <c r="J160" s="226">
        <v>12</v>
      </c>
      <c r="K160" s="220">
        <v>90000</v>
      </c>
      <c r="L160" s="227">
        <v>80000</v>
      </c>
      <c r="M160" s="222" t="str">
        <f t="shared" si="0"/>
        <v>кл. брус 280х200</v>
      </c>
      <c r="N160" s="8" t="str">
        <f t="shared" si="1"/>
        <v>K160</v>
      </c>
      <c r="O160" s="8">
        <f t="shared" si="2"/>
        <v>160</v>
      </c>
      <c r="P160" s="8"/>
      <c r="Q160" s="8"/>
      <c r="R160" t="str">
        <f t="shared" si="3"/>
        <v>кл. брус 280х200</v>
      </c>
      <c r="S160" t="str">
        <f t="shared" si="3"/>
        <v>K160</v>
      </c>
    </row>
    <row r="161" spans="1:1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>
      <c r="A165" s="239" t="s">
        <v>287</v>
      </c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</row>
    <row r="166" spans="1:17" ht="20.5" customHeight="1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</row>
    <row r="167" spans="1:1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>
      <c r="A169" s="8"/>
      <c r="B169" s="15" t="s">
        <v>288</v>
      </c>
      <c r="C169" s="187" t="s">
        <v>4</v>
      </c>
      <c r="D169" s="240">
        <v>45.1</v>
      </c>
      <c r="E169" s="51" t="s">
        <v>154</v>
      </c>
      <c r="F169" s="8"/>
      <c r="G169" s="8"/>
      <c r="H169" s="8"/>
      <c r="I169" s="241" t="s">
        <v>289</v>
      </c>
      <c r="J169" s="241" t="s">
        <v>290</v>
      </c>
      <c r="K169" s="241" t="s">
        <v>291</v>
      </c>
      <c r="L169" s="8"/>
      <c r="M169" s="8"/>
      <c r="N169" s="8"/>
      <c r="O169" s="8"/>
      <c r="P169" s="8"/>
      <c r="Q169" s="8"/>
    </row>
    <row r="170" spans="1:17">
      <c r="A170" s="8"/>
      <c r="B170" s="242" t="s">
        <v>292</v>
      </c>
      <c r="C170" s="243" t="s">
        <v>4</v>
      </c>
      <c r="D170" s="244">
        <v>47.1</v>
      </c>
      <c r="E170" s="51" t="s">
        <v>154</v>
      </c>
      <c r="F170" s="8"/>
      <c r="G170" s="8"/>
      <c r="H170" s="8"/>
      <c r="I170" s="97"/>
      <c r="J170" s="97"/>
      <c r="K170" s="97"/>
      <c r="L170" s="8"/>
      <c r="M170" s="8"/>
      <c r="N170" s="8"/>
      <c r="O170" s="8"/>
      <c r="P170" s="8"/>
      <c r="Q170" s="8"/>
    </row>
    <row r="171" spans="1:17">
      <c r="A171" s="8"/>
      <c r="B171" s="15"/>
      <c r="C171" s="198" t="s">
        <v>293</v>
      </c>
      <c r="D171" s="15"/>
      <c r="E171" s="198" t="s">
        <v>99</v>
      </c>
      <c r="F171" s="8"/>
      <c r="G171" s="245" t="s">
        <v>294</v>
      </c>
      <c r="H171" s="246">
        <v>180</v>
      </c>
      <c r="I171" s="247"/>
      <c r="J171" s="247"/>
      <c r="K171" s="247"/>
      <c r="L171" s="8"/>
      <c r="M171" s="8"/>
      <c r="N171" s="8"/>
      <c r="O171" s="8"/>
      <c r="P171" s="8"/>
      <c r="Q171" s="8"/>
    </row>
    <row r="172" spans="1:17">
      <c r="A172" s="8"/>
      <c r="B172" s="248" t="s">
        <v>295</v>
      </c>
      <c r="C172" s="187">
        <v>180</v>
      </c>
      <c r="D172" s="249"/>
      <c r="E172" s="250"/>
      <c r="F172" s="8"/>
      <c r="G172" s="245" t="s">
        <v>294</v>
      </c>
      <c r="H172" s="246">
        <v>200</v>
      </c>
      <c r="I172" s="247"/>
      <c r="J172" s="247"/>
      <c r="K172" s="247"/>
      <c r="L172" s="8"/>
      <c r="M172" s="8"/>
      <c r="N172" s="8"/>
      <c r="O172" s="8"/>
      <c r="P172" s="8"/>
      <c r="Q172" s="8"/>
    </row>
    <row r="173" spans="1:17">
      <c r="A173" s="8"/>
      <c r="B173" s="251" t="s">
        <v>296</v>
      </c>
      <c r="C173" s="252">
        <v>200</v>
      </c>
      <c r="D173" s="253"/>
      <c r="E173" s="254"/>
      <c r="F173" s="8"/>
      <c r="G173" s="245" t="s">
        <v>294</v>
      </c>
      <c r="H173" s="246">
        <v>220</v>
      </c>
      <c r="I173" s="247"/>
      <c r="J173" s="247"/>
      <c r="K173" s="247"/>
      <c r="L173" s="8"/>
      <c r="M173" s="8"/>
      <c r="N173" s="8"/>
      <c r="O173" s="8"/>
      <c r="P173" s="8"/>
      <c r="Q173" s="8"/>
    </row>
    <row r="174" spans="1:17">
      <c r="A174" s="8"/>
      <c r="B174" s="251" t="s">
        <v>297</v>
      </c>
      <c r="C174" s="252">
        <v>220</v>
      </c>
      <c r="D174" s="253"/>
      <c r="E174" s="254"/>
      <c r="F174" s="8"/>
      <c r="G174" s="245" t="s">
        <v>294</v>
      </c>
      <c r="H174" s="246">
        <v>240</v>
      </c>
      <c r="I174" s="247"/>
      <c r="J174" s="247"/>
      <c r="K174" s="247"/>
      <c r="L174" s="8"/>
      <c r="M174" s="8"/>
      <c r="N174" s="8"/>
      <c r="O174" s="8"/>
      <c r="P174" s="8"/>
      <c r="Q174" s="8"/>
    </row>
    <row r="175" spans="1:17">
      <c r="A175" s="8"/>
      <c r="B175" s="251" t="s">
        <v>298</v>
      </c>
      <c r="C175" s="252">
        <v>240</v>
      </c>
      <c r="D175" s="253"/>
      <c r="E175" s="254"/>
      <c r="F175" s="8"/>
      <c r="G175" s="245" t="s">
        <v>294</v>
      </c>
      <c r="H175" s="246">
        <v>260</v>
      </c>
      <c r="I175" s="247"/>
      <c r="J175" s="247"/>
      <c r="K175" s="247"/>
      <c r="L175" s="8"/>
      <c r="M175" s="8"/>
      <c r="N175" s="8"/>
      <c r="O175" s="8"/>
      <c r="P175" s="8"/>
      <c r="Q175" s="8"/>
    </row>
    <row r="176" spans="1:17">
      <c r="A176" s="8"/>
      <c r="B176" s="251" t="s">
        <v>299</v>
      </c>
      <c r="C176" s="252">
        <v>260</v>
      </c>
      <c r="D176" s="253"/>
      <c r="E176" s="254"/>
      <c r="F176" s="8"/>
      <c r="G176" s="245" t="s">
        <v>294</v>
      </c>
      <c r="H176" s="246">
        <v>280</v>
      </c>
      <c r="I176" s="247"/>
      <c r="J176" s="247"/>
      <c r="K176" s="247"/>
      <c r="L176" s="8"/>
      <c r="M176" s="8"/>
      <c r="N176" s="8"/>
      <c r="O176" s="8"/>
      <c r="P176" s="8"/>
      <c r="Q176" s="8"/>
    </row>
    <row r="177" spans="1:17">
      <c r="A177" s="8"/>
      <c r="B177" s="251" t="s">
        <v>300</v>
      </c>
      <c r="C177" s="252">
        <v>280</v>
      </c>
      <c r="D177" s="253"/>
      <c r="E177" s="254"/>
      <c r="F177" s="8"/>
      <c r="G177" s="245" t="s">
        <v>294</v>
      </c>
      <c r="H177" s="246">
        <v>300</v>
      </c>
      <c r="I177" s="247"/>
      <c r="J177" s="247"/>
      <c r="K177" s="247"/>
      <c r="L177" s="8"/>
      <c r="M177" s="8"/>
      <c r="N177" s="8"/>
      <c r="O177" s="8"/>
      <c r="P177" s="8"/>
      <c r="Q177" s="8"/>
    </row>
    <row r="178" spans="1:17">
      <c r="A178" s="8"/>
      <c r="B178" s="251" t="s">
        <v>301</v>
      </c>
      <c r="C178" s="252">
        <v>300</v>
      </c>
      <c r="D178" s="253"/>
      <c r="E178" s="254"/>
      <c r="F178" s="8"/>
      <c r="G178" s="255"/>
      <c r="H178" s="255"/>
      <c r="I178" s="256"/>
      <c r="J178" s="256"/>
      <c r="K178" s="256"/>
      <c r="L178" s="8"/>
      <c r="M178" s="8"/>
      <c r="N178" s="8"/>
      <c r="O178" s="8"/>
      <c r="P178" s="8"/>
      <c r="Q178" s="8"/>
    </row>
    <row r="179" spans="1:17">
      <c r="A179" s="8"/>
      <c r="B179" s="8"/>
      <c r="C179" s="8"/>
      <c r="D179" s="8"/>
      <c r="E179" s="8"/>
      <c r="F179" s="8"/>
      <c r="G179" s="245" t="s">
        <v>302</v>
      </c>
      <c r="H179" s="246">
        <v>200</v>
      </c>
      <c r="I179" s="247"/>
      <c r="J179" s="247"/>
      <c r="K179" s="247"/>
      <c r="L179" s="8"/>
      <c r="M179" s="8"/>
      <c r="N179" s="8"/>
      <c r="O179" s="8"/>
      <c r="P179" s="8"/>
      <c r="Q179" s="8"/>
    </row>
    <row r="180" spans="1:17">
      <c r="A180" s="8"/>
      <c r="B180" s="257" t="s">
        <v>303</v>
      </c>
      <c r="C180" s="257"/>
      <c r="D180" s="258"/>
      <c r="E180" s="259" t="s">
        <v>215</v>
      </c>
      <c r="F180" s="8"/>
      <c r="G180" s="245" t="s">
        <v>302</v>
      </c>
      <c r="H180" s="246">
        <v>220</v>
      </c>
      <c r="I180" s="247"/>
      <c r="J180" s="247"/>
      <c r="K180" s="247"/>
      <c r="L180" s="8"/>
      <c r="M180" s="8"/>
      <c r="N180" s="8"/>
      <c r="O180" s="8"/>
      <c r="P180" s="8"/>
      <c r="Q180" s="8"/>
    </row>
    <row r="181" spans="1:17">
      <c r="A181" s="8"/>
      <c r="B181" s="257" t="s">
        <v>304</v>
      </c>
      <c r="C181" s="257"/>
      <c r="D181" s="258"/>
      <c r="E181" s="258"/>
      <c r="F181" s="8"/>
      <c r="G181" s="245" t="s">
        <v>302</v>
      </c>
      <c r="H181" s="246">
        <v>240</v>
      </c>
      <c r="I181" s="247"/>
      <c r="J181" s="247"/>
      <c r="K181" s="247"/>
      <c r="L181" s="8"/>
      <c r="M181" s="8"/>
      <c r="N181" s="8"/>
      <c r="O181" s="8"/>
      <c r="P181" s="8"/>
      <c r="Q181" s="8"/>
    </row>
    <row r="182" spans="1:17">
      <c r="A182" s="8"/>
      <c r="B182" s="186" t="s">
        <v>305</v>
      </c>
      <c r="C182" s="193" t="s">
        <v>4</v>
      </c>
      <c r="D182" s="194"/>
      <c r="E182" s="250"/>
      <c r="F182" s="8"/>
      <c r="G182" s="245" t="s">
        <v>302</v>
      </c>
      <c r="H182" s="246">
        <v>260</v>
      </c>
      <c r="I182" s="247"/>
      <c r="J182" s="247"/>
      <c r="K182" s="247"/>
      <c r="L182" s="8"/>
      <c r="M182" s="8"/>
      <c r="N182" s="8"/>
      <c r="O182" s="8"/>
      <c r="P182" s="8"/>
      <c r="Q182" s="8"/>
    </row>
    <row r="183" spans="1:17">
      <c r="A183" s="8"/>
      <c r="B183" s="186" t="s">
        <v>306</v>
      </c>
      <c r="C183" s="193" t="s">
        <v>4</v>
      </c>
      <c r="D183" s="194"/>
      <c r="E183" s="250"/>
      <c r="F183" s="8"/>
      <c r="G183" s="245" t="s">
        <v>302</v>
      </c>
      <c r="H183" s="246">
        <v>280</v>
      </c>
      <c r="I183" s="247"/>
      <c r="J183" s="247"/>
      <c r="K183" s="247"/>
      <c r="L183" s="8"/>
      <c r="M183" s="8"/>
      <c r="N183" s="8"/>
      <c r="O183" s="8"/>
      <c r="P183" s="8"/>
      <c r="Q183" s="8"/>
    </row>
    <row r="184" spans="1:17">
      <c r="A184" s="8"/>
      <c r="B184" s="186" t="s">
        <v>307</v>
      </c>
      <c r="C184" s="193" t="s">
        <v>4</v>
      </c>
      <c r="D184" s="194"/>
      <c r="E184" s="250"/>
      <c r="F184" s="8"/>
      <c r="G184" s="245" t="s">
        <v>302</v>
      </c>
      <c r="H184" s="246">
        <v>300</v>
      </c>
      <c r="I184" s="247"/>
      <c r="J184" s="247"/>
      <c r="K184" s="247"/>
      <c r="L184" s="8"/>
      <c r="M184" s="8"/>
      <c r="N184" s="8"/>
      <c r="O184" s="8"/>
      <c r="P184" s="8"/>
      <c r="Q184" s="8"/>
    </row>
    <row r="185" spans="1:17">
      <c r="A185" s="8"/>
      <c r="B185" s="186" t="s">
        <v>308</v>
      </c>
      <c r="C185" s="193" t="s">
        <v>4</v>
      </c>
      <c r="D185" s="194"/>
      <c r="E185" s="250"/>
      <c r="F185" s="8"/>
      <c r="G185" s="255"/>
      <c r="H185" s="255"/>
      <c r="I185" s="256"/>
      <c r="J185" s="256"/>
      <c r="K185" s="256"/>
      <c r="L185" s="8"/>
      <c r="M185" s="8"/>
      <c r="N185" s="8"/>
      <c r="O185" s="8"/>
      <c r="P185" s="8"/>
      <c r="Q185" s="8"/>
    </row>
    <row r="186" spans="1:17">
      <c r="A186" s="8"/>
      <c r="B186" s="186" t="s">
        <v>309</v>
      </c>
      <c r="C186" s="193" t="s">
        <v>4</v>
      </c>
      <c r="D186" s="194"/>
      <c r="E186" s="250"/>
      <c r="F186" s="8"/>
      <c r="G186" s="245" t="s">
        <v>310</v>
      </c>
      <c r="H186" s="246">
        <v>200</v>
      </c>
      <c r="I186" s="247"/>
      <c r="J186" s="247"/>
      <c r="K186" s="247"/>
      <c r="L186" s="8"/>
      <c r="M186" s="8"/>
      <c r="N186" s="8"/>
      <c r="O186" s="8"/>
      <c r="P186" s="8"/>
      <c r="Q186" s="8"/>
    </row>
    <row r="187" spans="1:17">
      <c r="A187" s="8"/>
      <c r="B187" s="186" t="s">
        <v>311</v>
      </c>
      <c r="C187" s="193" t="s">
        <v>4</v>
      </c>
      <c r="D187" s="194"/>
      <c r="E187" s="250"/>
      <c r="F187" s="8"/>
      <c r="G187" s="245" t="s">
        <v>310</v>
      </c>
      <c r="H187" s="246">
        <v>220</v>
      </c>
      <c r="I187" s="247"/>
      <c r="J187" s="247"/>
      <c r="K187" s="247"/>
      <c r="L187" s="8"/>
      <c r="M187" s="8"/>
      <c r="N187" s="8"/>
      <c r="O187" s="8"/>
      <c r="P187" s="8"/>
      <c r="Q187" s="8"/>
    </row>
    <row r="188" spans="1:17">
      <c r="A188" s="8"/>
      <c r="B188" s="186" t="s">
        <v>312</v>
      </c>
      <c r="C188" s="193" t="s">
        <v>4</v>
      </c>
      <c r="D188" s="194"/>
      <c r="E188" s="250"/>
      <c r="F188" s="8"/>
      <c r="G188" s="245" t="s">
        <v>310</v>
      </c>
      <c r="H188" s="246">
        <v>240</v>
      </c>
      <c r="I188" s="247"/>
      <c r="J188" s="247"/>
      <c r="K188" s="247"/>
      <c r="L188" s="8"/>
      <c r="M188" s="8"/>
      <c r="N188" s="8"/>
      <c r="O188" s="8"/>
      <c r="P188" s="8"/>
      <c r="Q188" s="8"/>
    </row>
    <row r="189" spans="1:17">
      <c r="A189" s="8"/>
      <c r="B189" s="193" t="s">
        <v>302</v>
      </c>
      <c r="C189" s="193"/>
      <c r="D189" s="194"/>
      <c r="E189" s="260"/>
      <c r="F189" s="8"/>
      <c r="G189" s="245" t="s">
        <v>310</v>
      </c>
      <c r="H189" s="246">
        <v>260</v>
      </c>
      <c r="I189" s="247"/>
      <c r="J189" s="247"/>
      <c r="K189" s="247"/>
      <c r="L189" s="8"/>
      <c r="M189" s="8"/>
      <c r="N189" s="8"/>
      <c r="O189" s="8"/>
      <c r="P189" s="8"/>
      <c r="Q189" s="8"/>
    </row>
    <row r="190" spans="1:17">
      <c r="A190" s="8"/>
      <c r="B190" s="209" t="s">
        <v>313</v>
      </c>
      <c r="C190" s="193" t="s">
        <v>4</v>
      </c>
      <c r="D190" s="194"/>
      <c r="E190" s="250"/>
      <c r="F190" s="8"/>
      <c r="G190" s="245" t="s">
        <v>310</v>
      </c>
      <c r="H190" s="246">
        <v>280</v>
      </c>
      <c r="I190" s="247"/>
      <c r="J190" s="247"/>
      <c r="K190" s="247"/>
      <c r="L190" s="8"/>
      <c r="M190" s="8"/>
      <c r="N190" s="8"/>
      <c r="O190" s="8"/>
      <c r="P190" s="8"/>
      <c r="Q190" s="8"/>
    </row>
    <row r="191" spans="1:17">
      <c r="A191" s="8"/>
      <c r="B191" s="209" t="s">
        <v>314</v>
      </c>
      <c r="C191" s="193" t="s">
        <v>4</v>
      </c>
      <c r="D191" s="194"/>
      <c r="E191" s="250"/>
      <c r="F191" s="8"/>
      <c r="G191" s="245" t="s">
        <v>310</v>
      </c>
      <c r="H191" s="246">
        <v>300</v>
      </c>
      <c r="I191" s="247"/>
      <c r="J191" s="247"/>
      <c r="K191" s="247"/>
      <c r="L191" s="8"/>
      <c r="M191" s="8"/>
      <c r="N191" s="8"/>
      <c r="O191" s="8"/>
      <c r="P191" s="8"/>
      <c r="Q191" s="8"/>
    </row>
    <row r="192" spans="1:17">
      <c r="A192" s="8"/>
      <c r="B192" s="209" t="s">
        <v>315</v>
      </c>
      <c r="C192" s="193" t="s">
        <v>4</v>
      </c>
      <c r="D192" s="194"/>
      <c r="E192" s="250"/>
      <c r="F192" s="8"/>
      <c r="G192" s="245"/>
      <c r="H192" s="246"/>
      <c r="I192" s="247"/>
      <c r="J192" s="247"/>
      <c r="K192" s="247"/>
      <c r="L192" s="8"/>
      <c r="M192" s="8"/>
      <c r="N192" s="8"/>
      <c r="O192" s="8"/>
      <c r="P192" s="8"/>
      <c r="Q192" s="8"/>
    </row>
    <row r="193" spans="1:17">
      <c r="A193" s="8"/>
      <c r="B193" s="209" t="s">
        <v>316</v>
      </c>
      <c r="C193" s="193" t="s">
        <v>4</v>
      </c>
      <c r="D193" s="194"/>
      <c r="E193" s="25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>
      <c r="A194" s="8"/>
      <c r="B194" s="209" t="s">
        <v>317</v>
      </c>
      <c r="C194" s="193" t="s">
        <v>4</v>
      </c>
      <c r="D194" s="194"/>
      <c r="E194" s="25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>
      <c r="A195" s="8"/>
      <c r="B195" s="209" t="s">
        <v>318</v>
      </c>
      <c r="C195" s="193" t="s">
        <v>4</v>
      </c>
      <c r="D195" s="194"/>
      <c r="E195" s="25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>
      <c r="A196" s="8"/>
      <c r="B196" s="193" t="s">
        <v>310</v>
      </c>
      <c r="C196" s="193"/>
      <c r="D196" s="194"/>
      <c r="E196" s="26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>
      <c r="A197" s="8"/>
      <c r="B197" s="209" t="s">
        <v>313</v>
      </c>
      <c r="C197" s="193" t="s">
        <v>4</v>
      </c>
      <c r="D197" s="194"/>
      <c r="E197" s="25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>
      <c r="A198" s="8"/>
      <c r="B198" s="209" t="s">
        <v>314</v>
      </c>
      <c r="C198" s="193" t="s">
        <v>4</v>
      </c>
      <c r="D198" s="194"/>
      <c r="E198" s="25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>
      <c r="A199" s="8"/>
      <c r="B199" s="209" t="s">
        <v>315</v>
      </c>
      <c r="C199" s="193" t="s">
        <v>4</v>
      </c>
      <c r="D199" s="194"/>
      <c r="E199" s="25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>
      <c r="A200" s="8"/>
      <c r="B200" s="209" t="s">
        <v>316</v>
      </c>
      <c r="C200" s="193" t="s">
        <v>4</v>
      </c>
      <c r="D200" s="194"/>
      <c r="E200" s="25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>
      <c r="A201" s="8"/>
      <c r="B201" s="209" t="s">
        <v>317</v>
      </c>
      <c r="C201" s="193" t="s">
        <v>4</v>
      </c>
      <c r="D201" s="194"/>
      <c r="E201" s="25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>
      <c r="A202" s="8"/>
      <c r="B202" s="209" t="s">
        <v>318</v>
      </c>
      <c r="C202" s="193" t="s">
        <v>4</v>
      </c>
      <c r="D202" s="194"/>
      <c r="E202" s="25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>
      <c r="A204" s="8"/>
      <c r="B204" s="15" t="s">
        <v>319</v>
      </c>
      <c r="C204" s="15" t="s">
        <v>84</v>
      </c>
      <c r="D204" s="15"/>
      <c r="E204" s="26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30">
      <c r="A205" s="8"/>
      <c r="B205" s="237" t="s">
        <v>270</v>
      </c>
      <c r="C205" s="202" t="s">
        <v>18</v>
      </c>
      <c r="D205" s="262"/>
      <c r="E205" s="263">
        <f>D145</f>
        <v>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>
      <c r="A206" s="8"/>
      <c r="B206" s="209" t="s">
        <v>320</v>
      </c>
      <c r="C206" s="210" t="s">
        <v>10</v>
      </c>
      <c r="D206" s="211"/>
      <c r="E206" s="264">
        <f>J129</f>
        <v>45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>
      <c r="A208" s="265" t="s">
        <v>321</v>
      </c>
      <c r="B208" s="265"/>
      <c r="C208" s="265"/>
      <c r="D208" s="265"/>
      <c r="E208" s="265"/>
      <c r="F208" s="265"/>
      <c r="G208" s="265"/>
      <c r="H208" s="265"/>
      <c r="I208" s="265"/>
      <c r="J208" s="265"/>
      <c r="K208" s="265"/>
      <c r="L208" s="265"/>
      <c r="M208" s="265"/>
      <c r="N208" s="265"/>
      <c r="O208" s="265"/>
      <c r="P208" s="265"/>
      <c r="Q208" s="265"/>
    </row>
    <row r="209" spans="1:17">
      <c r="A209" s="265"/>
      <c r="B209" s="265"/>
      <c r="C209" s="265"/>
      <c r="D209" s="265"/>
      <c r="E209" s="265"/>
      <c r="F209" s="265"/>
      <c r="G209" s="265"/>
      <c r="H209" s="265"/>
      <c r="I209" s="265"/>
      <c r="J209" s="265"/>
      <c r="K209" s="265"/>
      <c r="L209" s="265"/>
      <c r="M209" s="265"/>
      <c r="N209" s="265"/>
      <c r="O209" s="265"/>
      <c r="P209" s="265"/>
      <c r="Q209" s="265"/>
    </row>
    <row r="210" spans="1:17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>
      <c r="A212" s="8"/>
      <c r="B212" s="15" t="s">
        <v>288</v>
      </c>
      <c r="C212" s="187" t="s">
        <v>4</v>
      </c>
      <c r="D212" s="266">
        <f>D169</f>
        <v>45.1</v>
      </c>
      <c r="E212" s="46" t="s">
        <v>205</v>
      </c>
      <c r="F212" s="8"/>
      <c r="G212" s="8"/>
      <c r="H212" s="8"/>
      <c r="I212" s="241" t="s">
        <v>289</v>
      </c>
      <c r="J212" s="241" t="s">
        <v>290</v>
      </c>
      <c r="K212" s="241" t="s">
        <v>291</v>
      </c>
      <c r="L212" s="8"/>
      <c r="M212" s="8"/>
      <c r="N212" s="8"/>
      <c r="O212" s="8"/>
      <c r="P212" s="8"/>
      <c r="Q212" s="8"/>
    </row>
    <row r="213" spans="1:17">
      <c r="A213" s="8"/>
      <c r="B213" s="242" t="s">
        <v>292</v>
      </c>
      <c r="C213" s="243" t="s">
        <v>4</v>
      </c>
      <c r="D213" s="267">
        <f>D170</f>
        <v>47.1</v>
      </c>
      <c r="E213" s="46" t="s">
        <v>205</v>
      </c>
      <c r="F213" s="8"/>
      <c r="G213" s="8"/>
      <c r="H213" s="8"/>
      <c r="I213" s="97"/>
      <c r="J213" s="97"/>
      <c r="K213" s="97"/>
      <c r="L213" s="8"/>
      <c r="M213" s="8"/>
      <c r="N213" s="8"/>
      <c r="O213" s="8"/>
      <c r="P213" s="8"/>
      <c r="Q213" s="8"/>
    </row>
    <row r="214" spans="1:17">
      <c r="A214" s="8"/>
      <c r="B214" s="15"/>
      <c r="C214" s="198" t="s">
        <v>293</v>
      </c>
      <c r="D214" s="15"/>
      <c r="E214" s="198" t="s">
        <v>99</v>
      </c>
      <c r="F214" s="8"/>
      <c r="G214" s="245" t="s">
        <v>294</v>
      </c>
      <c r="H214" s="246">
        <v>180</v>
      </c>
      <c r="I214" s="247">
        <v>80000</v>
      </c>
      <c r="J214" s="247">
        <v>70000</v>
      </c>
      <c r="K214" s="247">
        <v>8000</v>
      </c>
      <c r="L214" s="8"/>
      <c r="M214" s="8"/>
      <c r="N214" s="8"/>
      <c r="O214" s="8"/>
      <c r="P214" s="8"/>
      <c r="Q214" s="8"/>
    </row>
    <row r="215" spans="1:17">
      <c r="A215" s="8"/>
      <c r="B215" s="248" t="s">
        <v>295</v>
      </c>
      <c r="C215" s="187">
        <v>180</v>
      </c>
      <c r="D215" s="249"/>
      <c r="E215" s="268">
        <f t="shared" ref="E215:E221" si="4">E172</f>
        <v>0</v>
      </c>
      <c r="F215" s="8"/>
      <c r="G215" s="245" t="s">
        <v>294</v>
      </c>
      <c r="H215" s="246">
        <v>200</v>
      </c>
      <c r="I215" s="247">
        <v>80000</v>
      </c>
      <c r="J215" s="247">
        <v>70000</v>
      </c>
      <c r="K215" s="247">
        <v>8000</v>
      </c>
      <c r="L215" s="8"/>
      <c r="M215" s="8"/>
      <c r="N215" s="8"/>
      <c r="O215" s="8"/>
      <c r="P215" s="8"/>
      <c r="Q215" s="8"/>
    </row>
    <row r="216" spans="1:17">
      <c r="A216" s="8"/>
      <c r="B216" s="251" t="s">
        <v>296</v>
      </c>
      <c r="C216" s="252">
        <v>200</v>
      </c>
      <c r="D216" s="253"/>
      <c r="E216" s="269">
        <f t="shared" si="4"/>
        <v>0</v>
      </c>
      <c r="F216" s="8"/>
      <c r="G216" s="245" t="s">
        <v>294</v>
      </c>
      <c r="H216" s="246">
        <v>220</v>
      </c>
      <c r="I216" s="247">
        <v>80000</v>
      </c>
      <c r="J216" s="247">
        <v>70000</v>
      </c>
      <c r="K216" s="247">
        <v>8000</v>
      </c>
      <c r="L216" s="8"/>
      <c r="M216" s="8"/>
      <c r="N216" s="8"/>
      <c r="O216" s="8"/>
      <c r="P216" s="8"/>
      <c r="Q216" s="8"/>
    </row>
    <row r="217" spans="1:17">
      <c r="A217" s="8"/>
      <c r="B217" s="251" t="s">
        <v>297</v>
      </c>
      <c r="C217" s="252">
        <v>220</v>
      </c>
      <c r="D217" s="253"/>
      <c r="E217" s="269">
        <f t="shared" si="4"/>
        <v>0</v>
      </c>
      <c r="F217" s="8"/>
      <c r="G217" s="245" t="s">
        <v>294</v>
      </c>
      <c r="H217" s="246">
        <v>240</v>
      </c>
      <c r="I217" s="247">
        <v>80000</v>
      </c>
      <c r="J217" s="247">
        <v>70000</v>
      </c>
      <c r="K217" s="247">
        <v>8000</v>
      </c>
      <c r="L217" s="8"/>
      <c r="M217" s="8"/>
      <c r="N217" s="8"/>
      <c r="O217" s="8"/>
      <c r="P217" s="8"/>
      <c r="Q217" s="8"/>
    </row>
    <row r="218" spans="1:17">
      <c r="A218" s="8"/>
      <c r="B218" s="251" t="s">
        <v>298</v>
      </c>
      <c r="C218" s="252">
        <v>240</v>
      </c>
      <c r="D218" s="253"/>
      <c r="E218" s="269">
        <f t="shared" si="4"/>
        <v>0</v>
      </c>
      <c r="F218" s="8"/>
      <c r="G218" s="245" t="s">
        <v>294</v>
      </c>
      <c r="H218" s="246">
        <v>260</v>
      </c>
      <c r="I218" s="247">
        <v>80000</v>
      </c>
      <c r="J218" s="247">
        <v>70000</v>
      </c>
      <c r="K218" s="247">
        <v>8000</v>
      </c>
      <c r="L218" s="8"/>
      <c r="M218" s="8"/>
      <c r="N218" s="8"/>
      <c r="O218" s="8"/>
      <c r="P218" s="8"/>
      <c r="Q218" s="8"/>
    </row>
    <row r="219" spans="1:17">
      <c r="A219" s="8"/>
      <c r="B219" s="251" t="s">
        <v>299</v>
      </c>
      <c r="C219" s="252">
        <v>260</v>
      </c>
      <c r="D219" s="253"/>
      <c r="E219" s="269">
        <f t="shared" si="4"/>
        <v>0</v>
      </c>
      <c r="F219" s="8"/>
      <c r="G219" s="245" t="s">
        <v>294</v>
      </c>
      <c r="H219" s="246">
        <v>280</v>
      </c>
      <c r="I219" s="247">
        <v>80000</v>
      </c>
      <c r="J219" s="247">
        <v>70000</v>
      </c>
      <c r="K219" s="247">
        <v>8000</v>
      </c>
      <c r="L219" s="8"/>
      <c r="M219" s="8"/>
      <c r="N219" s="8"/>
      <c r="O219" s="8"/>
      <c r="P219" s="8"/>
      <c r="Q219" s="8"/>
    </row>
    <row r="220" spans="1:17">
      <c r="A220" s="8"/>
      <c r="B220" s="251" t="s">
        <v>300</v>
      </c>
      <c r="C220" s="252">
        <v>280</v>
      </c>
      <c r="D220" s="253"/>
      <c r="E220" s="269">
        <f t="shared" si="4"/>
        <v>0</v>
      </c>
      <c r="F220" s="8"/>
      <c r="G220" s="245" t="s">
        <v>294</v>
      </c>
      <c r="H220" s="246">
        <v>300</v>
      </c>
      <c r="I220" s="247">
        <v>80000</v>
      </c>
      <c r="J220" s="247">
        <v>70000</v>
      </c>
      <c r="K220" s="247">
        <v>8000</v>
      </c>
      <c r="L220" s="8"/>
      <c r="M220" s="8"/>
      <c r="N220" s="8"/>
      <c r="O220" s="8"/>
      <c r="P220" s="8"/>
      <c r="Q220" s="8"/>
    </row>
    <row r="221" spans="1:17">
      <c r="A221" s="8"/>
      <c r="B221" s="251" t="s">
        <v>301</v>
      </c>
      <c r="C221" s="252">
        <v>300</v>
      </c>
      <c r="D221" s="253"/>
      <c r="E221" s="269">
        <f t="shared" si="4"/>
        <v>0</v>
      </c>
      <c r="F221" s="8"/>
      <c r="G221" s="245" t="s">
        <v>294</v>
      </c>
      <c r="H221" s="246">
        <v>320</v>
      </c>
      <c r="I221" s="247">
        <v>80000</v>
      </c>
      <c r="J221" s="247">
        <v>70000</v>
      </c>
      <c r="K221" s="247">
        <v>8000</v>
      </c>
      <c r="L221" s="8"/>
      <c r="M221" s="8"/>
      <c r="N221" s="8"/>
      <c r="O221" s="8"/>
      <c r="P221" s="8"/>
      <c r="Q221" s="8"/>
    </row>
    <row r="222" spans="1:17">
      <c r="A222" s="8"/>
      <c r="B222" s="251" t="s">
        <v>322</v>
      </c>
      <c r="C222" s="252">
        <v>320</v>
      </c>
      <c r="D222" s="253"/>
      <c r="E222" s="254"/>
      <c r="F222" s="8"/>
      <c r="G222" s="245" t="s">
        <v>294</v>
      </c>
      <c r="H222" s="246">
        <v>340</v>
      </c>
      <c r="I222" s="247">
        <v>80000</v>
      </c>
      <c r="J222" s="247">
        <v>70000</v>
      </c>
      <c r="K222" s="247">
        <v>8000</v>
      </c>
      <c r="L222" s="8"/>
      <c r="M222" s="8"/>
      <c r="N222" s="8"/>
      <c r="O222" s="8"/>
      <c r="P222" s="8"/>
      <c r="Q222" s="8"/>
    </row>
    <row r="223" spans="1:17">
      <c r="A223" s="8"/>
      <c r="B223" s="251" t="s">
        <v>323</v>
      </c>
      <c r="C223" s="252">
        <v>340</v>
      </c>
      <c r="D223" s="253"/>
      <c r="E223" s="254"/>
      <c r="F223" s="8"/>
      <c r="G223" s="245" t="s">
        <v>294</v>
      </c>
      <c r="H223" s="246">
        <v>360</v>
      </c>
      <c r="I223" s="247">
        <v>80000</v>
      </c>
      <c r="J223" s="247">
        <v>70000</v>
      </c>
      <c r="K223" s="247">
        <v>8000</v>
      </c>
      <c r="L223" s="8"/>
      <c r="M223" s="8"/>
      <c r="N223" s="8"/>
      <c r="O223" s="8"/>
      <c r="P223" s="8"/>
      <c r="Q223" s="8"/>
    </row>
    <row r="224" spans="1:17">
      <c r="A224" s="8"/>
      <c r="B224" s="251" t="s">
        <v>324</v>
      </c>
      <c r="C224" s="252">
        <v>360</v>
      </c>
      <c r="D224" s="253"/>
      <c r="E224" s="254"/>
      <c r="F224" s="8"/>
      <c r="G224" s="245" t="s">
        <v>294</v>
      </c>
      <c r="H224" s="246">
        <v>380</v>
      </c>
      <c r="I224" s="247">
        <v>80000</v>
      </c>
      <c r="J224" s="247">
        <v>70000</v>
      </c>
      <c r="K224" s="247">
        <v>8000</v>
      </c>
      <c r="L224" s="8"/>
      <c r="M224" s="8"/>
      <c r="N224" s="8"/>
      <c r="O224" s="8"/>
      <c r="P224" s="8"/>
      <c r="Q224" s="8"/>
    </row>
    <row r="225" spans="1:17">
      <c r="A225" s="8"/>
      <c r="B225" s="251" t="s">
        <v>325</v>
      </c>
      <c r="C225" s="252">
        <v>380</v>
      </c>
      <c r="D225" s="253"/>
      <c r="E225" s="254"/>
      <c r="F225" s="8"/>
      <c r="G225" s="245" t="s">
        <v>294</v>
      </c>
      <c r="H225" s="246">
        <v>400</v>
      </c>
      <c r="I225" s="247">
        <v>80000</v>
      </c>
      <c r="J225" s="247">
        <v>70000</v>
      </c>
      <c r="K225" s="247">
        <v>8000</v>
      </c>
      <c r="L225" s="8"/>
      <c r="M225" s="8"/>
      <c r="N225" s="8"/>
      <c r="O225" s="8"/>
      <c r="P225" s="8"/>
      <c r="Q225" s="8"/>
    </row>
    <row r="226" spans="1:17">
      <c r="A226" s="8"/>
      <c r="B226" s="251" t="s">
        <v>326</v>
      </c>
      <c r="C226" s="252">
        <v>400</v>
      </c>
      <c r="D226" s="253"/>
      <c r="E226" s="254"/>
      <c r="F226" s="8"/>
      <c r="L226" s="8"/>
      <c r="M226" s="8"/>
      <c r="N226" s="8"/>
      <c r="O226" s="8"/>
      <c r="P226" s="8"/>
      <c r="Q226" s="8"/>
    </row>
    <row r="227" spans="1:17">
      <c r="A227" s="8"/>
      <c r="B227" s="251"/>
      <c r="C227" s="252"/>
      <c r="D227" s="253"/>
      <c r="E227" s="254"/>
      <c r="F227" s="8"/>
      <c r="G227" s="245" t="s">
        <v>302</v>
      </c>
      <c r="H227" s="246">
        <v>200</v>
      </c>
      <c r="I227" s="247">
        <v>150000</v>
      </c>
      <c r="J227" s="247">
        <v>130000</v>
      </c>
      <c r="K227" s="247">
        <v>23000</v>
      </c>
      <c r="L227" s="8"/>
      <c r="M227" s="8"/>
      <c r="N227" s="8"/>
      <c r="O227" s="8"/>
      <c r="P227" s="8"/>
      <c r="Q227" s="8"/>
    </row>
    <row r="228" spans="1:17">
      <c r="A228" s="8"/>
      <c r="B228" s="251"/>
      <c r="C228" s="252"/>
      <c r="D228" s="253"/>
      <c r="E228" s="254"/>
      <c r="F228" s="8"/>
      <c r="G228" s="245" t="s">
        <v>302</v>
      </c>
      <c r="H228" s="246">
        <v>220</v>
      </c>
      <c r="I228" s="247">
        <v>150000</v>
      </c>
      <c r="J228" s="247">
        <v>130000</v>
      </c>
      <c r="K228" s="247">
        <v>23000</v>
      </c>
      <c r="L228" s="8"/>
      <c r="M228" s="8"/>
      <c r="N228" s="8"/>
      <c r="O228" s="8"/>
      <c r="P228" s="8"/>
      <c r="Q228" s="8"/>
    </row>
    <row r="229" spans="1:17">
      <c r="A229" s="8"/>
      <c r="B229" s="257" t="s">
        <v>303</v>
      </c>
      <c r="C229" s="257"/>
      <c r="D229" s="259" t="s">
        <v>215</v>
      </c>
      <c r="E229" s="259" t="s">
        <v>215</v>
      </c>
      <c r="F229" s="8"/>
      <c r="G229" s="245" t="s">
        <v>302</v>
      </c>
      <c r="H229" s="246">
        <v>240</v>
      </c>
      <c r="I229" s="247">
        <v>150000</v>
      </c>
      <c r="J229" s="247">
        <v>130000</v>
      </c>
      <c r="K229" s="247">
        <v>23000</v>
      </c>
      <c r="L229" s="8"/>
      <c r="M229" s="8"/>
      <c r="N229" s="8"/>
      <c r="O229" s="8"/>
      <c r="P229" s="8"/>
      <c r="Q229" s="8"/>
    </row>
    <row r="230" spans="1:17">
      <c r="A230" s="8"/>
      <c r="B230" s="270" t="s">
        <v>327</v>
      </c>
      <c r="C230" s="257"/>
      <c r="D230" s="271" t="s">
        <v>328</v>
      </c>
      <c r="E230" s="271" t="s">
        <v>329</v>
      </c>
      <c r="F230" s="8"/>
      <c r="G230" s="245" t="s">
        <v>302</v>
      </c>
      <c r="H230" s="246">
        <v>260</v>
      </c>
      <c r="I230" s="247">
        <v>150000</v>
      </c>
      <c r="J230" s="247">
        <v>130000</v>
      </c>
      <c r="K230" s="247">
        <v>23500</v>
      </c>
      <c r="L230" s="8"/>
      <c r="M230" s="8"/>
      <c r="N230" s="8"/>
      <c r="O230" s="8"/>
      <c r="P230" s="8"/>
      <c r="Q230" s="8"/>
    </row>
    <row r="231" spans="1:17">
      <c r="A231" s="8"/>
      <c r="B231" s="186" t="s">
        <v>305</v>
      </c>
      <c r="C231" s="193" t="s">
        <v>4</v>
      </c>
      <c r="D231" s="272"/>
      <c r="E231" s="250"/>
      <c r="F231" s="8"/>
      <c r="G231" s="245" t="s">
        <v>302</v>
      </c>
      <c r="H231" s="246">
        <v>280</v>
      </c>
      <c r="I231" s="247">
        <v>150000</v>
      </c>
      <c r="J231" s="247">
        <v>130000</v>
      </c>
      <c r="K231" s="247">
        <v>23500</v>
      </c>
      <c r="L231" s="8"/>
      <c r="M231" s="8"/>
      <c r="N231" s="8"/>
      <c r="O231" s="8"/>
      <c r="P231" s="8"/>
      <c r="Q231" s="8"/>
    </row>
    <row r="232" spans="1:17">
      <c r="A232" s="8"/>
      <c r="B232" s="186" t="s">
        <v>306</v>
      </c>
      <c r="C232" s="193" t="s">
        <v>4</v>
      </c>
      <c r="D232" s="272"/>
      <c r="E232" s="250"/>
      <c r="F232" s="8"/>
      <c r="G232" s="245" t="s">
        <v>302</v>
      </c>
      <c r="H232" s="246">
        <v>300</v>
      </c>
      <c r="I232" s="247">
        <v>150000</v>
      </c>
      <c r="J232" s="247">
        <v>130000</v>
      </c>
      <c r="K232" s="247">
        <v>24000</v>
      </c>
      <c r="L232" s="8"/>
      <c r="M232" s="8"/>
      <c r="N232" s="8"/>
      <c r="O232" s="8"/>
      <c r="P232" s="8"/>
      <c r="Q232" s="8"/>
    </row>
    <row r="233" spans="1:17">
      <c r="A233" s="8"/>
      <c r="B233" s="186" t="s">
        <v>307</v>
      </c>
      <c r="C233" s="193" t="s">
        <v>4</v>
      </c>
      <c r="D233" s="272"/>
      <c r="E233" s="250"/>
      <c r="F233" s="8"/>
      <c r="G233" s="245" t="s">
        <v>302</v>
      </c>
      <c r="H233" s="246">
        <v>320</v>
      </c>
      <c r="I233" s="247">
        <v>150000</v>
      </c>
      <c r="J233" s="247">
        <v>130000</v>
      </c>
      <c r="K233" s="247">
        <v>24000</v>
      </c>
      <c r="L233" s="8"/>
      <c r="M233" s="8"/>
      <c r="N233" s="8"/>
      <c r="O233" s="8"/>
      <c r="P233" s="8"/>
      <c r="Q233" s="8"/>
    </row>
    <row r="234" spans="1:17">
      <c r="A234" s="8"/>
      <c r="B234" s="186" t="s">
        <v>308</v>
      </c>
      <c r="C234" s="193" t="s">
        <v>4</v>
      </c>
      <c r="D234" s="272"/>
      <c r="E234" s="250"/>
      <c r="F234" s="8"/>
      <c r="G234" s="245" t="s">
        <v>302</v>
      </c>
      <c r="H234" s="246">
        <v>340</v>
      </c>
      <c r="I234" s="247">
        <v>150000</v>
      </c>
      <c r="J234" s="247">
        <v>130000</v>
      </c>
      <c r="K234" s="247">
        <v>24000</v>
      </c>
      <c r="L234" s="8"/>
      <c r="M234" s="8"/>
      <c r="N234" s="8"/>
      <c r="O234" s="8"/>
      <c r="P234" s="8"/>
      <c r="Q234" s="8"/>
    </row>
    <row r="235" spans="1:17">
      <c r="A235" s="8"/>
      <c r="B235" s="186" t="s">
        <v>309</v>
      </c>
      <c r="C235" s="193" t="s">
        <v>4</v>
      </c>
      <c r="D235" s="272"/>
      <c r="E235" s="250"/>
      <c r="F235" s="8"/>
      <c r="G235" s="245" t="s">
        <v>302</v>
      </c>
      <c r="H235" s="246">
        <v>360</v>
      </c>
      <c r="I235" s="247">
        <v>150000</v>
      </c>
      <c r="J235" s="247">
        <v>130000</v>
      </c>
      <c r="K235" s="247">
        <v>24000</v>
      </c>
      <c r="L235" s="8"/>
      <c r="M235" s="8"/>
      <c r="N235" s="8"/>
      <c r="O235" s="8"/>
      <c r="P235" s="8"/>
      <c r="Q235" s="8"/>
    </row>
    <row r="236" spans="1:17">
      <c r="A236" s="8"/>
      <c r="B236" s="186" t="s">
        <v>311</v>
      </c>
      <c r="C236" s="193" t="s">
        <v>4</v>
      </c>
      <c r="D236" s="272"/>
      <c r="E236" s="250"/>
      <c r="F236" s="8"/>
      <c r="G236" s="245" t="s">
        <v>302</v>
      </c>
      <c r="H236" s="246">
        <v>380</v>
      </c>
      <c r="I236" s="247">
        <v>150000</v>
      </c>
      <c r="J236" s="247">
        <v>130000</v>
      </c>
      <c r="K236" s="247">
        <v>24000</v>
      </c>
      <c r="L236" s="8"/>
      <c r="M236" s="8"/>
      <c r="N236" s="8"/>
      <c r="O236" s="8"/>
      <c r="P236" s="8"/>
      <c r="Q236" s="8"/>
    </row>
    <row r="237" spans="1:17">
      <c r="A237" s="8"/>
      <c r="B237" s="186" t="s">
        <v>312</v>
      </c>
      <c r="C237" s="193" t="s">
        <v>4</v>
      </c>
      <c r="D237" s="272"/>
      <c r="E237" s="250"/>
      <c r="F237" s="8"/>
      <c r="G237" s="245" t="s">
        <v>302</v>
      </c>
      <c r="H237" s="246">
        <v>400</v>
      </c>
      <c r="I237" s="247">
        <v>150000</v>
      </c>
      <c r="J237" s="247">
        <v>130000</v>
      </c>
      <c r="K237" s="247">
        <v>24000</v>
      </c>
      <c r="L237" s="8"/>
      <c r="M237" s="8"/>
      <c r="N237" s="8"/>
      <c r="O237" s="8"/>
      <c r="P237" s="8"/>
      <c r="Q237" s="8"/>
    </row>
    <row r="238" spans="1:17">
      <c r="A238" s="8"/>
      <c r="B238" s="186" t="s">
        <v>330</v>
      </c>
      <c r="C238" s="193" t="s">
        <v>4</v>
      </c>
      <c r="D238" s="272"/>
      <c r="E238" s="250"/>
      <c r="F238" s="8"/>
      <c r="L238" s="8"/>
      <c r="M238" s="8"/>
      <c r="N238" s="8"/>
      <c r="O238" s="8"/>
      <c r="P238" s="8"/>
      <c r="Q238" s="8"/>
    </row>
    <row r="239" spans="1:17">
      <c r="A239" s="8"/>
      <c r="B239" s="186" t="s">
        <v>331</v>
      </c>
      <c r="C239" s="193" t="s">
        <v>4</v>
      </c>
      <c r="D239" s="272"/>
      <c r="E239" s="250"/>
      <c r="F239" s="8"/>
      <c r="G239" s="245" t="s">
        <v>310</v>
      </c>
      <c r="H239" s="246">
        <v>200</v>
      </c>
      <c r="I239" s="247">
        <v>150000</v>
      </c>
      <c r="J239" s="247">
        <v>130000</v>
      </c>
      <c r="K239" s="247">
        <v>14000</v>
      </c>
      <c r="L239" s="8"/>
      <c r="M239" s="8"/>
      <c r="N239" s="8"/>
      <c r="O239" s="8"/>
      <c r="P239" s="8"/>
      <c r="Q239" s="8"/>
    </row>
    <row r="240" spans="1:17">
      <c r="A240" s="8"/>
      <c r="B240" s="186" t="s">
        <v>332</v>
      </c>
      <c r="C240" s="193" t="s">
        <v>4</v>
      </c>
      <c r="D240" s="272"/>
      <c r="E240" s="250"/>
      <c r="F240" s="8"/>
      <c r="G240" s="245" t="s">
        <v>310</v>
      </c>
      <c r="H240" s="246">
        <v>220</v>
      </c>
      <c r="I240" s="247">
        <v>150000</v>
      </c>
      <c r="J240" s="247">
        <v>130000</v>
      </c>
      <c r="K240" s="247">
        <v>14000</v>
      </c>
      <c r="L240" s="8"/>
      <c r="M240" s="8"/>
      <c r="N240" s="8"/>
      <c r="O240" s="8"/>
      <c r="P240" s="8"/>
      <c r="Q240" s="8"/>
    </row>
    <row r="241" spans="1:17">
      <c r="A241" s="8"/>
      <c r="B241" s="186" t="s">
        <v>333</v>
      </c>
      <c r="C241" s="193" t="s">
        <v>4</v>
      </c>
      <c r="D241" s="272"/>
      <c r="E241" s="250"/>
      <c r="F241" s="8"/>
      <c r="G241" s="245" t="s">
        <v>310</v>
      </c>
      <c r="H241" s="246">
        <v>240</v>
      </c>
      <c r="I241" s="247">
        <v>150000</v>
      </c>
      <c r="J241" s="247">
        <v>130000</v>
      </c>
      <c r="K241" s="247">
        <v>14000</v>
      </c>
      <c r="L241" s="8"/>
      <c r="M241" s="8"/>
      <c r="N241" s="8"/>
      <c r="O241" s="8"/>
      <c r="P241" s="8"/>
      <c r="Q241" s="8"/>
    </row>
    <row r="242" spans="1:17">
      <c r="A242" s="8"/>
      <c r="B242" s="186" t="s">
        <v>334</v>
      </c>
      <c r="C242" s="193" t="s">
        <v>4</v>
      </c>
      <c r="D242" s="272"/>
      <c r="E242" s="250"/>
      <c r="F242" s="8"/>
      <c r="G242" s="245" t="s">
        <v>310</v>
      </c>
      <c r="H242" s="246">
        <v>260</v>
      </c>
      <c r="I242" s="247">
        <v>150000</v>
      </c>
      <c r="J242" s="247">
        <v>130000</v>
      </c>
      <c r="K242" s="247">
        <v>14000</v>
      </c>
      <c r="L242" s="8"/>
      <c r="M242" s="8"/>
      <c r="N242" s="8"/>
      <c r="O242" s="8"/>
      <c r="P242" s="8"/>
      <c r="Q242" s="8"/>
    </row>
    <row r="243" spans="1:17">
      <c r="A243" s="8"/>
      <c r="B243" s="8"/>
      <c r="C243" s="8"/>
      <c r="D243" s="273"/>
      <c r="E243" s="8"/>
      <c r="F243" s="8"/>
      <c r="G243" s="245" t="s">
        <v>310</v>
      </c>
      <c r="H243" s="246">
        <v>280</v>
      </c>
      <c r="I243" s="247">
        <v>150000</v>
      </c>
      <c r="J243" s="247">
        <v>130000</v>
      </c>
      <c r="K243" s="247">
        <v>14000</v>
      </c>
      <c r="L243" s="8"/>
      <c r="M243" s="8"/>
      <c r="N243" s="8"/>
      <c r="O243" s="8"/>
      <c r="P243" s="8"/>
      <c r="Q243" s="8"/>
    </row>
    <row r="244" spans="1:17">
      <c r="A244" s="8"/>
      <c r="B244" s="197" t="s">
        <v>335</v>
      </c>
      <c r="C244" s="193"/>
      <c r="D244" s="274"/>
      <c r="E244" s="260"/>
      <c r="F244" s="8"/>
      <c r="G244" s="245" t="s">
        <v>310</v>
      </c>
      <c r="H244" s="246">
        <v>300</v>
      </c>
      <c r="I244" s="247">
        <v>150000</v>
      </c>
      <c r="J244" s="247">
        <v>130000</v>
      </c>
      <c r="K244" s="247">
        <v>14000</v>
      </c>
      <c r="L244" s="8"/>
      <c r="M244" s="8"/>
      <c r="N244" s="8"/>
      <c r="O244" s="8"/>
      <c r="P244" s="8"/>
      <c r="Q244" s="8"/>
    </row>
    <row r="245" spans="1:17">
      <c r="A245" s="8"/>
      <c r="B245" s="209" t="s">
        <v>313</v>
      </c>
      <c r="C245" s="193" t="s">
        <v>4</v>
      </c>
      <c r="D245" s="272"/>
      <c r="E245" s="250"/>
      <c r="F245" s="8"/>
      <c r="G245" s="245" t="s">
        <v>310</v>
      </c>
      <c r="H245" s="246">
        <v>320</v>
      </c>
      <c r="I245" s="247">
        <v>150000</v>
      </c>
      <c r="J245" s="247">
        <v>130000</v>
      </c>
      <c r="K245" s="247">
        <v>14000</v>
      </c>
      <c r="L245" s="8"/>
      <c r="M245" s="8"/>
      <c r="N245" s="8"/>
      <c r="O245" s="8"/>
      <c r="P245" s="8"/>
      <c r="Q245" s="8"/>
    </row>
    <row r="246" spans="1:17">
      <c r="A246" s="8"/>
      <c r="B246" s="209" t="s">
        <v>314</v>
      </c>
      <c r="C246" s="193" t="s">
        <v>4</v>
      </c>
      <c r="D246" s="272"/>
      <c r="E246" s="250"/>
      <c r="F246" s="8"/>
      <c r="G246" s="245" t="s">
        <v>310</v>
      </c>
      <c r="H246" s="246">
        <v>340</v>
      </c>
      <c r="I246" s="247">
        <v>150000</v>
      </c>
      <c r="J246" s="247">
        <v>130000</v>
      </c>
      <c r="K246" s="247">
        <v>14000</v>
      </c>
      <c r="L246" s="8"/>
      <c r="M246" s="8"/>
      <c r="N246" s="8"/>
      <c r="O246" s="8"/>
      <c r="P246" s="8"/>
      <c r="Q246" s="8"/>
    </row>
    <row r="247" spans="1:17">
      <c r="A247" s="8"/>
      <c r="B247" s="209" t="s">
        <v>315</v>
      </c>
      <c r="C247" s="193" t="s">
        <v>4</v>
      </c>
      <c r="D247" s="272"/>
      <c r="E247" s="250"/>
      <c r="F247" s="8"/>
      <c r="G247" s="245" t="s">
        <v>310</v>
      </c>
      <c r="H247" s="246">
        <v>360</v>
      </c>
      <c r="I247" s="247">
        <v>150000</v>
      </c>
      <c r="J247" s="247">
        <v>130000</v>
      </c>
      <c r="K247" s="247">
        <v>14000</v>
      </c>
      <c r="L247" s="8"/>
      <c r="M247" s="8"/>
      <c r="N247" s="8"/>
      <c r="O247" s="8"/>
      <c r="P247" s="8"/>
      <c r="Q247" s="8"/>
    </row>
    <row r="248" spans="1:17">
      <c r="A248" s="8"/>
      <c r="B248" s="209" t="s">
        <v>316</v>
      </c>
      <c r="C248" s="193" t="s">
        <v>4</v>
      </c>
      <c r="D248" s="272"/>
      <c r="E248" s="250"/>
      <c r="F248" s="8"/>
      <c r="G248" s="245" t="s">
        <v>310</v>
      </c>
      <c r="H248" s="246">
        <v>380</v>
      </c>
      <c r="I248" s="247">
        <v>150000</v>
      </c>
      <c r="J248" s="247">
        <v>130000</v>
      </c>
      <c r="K248" s="247">
        <v>14000</v>
      </c>
      <c r="L248" s="8"/>
      <c r="M248" s="8"/>
      <c r="N248" s="8"/>
      <c r="O248" s="8"/>
      <c r="P248" s="8"/>
      <c r="Q248" s="8"/>
    </row>
    <row r="249" spans="1:17">
      <c r="A249" s="8"/>
      <c r="B249" s="209" t="s">
        <v>317</v>
      </c>
      <c r="C249" s="193" t="s">
        <v>4</v>
      </c>
      <c r="D249" s="272"/>
      <c r="E249" s="250"/>
      <c r="F249" s="8"/>
      <c r="G249" s="245" t="s">
        <v>310</v>
      </c>
      <c r="H249" s="246">
        <v>400</v>
      </c>
      <c r="I249" s="247">
        <v>150000</v>
      </c>
      <c r="J249" s="247">
        <v>130000</v>
      </c>
      <c r="K249" s="247">
        <v>14000</v>
      </c>
      <c r="L249" s="8"/>
      <c r="M249" s="8"/>
      <c r="N249" s="8"/>
      <c r="O249" s="8"/>
      <c r="P249" s="8"/>
      <c r="Q249" s="8"/>
    </row>
    <row r="250" spans="1:17">
      <c r="A250" s="8"/>
      <c r="B250" s="209" t="s">
        <v>318</v>
      </c>
      <c r="C250" s="193" t="s">
        <v>4</v>
      </c>
      <c r="D250" s="272"/>
      <c r="E250" s="25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>
      <c r="A251" s="8"/>
      <c r="B251" s="209" t="s">
        <v>336</v>
      </c>
      <c r="C251" s="193" t="s">
        <v>4</v>
      </c>
      <c r="D251" s="272"/>
      <c r="E251" s="25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>
      <c r="A252" s="8"/>
      <c r="B252" s="209" t="s">
        <v>337</v>
      </c>
      <c r="C252" s="193" t="s">
        <v>4</v>
      </c>
      <c r="D252" s="272"/>
      <c r="E252" s="25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>
      <c r="A253" s="8"/>
      <c r="B253" s="209" t="s">
        <v>338</v>
      </c>
      <c r="C253" s="193" t="s">
        <v>4</v>
      </c>
      <c r="D253" s="272"/>
      <c r="E253" s="25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>
      <c r="A254" s="8"/>
      <c r="B254" s="209" t="s">
        <v>339</v>
      </c>
      <c r="C254" s="193" t="s">
        <v>4</v>
      </c>
      <c r="D254" s="272"/>
      <c r="E254" s="25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>
      <c r="A255" s="8"/>
      <c r="B255" s="209" t="s">
        <v>340</v>
      </c>
      <c r="C255" s="193" t="s">
        <v>4</v>
      </c>
      <c r="D255" s="272"/>
      <c r="E255" s="25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>
      <c r="A256" s="8"/>
      <c r="B256" s="8"/>
      <c r="C256" s="8"/>
      <c r="D256" s="273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>
      <c r="A257" s="8"/>
      <c r="B257" s="197" t="s">
        <v>341</v>
      </c>
      <c r="C257" s="193"/>
      <c r="D257" s="274"/>
      <c r="E257" s="26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>
      <c r="A258" s="8"/>
      <c r="B258" s="209" t="s">
        <v>313</v>
      </c>
      <c r="C258" s="193" t="s">
        <v>4</v>
      </c>
      <c r="D258" s="272"/>
      <c r="E258" s="25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>
      <c r="A259" s="8"/>
      <c r="B259" s="209" t="s">
        <v>314</v>
      </c>
      <c r="C259" s="193" t="s">
        <v>4</v>
      </c>
      <c r="D259" s="272"/>
      <c r="E259" s="25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>
      <c r="A260" s="8"/>
      <c r="B260" s="209" t="s">
        <v>315</v>
      </c>
      <c r="C260" s="193" t="s">
        <v>4</v>
      </c>
      <c r="D260" s="272"/>
      <c r="E260" s="25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>
      <c r="A261" s="8"/>
      <c r="B261" s="209" t="s">
        <v>316</v>
      </c>
      <c r="C261" s="193" t="s">
        <v>4</v>
      </c>
      <c r="D261" s="272"/>
      <c r="E261" s="25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>
      <c r="A262" s="8"/>
      <c r="B262" s="209" t="s">
        <v>317</v>
      </c>
      <c r="C262" s="193" t="s">
        <v>4</v>
      </c>
      <c r="D262" s="272"/>
      <c r="E262" s="25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>
      <c r="A263" s="8"/>
      <c r="B263" s="209" t="s">
        <v>318</v>
      </c>
      <c r="C263" s="193" t="s">
        <v>4</v>
      </c>
      <c r="D263" s="272"/>
      <c r="E263" s="25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>
      <c r="A264" s="8"/>
      <c r="B264" s="209" t="s">
        <v>336</v>
      </c>
      <c r="C264" s="193" t="s">
        <v>4</v>
      </c>
      <c r="D264" s="272"/>
      <c r="E264" s="25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>
      <c r="A265" s="8"/>
      <c r="B265" s="209" t="s">
        <v>337</v>
      </c>
      <c r="C265" s="193" t="s">
        <v>4</v>
      </c>
      <c r="D265" s="272"/>
      <c r="E265" s="25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>
      <c r="A266" s="8"/>
      <c r="B266" s="209" t="s">
        <v>338</v>
      </c>
      <c r="C266" s="193" t="s">
        <v>4</v>
      </c>
      <c r="D266" s="272"/>
      <c r="E266" s="25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>
      <c r="A267" s="8"/>
      <c r="B267" s="209" t="s">
        <v>339</v>
      </c>
      <c r="C267" s="193" t="s">
        <v>4</v>
      </c>
      <c r="D267" s="272"/>
      <c r="E267" s="25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>
      <c r="A268" s="8"/>
      <c r="B268" s="209" t="s">
        <v>340</v>
      </c>
      <c r="C268" s="193" t="s">
        <v>4</v>
      </c>
      <c r="D268" s="272"/>
      <c r="E268" s="25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1:17">
      <c r="A269" s="8"/>
      <c r="B269" s="275"/>
      <c r="C269" s="276"/>
      <c r="D269" s="277"/>
      <c r="E269" s="27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>
      <c r="A270" s="8"/>
      <c r="B270" s="15" t="s">
        <v>342</v>
      </c>
      <c r="C270" s="15" t="s">
        <v>84</v>
      </c>
      <c r="D270" s="15"/>
      <c r="E270" s="278">
        <f>E204</f>
        <v>0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1:17" ht="30">
      <c r="A271" s="8"/>
      <c r="B271" s="237" t="s">
        <v>270</v>
      </c>
      <c r="C271" s="202" t="s">
        <v>18</v>
      </c>
      <c r="D271" s="262"/>
      <c r="E271" s="263">
        <f>D145</f>
        <v>0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>
      <c r="A272" s="8"/>
      <c r="B272" s="209" t="s">
        <v>320</v>
      </c>
      <c r="C272" s="210" t="s">
        <v>10</v>
      </c>
      <c r="D272" s="211"/>
      <c r="E272" s="264">
        <f>E206</f>
        <v>45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1:17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>
      <c r="A275" s="8"/>
      <c r="B275" s="275"/>
      <c r="C275" s="276"/>
      <c r="D275" s="277"/>
      <c r="E275" s="27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>
      <c r="A276" s="8"/>
      <c r="B276" s="275"/>
      <c r="C276" s="276"/>
      <c r="D276" s="277"/>
      <c r="E276" s="27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 ht="14.5" customHeight="1">
      <c r="A277" s="279" t="s">
        <v>343</v>
      </c>
      <c r="B277" s="279"/>
      <c r="C277" s="279"/>
      <c r="D277" s="279"/>
      <c r="E277" s="279"/>
      <c r="F277" s="279"/>
      <c r="G277" s="279"/>
      <c r="H277" s="279"/>
      <c r="I277" s="279"/>
      <c r="J277" s="279"/>
      <c r="K277" s="279"/>
      <c r="L277" s="279"/>
      <c r="M277" s="279"/>
      <c r="N277" s="279"/>
      <c r="O277" s="279"/>
      <c r="P277" s="279"/>
      <c r="Q277" s="279"/>
    </row>
    <row r="278" spans="1:17" ht="14.5" customHeight="1">
      <c r="A278" s="279"/>
      <c r="B278" s="279"/>
      <c r="C278" s="279"/>
      <c r="D278" s="279"/>
      <c r="E278" s="279"/>
      <c r="F278" s="279"/>
      <c r="G278" s="279"/>
      <c r="H278" s="279"/>
      <c r="I278" s="279"/>
      <c r="J278" s="279"/>
      <c r="K278" s="279"/>
      <c r="L278" s="279"/>
      <c r="M278" s="279"/>
      <c r="N278" s="279"/>
      <c r="O278" s="279"/>
      <c r="P278" s="279"/>
      <c r="Q278" s="279"/>
    </row>
    <row r="279" spans="1:17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 ht="19">
      <c r="A280" s="8"/>
      <c r="B280" s="8"/>
      <c r="C280" s="8"/>
      <c r="D280" s="8"/>
      <c r="E280" s="8"/>
      <c r="F280" s="8"/>
      <c r="G280" s="8"/>
      <c r="H280" s="8"/>
      <c r="I280" s="8"/>
      <c r="J280" s="280" t="s">
        <v>344</v>
      </c>
      <c r="K280" s="8"/>
      <c r="L280" s="8"/>
      <c r="M280" s="8"/>
      <c r="N280" s="8"/>
      <c r="O280" s="8"/>
      <c r="P280" s="8"/>
      <c r="Q280" s="8"/>
    </row>
    <row r="281" spans="1:17">
      <c r="A281" s="8"/>
      <c r="B281" s="8"/>
      <c r="C281" s="8"/>
      <c r="D281" s="8"/>
      <c r="E281" s="8"/>
      <c r="F281" s="8"/>
      <c r="G281" s="8"/>
      <c r="H281" s="8"/>
      <c r="I281" s="8"/>
      <c r="J281" s="98">
        <v>1</v>
      </c>
      <c r="K281" s="15" t="s">
        <v>345</v>
      </c>
      <c r="L281" t="s">
        <v>346</v>
      </c>
      <c r="M281" t="s">
        <v>347</v>
      </c>
      <c r="N281" s="75"/>
      <c r="O281" s="8"/>
      <c r="P281" s="8"/>
      <c r="Q281" s="8"/>
    </row>
    <row r="282" spans="1:17">
      <c r="A282" s="8"/>
      <c r="B282" s="281" t="s">
        <v>348</v>
      </c>
      <c r="C282" s="282"/>
      <c r="D282" s="283"/>
      <c r="E282" s="284"/>
      <c r="F282" s="285" t="s">
        <v>215</v>
      </c>
      <c r="G282" s="8"/>
      <c r="H282" s="8"/>
      <c r="I282" s="8"/>
      <c r="J282" s="98">
        <v>2</v>
      </c>
      <c r="K282" s="15" t="s">
        <v>345</v>
      </c>
      <c r="L282" t="s">
        <v>349</v>
      </c>
      <c r="M282" t="s">
        <v>350</v>
      </c>
      <c r="N282" s="75"/>
      <c r="O282" s="8"/>
      <c r="P282" s="8"/>
      <c r="Q282" s="8"/>
    </row>
    <row r="283" spans="1:17">
      <c r="A283" s="8"/>
      <c r="B283" s="286" t="s">
        <v>351</v>
      </c>
      <c r="C283" s="282" t="s">
        <v>10</v>
      </c>
      <c r="D283" s="287">
        <v>156.19999999999999</v>
      </c>
      <c r="E283" s="288" t="s">
        <v>154</v>
      </c>
      <c r="F283" s="289"/>
      <c r="G283" s="8"/>
      <c r="H283" s="8" t="s">
        <v>352</v>
      </c>
      <c r="I283" s="8"/>
      <c r="J283" s="98">
        <v>3</v>
      </c>
      <c r="K283" s="15" t="s">
        <v>345</v>
      </c>
      <c r="L283" t="s">
        <v>353</v>
      </c>
      <c r="M283" t="s">
        <v>354</v>
      </c>
      <c r="N283" s="75"/>
      <c r="O283" s="8"/>
      <c r="P283" s="8"/>
      <c r="Q283" s="8"/>
    </row>
    <row r="284" spans="1:17" ht="30">
      <c r="A284" s="8">
        <f>284</f>
        <v>284</v>
      </c>
      <c r="B284" s="290" t="s">
        <v>355</v>
      </c>
      <c r="C284" s="282" t="s">
        <v>356</v>
      </c>
      <c r="D284" s="291"/>
      <c r="E284" s="284"/>
      <c r="F284" s="292"/>
      <c r="G284" s="8"/>
      <c r="H284" s="8" t="str">
        <f>_xlfn.CONCAT($H$283,A284)</f>
        <v>ff284</v>
      </c>
      <c r="I284" s="8"/>
      <c r="J284" s="98">
        <v>4</v>
      </c>
      <c r="K284" s="15" t="s">
        <v>345</v>
      </c>
      <c r="L284" t="s">
        <v>357</v>
      </c>
      <c r="M284" t="s">
        <v>358</v>
      </c>
      <c r="N284" s="75"/>
      <c r="O284" s="8"/>
      <c r="P284" s="8"/>
      <c r="Q284" s="8"/>
    </row>
    <row r="285" spans="1:17">
      <c r="A285" s="8">
        <f>A284+1</f>
        <v>285</v>
      </c>
      <c r="B285" s="293" t="s">
        <v>359</v>
      </c>
      <c r="C285" s="294" t="s">
        <v>64</v>
      </c>
      <c r="D285" s="295"/>
      <c r="E285" s="294"/>
      <c r="F285" s="292"/>
      <c r="G285" s="8"/>
      <c r="H285" s="8" t="str">
        <f t="shared" ref="H285:H328" si="5">_xlfn.CONCAT($H$283,A285)</f>
        <v>ff285</v>
      </c>
      <c r="I285" s="8"/>
      <c r="J285" s="98">
        <v>5</v>
      </c>
      <c r="K285" s="15" t="s">
        <v>345</v>
      </c>
      <c r="L285" t="s">
        <v>360</v>
      </c>
      <c r="M285" t="s">
        <v>361</v>
      </c>
      <c r="N285" s="75"/>
      <c r="O285" s="8"/>
      <c r="P285" s="8"/>
      <c r="Q285" s="8"/>
    </row>
    <row r="286" spans="1:17">
      <c r="A286" s="8">
        <f t="shared" ref="A286:A349" si="6">A285+1</f>
        <v>286</v>
      </c>
      <c r="B286" s="293" t="s">
        <v>362</v>
      </c>
      <c r="C286" s="294" t="s">
        <v>190</v>
      </c>
      <c r="D286" s="295"/>
      <c r="E286" s="294"/>
      <c r="F286" s="292"/>
      <c r="G286" s="8"/>
      <c r="H286" s="8" t="str">
        <f t="shared" si="5"/>
        <v>ff286</v>
      </c>
      <c r="I286" s="8"/>
      <c r="J286" s="98">
        <v>6</v>
      </c>
      <c r="K286" s="15" t="s">
        <v>345</v>
      </c>
      <c r="L286" t="s">
        <v>363</v>
      </c>
      <c r="M286" t="s">
        <v>364</v>
      </c>
      <c r="N286" s="75"/>
      <c r="O286" s="8"/>
      <c r="P286" s="8"/>
      <c r="Q286" s="8"/>
    </row>
    <row r="287" spans="1:17">
      <c r="A287" s="8">
        <f t="shared" si="6"/>
        <v>287</v>
      </c>
      <c r="B287" s="293" t="s">
        <v>365</v>
      </c>
      <c r="C287" s="294" t="s">
        <v>366</v>
      </c>
      <c r="D287" s="295"/>
      <c r="E287" s="295"/>
      <c r="F287" s="292"/>
      <c r="G287" s="8"/>
      <c r="H287" s="8" t="str">
        <f t="shared" si="5"/>
        <v>ff287</v>
      </c>
      <c r="I287" s="8"/>
      <c r="J287" s="98">
        <v>7</v>
      </c>
      <c r="K287" s="15" t="s">
        <v>345</v>
      </c>
      <c r="L287" t="s">
        <v>367</v>
      </c>
      <c r="M287" t="s">
        <v>368</v>
      </c>
      <c r="N287" s="75"/>
      <c r="O287" s="8"/>
      <c r="P287" s="8"/>
      <c r="Q287" s="8"/>
    </row>
    <row r="288" spans="1:17">
      <c r="A288" s="8">
        <f t="shared" si="6"/>
        <v>288</v>
      </c>
      <c r="B288" s="293" t="s">
        <v>369</v>
      </c>
      <c r="C288" s="294" t="s">
        <v>366</v>
      </c>
      <c r="D288" s="295"/>
      <c r="E288" s="295"/>
      <c r="F288" s="292"/>
      <c r="G288" s="8"/>
      <c r="H288" s="8" t="str">
        <f t="shared" si="5"/>
        <v>ff288</v>
      </c>
      <c r="I288" s="8"/>
      <c r="J288" s="98">
        <v>8</v>
      </c>
      <c r="K288" s="15" t="s">
        <v>345</v>
      </c>
      <c r="L288" t="s">
        <v>370</v>
      </c>
      <c r="M288" t="s">
        <v>371</v>
      </c>
      <c r="N288" s="75"/>
      <c r="O288" s="8"/>
      <c r="P288" s="8"/>
      <c r="Q288" s="8"/>
    </row>
    <row r="289" spans="1:17">
      <c r="A289" s="8">
        <f t="shared" si="6"/>
        <v>289</v>
      </c>
      <c r="B289" s="293" t="s">
        <v>372</v>
      </c>
      <c r="C289" s="294" t="s">
        <v>18</v>
      </c>
      <c r="D289" s="295"/>
      <c r="E289" s="295"/>
      <c r="F289" s="292"/>
      <c r="G289" s="8"/>
      <c r="H289" s="8" t="str">
        <f t="shared" si="5"/>
        <v>ff289</v>
      </c>
      <c r="I289" s="8"/>
      <c r="J289" s="98">
        <v>9</v>
      </c>
      <c r="K289" s="15" t="s">
        <v>345</v>
      </c>
      <c r="L289" t="s">
        <v>373</v>
      </c>
      <c r="M289" t="s">
        <v>374</v>
      </c>
      <c r="N289" s="75"/>
      <c r="O289" s="8"/>
      <c r="P289" s="8"/>
      <c r="Q289" s="8"/>
    </row>
    <row r="290" spans="1:17">
      <c r="A290" s="8">
        <f t="shared" si="6"/>
        <v>290</v>
      </c>
      <c r="B290" s="293" t="s">
        <v>375</v>
      </c>
      <c r="C290" s="294" t="s">
        <v>18</v>
      </c>
      <c r="D290" s="295"/>
      <c r="E290" s="295"/>
      <c r="F290" s="292"/>
      <c r="G290" s="8"/>
      <c r="H290" s="8" t="str">
        <f t="shared" si="5"/>
        <v>ff290</v>
      </c>
      <c r="I290" s="8"/>
      <c r="J290" s="98">
        <v>10</v>
      </c>
      <c r="K290" s="15" t="s">
        <v>345</v>
      </c>
      <c r="L290" t="s">
        <v>376</v>
      </c>
      <c r="M290" t="s">
        <v>377</v>
      </c>
      <c r="N290" s="75"/>
      <c r="O290" s="8"/>
      <c r="P290" s="8"/>
      <c r="Q290" s="8"/>
    </row>
    <row r="291" spans="1:17">
      <c r="A291" s="8">
        <f t="shared" si="6"/>
        <v>291</v>
      </c>
      <c r="B291" s="293" t="s">
        <v>378</v>
      </c>
      <c r="C291" s="294" t="s">
        <v>18</v>
      </c>
      <c r="D291" s="295"/>
      <c r="E291" s="295"/>
      <c r="F291" s="292"/>
      <c r="G291" s="8"/>
      <c r="H291" s="8" t="str">
        <f t="shared" si="5"/>
        <v>ff291</v>
      </c>
      <c r="I291" s="8"/>
      <c r="J291" s="98">
        <v>11</v>
      </c>
      <c r="K291" s="15" t="s">
        <v>345</v>
      </c>
      <c r="L291" t="s">
        <v>379</v>
      </c>
      <c r="M291" t="s">
        <v>380</v>
      </c>
      <c r="N291" s="75"/>
      <c r="O291" s="8"/>
      <c r="P291" s="8"/>
      <c r="Q291" s="8"/>
    </row>
    <row r="292" spans="1:17">
      <c r="A292" s="8">
        <f t="shared" si="6"/>
        <v>292</v>
      </c>
      <c r="B292" s="293" t="s">
        <v>381</v>
      </c>
      <c r="C292" s="294" t="s">
        <v>18</v>
      </c>
      <c r="D292" s="295"/>
      <c r="E292" s="295"/>
      <c r="F292" s="292"/>
      <c r="G292" s="8"/>
      <c r="H292" s="8" t="str">
        <f t="shared" si="5"/>
        <v>ff292</v>
      </c>
      <c r="I292" s="8"/>
      <c r="J292" s="98">
        <v>12</v>
      </c>
      <c r="K292" s="15" t="s">
        <v>345</v>
      </c>
      <c r="L292" t="s">
        <v>382</v>
      </c>
      <c r="M292" t="s">
        <v>383</v>
      </c>
      <c r="N292" s="75"/>
      <c r="O292" s="8"/>
      <c r="P292" s="8"/>
      <c r="Q292" s="8"/>
    </row>
    <row r="293" spans="1:17">
      <c r="A293" s="8">
        <f t="shared" si="6"/>
        <v>293</v>
      </c>
      <c r="B293" s="293" t="s">
        <v>384</v>
      </c>
      <c r="C293" s="294" t="s">
        <v>18</v>
      </c>
      <c r="D293" s="295"/>
      <c r="E293" s="295"/>
      <c r="F293" s="292"/>
      <c r="G293" s="8"/>
      <c r="H293" s="8" t="str">
        <f t="shared" si="5"/>
        <v>ff293</v>
      </c>
      <c r="I293" s="8"/>
      <c r="J293" s="98">
        <v>13</v>
      </c>
      <c r="K293" s="15" t="s">
        <v>345</v>
      </c>
      <c r="L293" t="s">
        <v>385</v>
      </c>
      <c r="M293" t="s">
        <v>386</v>
      </c>
      <c r="N293" s="75"/>
      <c r="O293" s="8"/>
      <c r="P293" s="8"/>
      <c r="Q293" s="8"/>
    </row>
    <row r="294" spans="1:17">
      <c r="A294" s="8">
        <f t="shared" si="6"/>
        <v>294</v>
      </c>
      <c r="B294" s="293" t="s">
        <v>387</v>
      </c>
      <c r="C294" s="294" t="s">
        <v>18</v>
      </c>
      <c r="D294" s="295"/>
      <c r="E294" s="295"/>
      <c r="F294" s="292"/>
      <c r="G294" s="8"/>
      <c r="H294" s="8" t="str">
        <f t="shared" si="5"/>
        <v>ff294</v>
      </c>
      <c r="I294" s="8"/>
      <c r="J294" s="98">
        <v>14</v>
      </c>
      <c r="K294" s="15" t="s">
        <v>345</v>
      </c>
      <c r="L294" t="s">
        <v>388</v>
      </c>
      <c r="M294" t="s">
        <v>389</v>
      </c>
      <c r="N294" s="75"/>
      <c r="O294" s="8"/>
      <c r="P294" s="8"/>
      <c r="Q294" s="8"/>
    </row>
    <row r="295" spans="1:17">
      <c r="A295" s="8">
        <f t="shared" si="6"/>
        <v>295</v>
      </c>
      <c r="B295" s="293" t="s">
        <v>390</v>
      </c>
      <c r="C295" s="294" t="s">
        <v>190</v>
      </c>
      <c r="D295" s="295"/>
      <c r="E295" s="295"/>
      <c r="F295" s="292"/>
      <c r="G295" s="8"/>
      <c r="H295" s="8" t="str">
        <f t="shared" si="5"/>
        <v>ff295</v>
      </c>
      <c r="I295" s="8"/>
      <c r="J295" s="98">
        <v>15</v>
      </c>
      <c r="K295" s="15" t="s">
        <v>345</v>
      </c>
      <c r="L295" t="s">
        <v>391</v>
      </c>
      <c r="M295" t="s">
        <v>392</v>
      </c>
      <c r="N295" s="75"/>
      <c r="O295" s="8"/>
      <c r="P295" s="8"/>
      <c r="Q295" s="8"/>
    </row>
    <row r="296" spans="1:17">
      <c r="A296" s="8">
        <f t="shared" si="6"/>
        <v>296</v>
      </c>
      <c r="B296" s="293" t="s">
        <v>393</v>
      </c>
      <c r="C296" s="294" t="s">
        <v>190</v>
      </c>
      <c r="D296" s="295"/>
      <c r="E296" s="295"/>
      <c r="F296" s="292"/>
      <c r="G296" s="8"/>
      <c r="H296" s="8" t="str">
        <f t="shared" si="5"/>
        <v>ff296</v>
      </c>
      <c r="I296" s="8"/>
      <c r="J296" s="98">
        <v>16</v>
      </c>
      <c r="K296" s="15" t="s">
        <v>345</v>
      </c>
      <c r="L296" t="s">
        <v>394</v>
      </c>
      <c r="M296" t="s">
        <v>395</v>
      </c>
      <c r="N296" s="75"/>
      <c r="O296" s="8"/>
      <c r="P296" s="8"/>
      <c r="Q296" s="8"/>
    </row>
    <row r="297" spans="1:17">
      <c r="A297" s="8">
        <f t="shared" si="6"/>
        <v>297</v>
      </c>
      <c r="B297" s="293" t="s">
        <v>396</v>
      </c>
      <c r="C297" s="294" t="s">
        <v>18</v>
      </c>
      <c r="D297" s="295"/>
      <c r="E297" s="295"/>
      <c r="F297" s="292"/>
      <c r="G297" s="8"/>
      <c r="H297" s="8" t="str">
        <f t="shared" si="5"/>
        <v>ff297</v>
      </c>
      <c r="I297" s="8"/>
      <c r="J297" s="98">
        <v>17</v>
      </c>
      <c r="K297" s="15" t="s">
        <v>345</v>
      </c>
      <c r="L297" t="s">
        <v>397</v>
      </c>
      <c r="M297" t="s">
        <v>398</v>
      </c>
      <c r="N297" s="75"/>
      <c r="O297" s="8"/>
      <c r="P297" s="8"/>
      <c r="Q297" s="8"/>
    </row>
    <row r="298" spans="1:17">
      <c r="A298" s="8">
        <f t="shared" si="6"/>
        <v>298</v>
      </c>
      <c r="B298" s="293" t="s">
        <v>399</v>
      </c>
      <c r="C298" s="294" t="s">
        <v>18</v>
      </c>
      <c r="D298" s="295"/>
      <c r="E298" s="295"/>
      <c r="F298" s="292"/>
      <c r="G298" s="8"/>
      <c r="H298" s="8" t="str">
        <f t="shared" si="5"/>
        <v>ff298</v>
      </c>
      <c r="I298" s="8"/>
      <c r="J298" s="98">
        <v>18</v>
      </c>
      <c r="K298" s="15" t="s">
        <v>345</v>
      </c>
      <c r="L298" t="s">
        <v>400</v>
      </c>
      <c r="M298" t="s">
        <v>401</v>
      </c>
      <c r="N298" s="75"/>
      <c r="O298" s="8"/>
      <c r="P298" s="8"/>
      <c r="Q298" s="8"/>
    </row>
    <row r="299" spans="1:17">
      <c r="A299" s="8">
        <f t="shared" si="6"/>
        <v>299</v>
      </c>
      <c r="B299" s="293" t="s">
        <v>402</v>
      </c>
      <c r="C299" s="294" t="s">
        <v>18</v>
      </c>
      <c r="D299" s="295"/>
      <c r="E299" s="295"/>
      <c r="F299" s="292"/>
      <c r="G299" s="8"/>
      <c r="H299" s="8" t="str">
        <f t="shared" si="5"/>
        <v>ff299</v>
      </c>
      <c r="I299" s="8"/>
      <c r="J299" s="98">
        <v>19</v>
      </c>
      <c r="K299" s="15" t="s">
        <v>345</v>
      </c>
      <c r="L299" t="s">
        <v>403</v>
      </c>
      <c r="M299" t="s">
        <v>404</v>
      </c>
      <c r="N299" s="75"/>
      <c r="O299" s="8"/>
      <c r="P299" s="8"/>
      <c r="Q299" s="8"/>
    </row>
    <row r="300" spans="1:17">
      <c r="A300" s="8">
        <f t="shared" si="6"/>
        <v>300</v>
      </c>
      <c r="B300" s="293" t="s">
        <v>405</v>
      </c>
      <c r="C300" s="294" t="s">
        <v>18</v>
      </c>
      <c r="D300" s="295"/>
      <c r="E300" s="295"/>
      <c r="F300" s="292"/>
      <c r="G300" s="8"/>
      <c r="H300" s="8" t="str">
        <f t="shared" si="5"/>
        <v>ff300</v>
      </c>
      <c r="I300" s="8"/>
      <c r="J300" s="98">
        <v>20</v>
      </c>
      <c r="K300" s="15" t="s">
        <v>345</v>
      </c>
      <c r="L300" t="s">
        <v>406</v>
      </c>
      <c r="M300" t="s">
        <v>407</v>
      </c>
      <c r="N300" s="75"/>
      <c r="O300" s="8"/>
      <c r="P300" s="8"/>
      <c r="Q300" s="8"/>
    </row>
    <row r="301" spans="1:17">
      <c r="A301" s="8">
        <f t="shared" si="6"/>
        <v>301</v>
      </c>
      <c r="B301" s="293" t="s">
        <v>408</v>
      </c>
      <c r="C301" s="294" t="s">
        <v>356</v>
      </c>
      <c r="D301" s="295"/>
      <c r="E301" s="295"/>
      <c r="F301" s="292"/>
      <c r="G301" s="8"/>
      <c r="H301" s="8" t="str">
        <f t="shared" si="5"/>
        <v>ff301</v>
      </c>
      <c r="I301" s="8"/>
      <c r="J301" s="98">
        <v>21</v>
      </c>
      <c r="K301" s="15" t="s">
        <v>345</v>
      </c>
      <c r="L301" s="295">
        <v>0</v>
      </c>
      <c r="M301" s="295">
        <v>0</v>
      </c>
      <c r="N301" s="75"/>
      <c r="O301" s="8"/>
      <c r="P301" s="8"/>
      <c r="Q301" s="8"/>
    </row>
    <row r="302" spans="1:17">
      <c r="A302" s="8">
        <f t="shared" si="6"/>
        <v>302</v>
      </c>
      <c r="B302" s="293" t="s">
        <v>409</v>
      </c>
      <c r="C302" s="294" t="s">
        <v>18</v>
      </c>
      <c r="D302" s="295"/>
      <c r="E302" s="295"/>
      <c r="F302" s="292"/>
      <c r="G302" s="8"/>
      <c r="H302" s="8" t="str">
        <f t="shared" si="5"/>
        <v>ff302</v>
      </c>
      <c r="I302" s="8"/>
      <c r="J302" s="98">
        <v>22</v>
      </c>
      <c r="K302" s="15" t="s">
        <v>345</v>
      </c>
      <c r="L302" s="295">
        <v>0</v>
      </c>
      <c r="M302" s="295">
        <v>0</v>
      </c>
      <c r="N302" s="75"/>
      <c r="O302" s="8"/>
      <c r="P302" s="8"/>
      <c r="Q302" s="8"/>
    </row>
    <row r="303" spans="1:17">
      <c r="A303" s="8">
        <f t="shared" si="6"/>
        <v>303</v>
      </c>
      <c r="B303" s="293" t="s">
        <v>410</v>
      </c>
      <c r="C303" s="294" t="s">
        <v>18</v>
      </c>
      <c r="D303" s="295"/>
      <c r="E303" s="295"/>
      <c r="F303" s="292"/>
      <c r="G303" s="8"/>
      <c r="H303" s="8" t="str">
        <f t="shared" si="5"/>
        <v>ff303</v>
      </c>
      <c r="I303" s="8"/>
      <c r="J303" s="296" t="s">
        <v>411</v>
      </c>
      <c r="K303" s="297"/>
      <c r="L303" s="283"/>
      <c r="M303" s="284"/>
      <c r="N303" s="285" t="s">
        <v>215</v>
      </c>
      <c r="O303" s="8"/>
      <c r="P303" s="8"/>
      <c r="Q303" s="8"/>
    </row>
    <row r="304" spans="1:17">
      <c r="A304" s="8">
        <f t="shared" si="6"/>
        <v>304</v>
      </c>
      <c r="B304" s="293" t="s">
        <v>412</v>
      </c>
      <c r="C304" s="294" t="s">
        <v>18</v>
      </c>
      <c r="D304" s="295"/>
      <c r="E304" s="295"/>
      <c r="F304" s="292"/>
      <c r="G304" s="8"/>
      <c r="H304" s="8" t="str">
        <f t="shared" si="5"/>
        <v>ff304</v>
      </c>
      <c r="I304" s="8"/>
      <c r="J304" s="286" t="s">
        <v>351</v>
      </c>
      <c r="K304" s="282" t="s">
        <v>10</v>
      </c>
      <c r="L304" s="298">
        <f>D283</f>
        <v>156.19999999999999</v>
      </c>
      <c r="M304" s="299" t="s">
        <v>205</v>
      </c>
      <c r="N304" s="289"/>
      <c r="O304" s="8"/>
      <c r="P304" s="8"/>
      <c r="Q304" s="8"/>
    </row>
    <row r="305" spans="1:17">
      <c r="A305" s="8">
        <f t="shared" si="6"/>
        <v>305</v>
      </c>
      <c r="B305" s="293" t="s">
        <v>413</v>
      </c>
      <c r="C305" s="294" t="s">
        <v>18</v>
      </c>
      <c r="D305" s="295"/>
      <c r="E305" s="295"/>
      <c r="F305" s="292"/>
      <c r="G305" s="8"/>
      <c r="H305" s="8" t="str">
        <f t="shared" si="5"/>
        <v>ff305</v>
      </c>
      <c r="I305" s="8"/>
      <c r="J305" s="290" t="s">
        <v>414</v>
      </c>
      <c r="K305" s="282" t="s">
        <v>10</v>
      </c>
      <c r="L305" s="300">
        <f>SUM(N281:N302)</f>
        <v>0</v>
      </c>
      <c r="M305" s="284"/>
      <c r="N305" s="301"/>
      <c r="O305" s="8"/>
      <c r="P305" s="8"/>
      <c r="Q305" s="8"/>
    </row>
    <row r="306" spans="1:17">
      <c r="A306" s="8">
        <f t="shared" si="6"/>
        <v>306</v>
      </c>
      <c r="B306" s="293" t="s">
        <v>415</v>
      </c>
      <c r="C306" s="294" t="s">
        <v>416</v>
      </c>
      <c r="D306" s="295"/>
      <c r="E306" s="295"/>
      <c r="F306" s="292"/>
      <c r="G306" s="8"/>
      <c r="H306" s="8" t="str">
        <f t="shared" si="5"/>
        <v>ff306</v>
      </c>
      <c r="I306" s="8"/>
      <c r="J306" s="293" t="s">
        <v>417</v>
      </c>
      <c r="K306" s="294" t="s">
        <v>18</v>
      </c>
      <c r="L306" s="302"/>
      <c r="M306" s="294"/>
      <c r="N306" s="292"/>
      <c r="O306" s="8"/>
      <c r="P306" s="8"/>
      <c r="Q306" s="8"/>
    </row>
    <row r="307" spans="1:17">
      <c r="A307" s="8">
        <f t="shared" si="6"/>
        <v>307</v>
      </c>
      <c r="B307" s="293" t="s">
        <v>418</v>
      </c>
      <c r="C307" s="294" t="s">
        <v>28</v>
      </c>
      <c r="D307" s="303"/>
      <c r="E307" s="303"/>
      <c r="F307" s="292"/>
      <c r="G307" s="8"/>
      <c r="H307" s="8" t="str">
        <f t="shared" si="5"/>
        <v>ff307</v>
      </c>
      <c r="I307" s="8"/>
      <c r="J307" s="293" t="s">
        <v>375</v>
      </c>
      <c r="K307" s="294" t="s">
        <v>18</v>
      </c>
      <c r="L307" s="302"/>
      <c r="M307" s="294"/>
      <c r="N307" s="292"/>
      <c r="O307" s="8"/>
      <c r="P307" s="8"/>
      <c r="Q307" s="8"/>
    </row>
    <row r="308" spans="1:17">
      <c r="A308" s="8">
        <f t="shared" si="6"/>
        <v>308</v>
      </c>
      <c r="B308" s="293" t="s">
        <v>419</v>
      </c>
      <c r="C308" s="294" t="s">
        <v>18</v>
      </c>
      <c r="D308" s="295"/>
      <c r="E308" s="295"/>
      <c r="F308" s="292"/>
      <c r="G308" s="8"/>
      <c r="H308" s="8" t="str">
        <f t="shared" si="5"/>
        <v>ff308</v>
      </c>
      <c r="I308" s="8"/>
      <c r="J308" s="293" t="s">
        <v>378</v>
      </c>
      <c r="K308" s="294" t="s">
        <v>18</v>
      </c>
      <c r="L308" s="304"/>
      <c r="M308" s="294"/>
      <c r="N308" s="305">
        <f>F291</f>
        <v>0</v>
      </c>
      <c r="O308" s="8"/>
      <c r="P308" s="8"/>
      <c r="Q308" s="8"/>
    </row>
    <row r="309" spans="1:17">
      <c r="A309" s="8">
        <f t="shared" si="6"/>
        <v>309</v>
      </c>
      <c r="B309" s="293" t="s">
        <v>420</v>
      </c>
      <c r="C309" s="294" t="s">
        <v>18</v>
      </c>
      <c r="D309" s="295"/>
      <c r="E309" s="295"/>
      <c r="F309" s="292"/>
      <c r="G309" s="8"/>
      <c r="H309" s="8" t="str">
        <f t="shared" si="5"/>
        <v>ff309</v>
      </c>
      <c r="I309" s="8"/>
      <c r="J309" s="293" t="s">
        <v>381</v>
      </c>
      <c r="K309" s="294" t="s">
        <v>18</v>
      </c>
      <c r="L309" s="304"/>
      <c r="M309" s="294"/>
      <c r="N309" s="305">
        <f>F292</f>
        <v>0</v>
      </c>
      <c r="O309" s="8"/>
      <c r="P309" s="8"/>
      <c r="Q309" s="8"/>
    </row>
    <row r="310" spans="1:17">
      <c r="A310" s="8">
        <f t="shared" si="6"/>
        <v>310</v>
      </c>
      <c r="B310" s="293" t="s">
        <v>421</v>
      </c>
      <c r="C310" s="294" t="s">
        <v>4</v>
      </c>
      <c r="D310" s="295"/>
      <c r="E310" s="294"/>
      <c r="F310" s="292"/>
      <c r="G310" s="8"/>
      <c r="H310" s="8" t="str">
        <f t="shared" si="5"/>
        <v>ff310</v>
      </c>
      <c r="I310" s="8"/>
      <c r="J310" s="293" t="s">
        <v>422</v>
      </c>
      <c r="K310" s="294" t="s">
        <v>18</v>
      </c>
      <c r="L310" s="304"/>
      <c r="M310" s="294"/>
      <c r="N310" s="305">
        <f>F293</f>
        <v>0</v>
      </c>
      <c r="O310" s="8"/>
      <c r="P310" s="8"/>
      <c r="Q310" s="8"/>
    </row>
    <row r="311" spans="1:17" ht="30" customHeight="1">
      <c r="A311" s="8">
        <f t="shared" si="6"/>
        <v>311</v>
      </c>
      <c r="B311" s="293" t="s">
        <v>423</v>
      </c>
      <c r="C311" s="294" t="s">
        <v>18</v>
      </c>
      <c r="D311" s="306"/>
      <c r="E311" s="294"/>
      <c r="F311" s="292"/>
      <c r="G311" s="8"/>
      <c r="H311" s="8" t="str">
        <f t="shared" si="5"/>
        <v>ff311</v>
      </c>
      <c r="I311" s="8"/>
      <c r="J311" s="293" t="s">
        <v>424</v>
      </c>
      <c r="K311" s="294" t="s">
        <v>18</v>
      </c>
      <c r="L311" s="302"/>
      <c r="M311" s="294"/>
      <c r="N311" s="292"/>
      <c r="O311" s="8"/>
      <c r="P311" s="8"/>
      <c r="Q311" s="8"/>
    </row>
    <row r="312" spans="1:17">
      <c r="A312" s="8">
        <f t="shared" si="6"/>
        <v>312</v>
      </c>
      <c r="B312" s="293" t="s">
        <v>425</v>
      </c>
      <c r="C312" s="294" t="s">
        <v>28</v>
      </c>
      <c r="D312" s="306"/>
      <c r="E312" s="294"/>
      <c r="F312" s="292"/>
      <c r="G312" s="8"/>
      <c r="H312" s="8" t="str">
        <f t="shared" si="5"/>
        <v>ff312</v>
      </c>
      <c r="I312" s="8"/>
      <c r="J312" s="293" t="s">
        <v>426</v>
      </c>
      <c r="K312" s="294" t="s">
        <v>18</v>
      </c>
      <c r="L312" s="302"/>
      <c r="M312" s="294"/>
      <c r="N312" s="292"/>
      <c r="O312" s="8"/>
      <c r="P312" s="8"/>
      <c r="Q312" s="8"/>
    </row>
    <row r="313" spans="1:17">
      <c r="A313" s="8">
        <f t="shared" si="6"/>
        <v>313</v>
      </c>
      <c r="B313" s="293" t="s">
        <v>427</v>
      </c>
      <c r="C313" s="294" t="s">
        <v>4</v>
      </c>
      <c r="D313" s="307"/>
      <c r="E313" s="294"/>
      <c r="F313" s="292"/>
      <c r="G313" s="8"/>
      <c r="H313" s="8" t="str">
        <f t="shared" si="5"/>
        <v>ff313</v>
      </c>
      <c r="I313" s="8"/>
      <c r="J313" s="293" t="s">
        <v>428</v>
      </c>
      <c r="K313" s="294" t="s">
        <v>356</v>
      </c>
      <c r="L313" s="302"/>
      <c r="M313" s="294"/>
      <c r="N313" s="305">
        <f>F307</f>
        <v>0</v>
      </c>
      <c r="O313" s="8"/>
      <c r="P313" s="8"/>
      <c r="Q313" s="8"/>
    </row>
    <row r="314" spans="1:17">
      <c r="A314" s="8">
        <f t="shared" si="6"/>
        <v>314</v>
      </c>
      <c r="B314" s="293" t="s">
        <v>429</v>
      </c>
      <c r="C314" s="294" t="s">
        <v>28</v>
      </c>
      <c r="D314" s="307"/>
      <c r="E314" s="294"/>
      <c r="F314" s="292"/>
      <c r="G314" s="8"/>
      <c r="H314" s="8" t="str">
        <f t="shared" si="5"/>
        <v>ff314</v>
      </c>
      <c r="I314" s="8"/>
      <c r="J314" s="293" t="s">
        <v>393</v>
      </c>
      <c r="K314" s="294" t="s">
        <v>356</v>
      </c>
      <c r="L314" s="302"/>
      <c r="M314" s="294"/>
      <c r="N314" s="305">
        <f>F296</f>
        <v>0</v>
      </c>
      <c r="O314" s="8"/>
      <c r="P314" s="8"/>
      <c r="Q314" s="8"/>
    </row>
    <row r="315" spans="1:17">
      <c r="A315" s="8">
        <f t="shared" si="6"/>
        <v>315</v>
      </c>
      <c r="B315" s="293" t="s">
        <v>430</v>
      </c>
      <c r="C315" s="294" t="s">
        <v>18</v>
      </c>
      <c r="D315" s="307"/>
      <c r="E315" s="294"/>
      <c r="F315" s="292"/>
      <c r="G315" s="8"/>
      <c r="H315" s="8" t="str">
        <f t="shared" si="5"/>
        <v>ff315</v>
      </c>
      <c r="I315" s="8"/>
      <c r="J315" s="293" t="s">
        <v>396</v>
      </c>
      <c r="K315" s="294" t="s">
        <v>18</v>
      </c>
      <c r="L315" s="302"/>
      <c r="M315" s="294"/>
      <c r="N315" s="292"/>
      <c r="O315" s="8"/>
      <c r="P315" s="8"/>
      <c r="Q315" s="8"/>
    </row>
    <row r="316" spans="1:17">
      <c r="A316" s="8">
        <f t="shared" si="6"/>
        <v>316</v>
      </c>
      <c r="B316" s="293" t="s">
        <v>226</v>
      </c>
      <c r="C316" s="294" t="s">
        <v>18</v>
      </c>
      <c r="D316" s="307"/>
      <c r="E316" s="294"/>
      <c r="F316" s="292"/>
      <c r="G316" s="8"/>
      <c r="H316" s="8" t="str">
        <f t="shared" si="5"/>
        <v>ff316</v>
      </c>
      <c r="I316" s="8"/>
      <c r="J316" s="293" t="s">
        <v>399</v>
      </c>
      <c r="K316" s="294" t="s">
        <v>18</v>
      </c>
      <c r="L316" s="302"/>
      <c r="M316" s="294"/>
      <c r="N316" s="305">
        <f t="shared" ref="N316:N321" si="7">F298</f>
        <v>0</v>
      </c>
      <c r="O316" s="8"/>
      <c r="P316" s="8"/>
      <c r="Q316" s="8"/>
    </row>
    <row r="317" spans="1:17">
      <c r="A317" s="8">
        <f t="shared" si="6"/>
        <v>317</v>
      </c>
      <c r="B317" s="293" t="s">
        <v>431</v>
      </c>
      <c r="C317" s="294" t="s">
        <v>18</v>
      </c>
      <c r="D317" s="307"/>
      <c r="E317" s="294"/>
      <c r="F317" s="292"/>
      <c r="G317" s="8"/>
      <c r="H317" s="8" t="str">
        <f t="shared" si="5"/>
        <v>ff317</v>
      </c>
      <c r="I317" s="8"/>
      <c r="J317" s="293" t="s">
        <v>402</v>
      </c>
      <c r="K317" s="294" t="s">
        <v>18</v>
      </c>
      <c r="L317" s="302"/>
      <c r="M317" s="294"/>
      <c r="N317" s="305">
        <f t="shared" si="7"/>
        <v>0</v>
      </c>
      <c r="O317" s="8"/>
      <c r="P317" s="8"/>
      <c r="Q317" s="8"/>
    </row>
    <row r="318" spans="1:17">
      <c r="A318" s="8">
        <f t="shared" si="6"/>
        <v>318</v>
      </c>
      <c r="B318" s="293" t="s">
        <v>432</v>
      </c>
      <c r="C318" s="294" t="s">
        <v>18</v>
      </c>
      <c r="D318" s="307"/>
      <c r="E318" s="294"/>
      <c r="F318" s="292"/>
      <c r="G318" s="8"/>
      <c r="H318" s="8" t="str">
        <f t="shared" si="5"/>
        <v>ff318</v>
      </c>
      <c r="I318" s="8"/>
      <c r="J318" s="293" t="s">
        <v>433</v>
      </c>
      <c r="K318" s="294" t="s">
        <v>18</v>
      </c>
      <c r="L318" s="304"/>
      <c r="M318" s="294"/>
      <c r="N318" s="305">
        <f t="shared" si="7"/>
        <v>0</v>
      </c>
      <c r="O318" s="8"/>
      <c r="P318" s="8"/>
      <c r="Q318" s="8"/>
    </row>
    <row r="319" spans="1:17" ht="30">
      <c r="A319" s="8">
        <f t="shared" si="6"/>
        <v>319</v>
      </c>
      <c r="B319" s="293" t="s">
        <v>434</v>
      </c>
      <c r="C319" s="294" t="s">
        <v>18</v>
      </c>
      <c r="D319" s="307"/>
      <c r="E319" s="294"/>
      <c r="F319" s="292"/>
      <c r="G319" s="8"/>
      <c r="H319" s="8" t="str">
        <f t="shared" si="5"/>
        <v>ff319</v>
      </c>
      <c r="I319" s="8"/>
      <c r="J319" s="293" t="s">
        <v>408</v>
      </c>
      <c r="K319" s="294" t="s">
        <v>18</v>
      </c>
      <c r="L319" s="304"/>
      <c r="M319" s="294"/>
      <c r="N319" s="305">
        <f t="shared" si="7"/>
        <v>0</v>
      </c>
      <c r="O319" s="8"/>
      <c r="P319" s="8"/>
      <c r="Q319" s="8"/>
    </row>
    <row r="320" spans="1:17">
      <c r="A320" s="8">
        <f t="shared" si="6"/>
        <v>320</v>
      </c>
      <c r="B320" s="293" t="s">
        <v>435</v>
      </c>
      <c r="C320" s="294" t="s">
        <v>18</v>
      </c>
      <c r="D320" s="294"/>
      <c r="E320" s="294"/>
      <c r="F320" s="292"/>
      <c r="G320" s="8"/>
      <c r="H320" s="8" t="str">
        <f t="shared" si="5"/>
        <v>ff320</v>
      </c>
      <c r="I320" s="8"/>
      <c r="J320" s="293" t="s">
        <v>409</v>
      </c>
      <c r="K320" s="294" t="s">
        <v>18</v>
      </c>
      <c r="L320" s="304"/>
      <c r="M320" s="294"/>
      <c r="N320" s="305">
        <f t="shared" si="7"/>
        <v>0</v>
      </c>
      <c r="O320" s="8"/>
      <c r="P320" s="8"/>
      <c r="Q320" s="8"/>
    </row>
    <row r="321" spans="1:49">
      <c r="A321" s="8">
        <f t="shared" si="6"/>
        <v>321</v>
      </c>
      <c r="B321" s="293" t="s">
        <v>436</v>
      </c>
      <c r="C321" s="294" t="s">
        <v>28</v>
      </c>
      <c r="D321" s="294"/>
      <c r="E321" s="294"/>
      <c r="F321" s="292"/>
      <c r="G321" s="8"/>
      <c r="H321" s="8" t="str">
        <f t="shared" si="5"/>
        <v>ff321</v>
      </c>
      <c r="I321" s="8"/>
      <c r="J321" s="293" t="s">
        <v>410</v>
      </c>
      <c r="K321" s="294" t="s">
        <v>18</v>
      </c>
      <c r="L321" s="304"/>
      <c r="M321" s="294"/>
      <c r="N321" s="305">
        <f t="shared" si="7"/>
        <v>0</v>
      </c>
      <c r="O321" s="8"/>
      <c r="P321" s="8"/>
      <c r="Q321" s="8"/>
    </row>
    <row r="322" spans="1:49" ht="30" customHeight="1">
      <c r="A322" s="8">
        <f t="shared" si="6"/>
        <v>322</v>
      </c>
      <c r="B322" s="293" t="s">
        <v>437</v>
      </c>
      <c r="C322" s="294" t="s">
        <v>28</v>
      </c>
      <c r="D322" s="294"/>
      <c r="E322" s="294"/>
      <c r="F322" s="292"/>
      <c r="G322" s="8"/>
      <c r="H322" s="8" t="str">
        <f t="shared" si="5"/>
        <v>ff322</v>
      </c>
      <c r="I322" s="8"/>
      <c r="J322" s="293" t="s">
        <v>412</v>
      </c>
      <c r="K322" s="294" t="s">
        <v>18</v>
      </c>
      <c r="L322" s="302"/>
      <c r="M322" s="294"/>
      <c r="N322" s="292"/>
      <c r="O322" s="8"/>
      <c r="P322" s="8"/>
      <c r="Q322" s="8"/>
    </row>
    <row r="323" spans="1:49" ht="30">
      <c r="A323" s="8">
        <f t="shared" si="6"/>
        <v>323</v>
      </c>
      <c r="B323" s="293" t="s">
        <v>438</v>
      </c>
      <c r="C323" s="294" t="s">
        <v>18</v>
      </c>
      <c r="D323" s="294"/>
      <c r="E323" s="294"/>
      <c r="F323" s="292"/>
      <c r="G323" s="8"/>
      <c r="H323" s="8" t="str">
        <f t="shared" si="5"/>
        <v>ff323</v>
      </c>
      <c r="I323" s="8"/>
      <c r="J323" s="293" t="s">
        <v>413</v>
      </c>
      <c r="K323" s="294" t="s">
        <v>18</v>
      </c>
      <c r="L323" s="302"/>
      <c r="M323" s="294"/>
      <c r="N323" s="292"/>
      <c r="O323" s="8"/>
      <c r="P323" s="8"/>
      <c r="Q323" s="8"/>
    </row>
    <row r="324" spans="1:49">
      <c r="A324" s="8">
        <f t="shared" si="6"/>
        <v>324</v>
      </c>
      <c r="B324" s="293" t="s">
        <v>224</v>
      </c>
      <c r="C324" s="294" t="s">
        <v>18</v>
      </c>
      <c r="D324" s="294"/>
      <c r="E324" s="294"/>
      <c r="F324" s="292"/>
      <c r="G324" s="8"/>
      <c r="H324" s="8" t="str">
        <f t="shared" si="5"/>
        <v>ff324</v>
      </c>
      <c r="I324" s="8"/>
      <c r="J324" s="293"/>
      <c r="K324" s="294"/>
      <c r="L324" s="303"/>
      <c r="M324" s="294"/>
      <c r="N324" s="289"/>
      <c r="O324" s="8"/>
      <c r="P324" s="8"/>
      <c r="Q324" s="8"/>
      <c r="S324" t="s">
        <v>439</v>
      </c>
      <c r="T324" t="s">
        <v>440</v>
      </c>
      <c r="U324" t="s">
        <v>293</v>
      </c>
      <c r="V324" t="s">
        <v>441</v>
      </c>
      <c r="W324" t="s">
        <v>442</v>
      </c>
      <c r="X324" t="s">
        <v>443</v>
      </c>
      <c r="Y324" t="s">
        <v>444</v>
      </c>
      <c r="Z324" t="s">
        <v>445</v>
      </c>
    </row>
    <row r="325" spans="1:49">
      <c r="A325" s="8">
        <f t="shared" si="6"/>
        <v>325</v>
      </c>
      <c r="B325" s="293" t="s">
        <v>446</v>
      </c>
      <c r="C325" s="294" t="s">
        <v>18</v>
      </c>
      <c r="D325" s="294"/>
      <c r="E325" s="294"/>
      <c r="F325" s="292"/>
      <c r="G325" s="8"/>
      <c r="H325" s="8" t="str">
        <f t="shared" si="5"/>
        <v>ff325</v>
      </c>
      <c r="I325" s="8"/>
      <c r="J325" s="293"/>
      <c r="K325" s="294"/>
      <c r="L325" s="303"/>
      <c r="M325" s="294"/>
      <c r="N325" s="289"/>
      <c r="O325" s="8"/>
      <c r="P325" s="8"/>
      <c r="Q325" s="8"/>
      <c r="R325">
        <v>1</v>
      </c>
      <c r="S325" t="str">
        <f>'[1]материал - работа'!B1</f>
        <v>Кровля мягкая материал/работа</v>
      </c>
      <c r="T325">
        <f>'[1]материал - работа'!C1</f>
        <v>0</v>
      </c>
      <c r="U325">
        <f>'[1]материал - работа'!D1</f>
        <v>0</v>
      </c>
      <c r="V325">
        <f>'[1]материал - работа'!E1</f>
        <v>0</v>
      </c>
      <c r="W325">
        <f>'[1]материал - работа'!F1</f>
        <v>0</v>
      </c>
      <c r="X325">
        <f>'[1]материал - работа'!G1</f>
        <v>0</v>
      </c>
      <c r="Y325" t="str">
        <f>'[1]материал - работа'!H1</f>
        <v>Листы железа</v>
      </c>
      <c r="Z325">
        <f>'[1]материал - работа'!I1</f>
        <v>0</v>
      </c>
      <c r="AA325">
        <f>'[1]материал - работа'!J1</f>
        <v>0</v>
      </c>
      <c r="AB325">
        <f>'[1]материал - работа'!K1</f>
        <v>0</v>
      </c>
      <c r="AC325">
        <f>'[1]материал - работа'!L1</f>
        <v>0</v>
      </c>
      <c r="AD325">
        <f>'[1]материал - работа'!M1</f>
        <v>0</v>
      </c>
      <c r="AE325">
        <f>'[1]материал - работа'!N1</f>
        <v>0</v>
      </c>
      <c r="AF325">
        <f>'[1]материал - работа'!O1</f>
        <v>0</v>
      </c>
      <c r="AG325">
        <f>'[1]материал - работа'!P1</f>
        <v>0</v>
      </c>
      <c r="AH325">
        <f>'[1]материал - работа'!Q1</f>
        <v>0</v>
      </c>
      <c r="AI325">
        <f>'[1]материал - работа'!R1</f>
        <v>0</v>
      </c>
      <c r="AJ325">
        <f>'[1]материал - работа'!S1</f>
        <v>0</v>
      </c>
      <c r="AK325">
        <f>'[1]материал - работа'!T1</f>
        <v>0</v>
      </c>
      <c r="AL325">
        <f>'[1]материал - работа'!U1</f>
        <v>0</v>
      </c>
      <c r="AM325">
        <f>'[1]материал - работа'!V1</f>
        <v>0</v>
      </c>
      <c r="AN325">
        <f>'[1]материал - работа'!W1</f>
        <v>0</v>
      </c>
      <c r="AO325">
        <f>'[1]материал - работа'!X1</f>
        <v>0</v>
      </c>
      <c r="AP325">
        <f>'[1]материал - работа'!Y1</f>
        <v>0</v>
      </c>
      <c r="AQ325">
        <f>'[1]материал - работа'!Z1</f>
        <v>0</v>
      </c>
      <c r="AR325">
        <f>'[1]материал - работа'!AA1</f>
        <v>0</v>
      </c>
      <c r="AS325">
        <f>'[1]материал - работа'!AB1</f>
        <v>0</v>
      </c>
      <c r="AT325">
        <f>'[1]материал - работа'!AC1</f>
        <v>0</v>
      </c>
      <c r="AU325">
        <f>'[1]материал - работа'!AD1</f>
        <v>0</v>
      </c>
      <c r="AV325">
        <f>'[1]материал - работа'!AE1</f>
        <v>0</v>
      </c>
      <c r="AW325">
        <f>'[1]материал - работа'!AF1</f>
        <v>0</v>
      </c>
    </row>
    <row r="326" spans="1:49">
      <c r="A326" s="8">
        <f t="shared" si="6"/>
        <v>326</v>
      </c>
      <c r="B326" s="293" t="s">
        <v>447</v>
      </c>
      <c r="C326" s="294" t="s">
        <v>84</v>
      </c>
      <c r="D326" s="294"/>
      <c r="E326" s="294"/>
      <c r="F326" s="292"/>
      <c r="G326" s="8"/>
      <c r="H326" s="8" t="str">
        <f t="shared" si="5"/>
        <v>ff326</v>
      </c>
      <c r="I326" s="8"/>
      <c r="J326" s="293" t="s">
        <v>448</v>
      </c>
      <c r="K326" s="294" t="s">
        <v>4</v>
      </c>
      <c r="L326" s="308"/>
      <c r="M326" s="294" t="s">
        <v>205</v>
      </c>
      <c r="N326" s="305">
        <f>F310</f>
        <v>0</v>
      </c>
      <c r="O326" s="8"/>
      <c r="P326" s="8"/>
      <c r="Q326" s="8"/>
      <c r="R326">
        <v>2</v>
      </c>
      <c r="S326" t="str">
        <f>'[1]материал - работа'!B2</f>
        <v>Название</v>
      </c>
      <c r="T326" t="str">
        <f>'[1]материал - работа'!C2</f>
        <v>парам</v>
      </c>
      <c r="U326" t="str">
        <f>'[1]материал - работа'!D2</f>
        <v>колич</v>
      </c>
      <c r="V326">
        <f>'[1]материал - работа'!E2</f>
        <v>0</v>
      </c>
      <c r="W326">
        <f>'[1]материал - работа'!F2</f>
        <v>0</v>
      </c>
      <c r="X326">
        <f>'[1]материал - работа'!G2</f>
        <v>0</v>
      </c>
    </row>
    <row r="327" spans="1:49" ht="45">
      <c r="A327" s="8">
        <f t="shared" si="6"/>
        <v>327</v>
      </c>
      <c r="B327" s="293" t="s">
        <v>449</v>
      </c>
      <c r="C327" s="294" t="s">
        <v>84</v>
      </c>
      <c r="D327" s="294"/>
      <c r="E327" s="294"/>
      <c r="F327" s="292">
        <v>10000</v>
      </c>
      <c r="G327" s="8"/>
      <c r="H327" s="8" t="str">
        <f t="shared" si="5"/>
        <v>ff327</v>
      </c>
      <c r="I327" s="8"/>
      <c r="J327" s="293" t="s">
        <v>423</v>
      </c>
      <c r="K327" s="294" t="s">
        <v>18</v>
      </c>
      <c r="L327" s="306"/>
      <c r="M327" s="294"/>
      <c r="N327" s="305">
        <f>F311</f>
        <v>0</v>
      </c>
      <c r="O327" s="8"/>
      <c r="P327" s="8"/>
      <c r="Q327" s="8"/>
      <c r="R327">
        <f>R326+1</f>
        <v>3</v>
      </c>
      <c r="S327" t="str">
        <f>'[1]материал - работа'!B3</f>
        <v>Площадь кровли</v>
      </c>
      <c r="T327" t="str">
        <f>'[1]материал - работа'!C3</f>
        <v>м2</v>
      </c>
      <c r="U327" t="str">
        <f>'[1]материал - работа'!D3</f>
        <v>DB-size</v>
      </c>
      <c r="V327">
        <f>'[1]материал - работа'!E3</f>
        <v>0</v>
      </c>
      <c r="W327">
        <f>'[1]материал - работа'!F3</f>
        <v>0</v>
      </c>
      <c r="X327">
        <f>'[1]материал - работа'!G3</f>
        <v>0</v>
      </c>
    </row>
    <row r="328" spans="1:49">
      <c r="A328" s="8">
        <f t="shared" si="6"/>
        <v>328</v>
      </c>
      <c r="B328" s="293"/>
      <c r="C328" s="294"/>
      <c r="D328" s="294"/>
      <c r="E328" s="294"/>
      <c r="F328" s="289"/>
      <c r="G328" s="8"/>
      <c r="H328" s="8" t="str">
        <f t="shared" si="5"/>
        <v>ff328</v>
      </c>
      <c r="I328" s="8"/>
      <c r="J328" s="293" t="s">
        <v>450</v>
      </c>
      <c r="K328" s="294" t="s">
        <v>4</v>
      </c>
      <c r="L328" s="307"/>
      <c r="M328" s="294"/>
      <c r="N328" s="305">
        <f>F313</f>
        <v>0</v>
      </c>
      <c r="O328" s="8"/>
      <c r="P328" s="8"/>
      <c r="Q328" s="8"/>
      <c r="R328">
        <f t="shared" ref="R328:R391" si="8">R327+1</f>
        <v>4</v>
      </c>
      <c r="S328" t="str">
        <f>'[1]материал - работа'!B4</f>
        <v>Гибкая черепица "Shnglas" коллекция _________</v>
      </c>
      <c r="T328" t="str">
        <f>'[1]материал - работа'!C4</f>
        <v>упак</v>
      </c>
      <c r="U328" t="str">
        <f>'[1]материал - работа'!D4</f>
        <v>DB-srCherep</v>
      </c>
      <c r="V328">
        <f>'[1]материал - работа'!E4</f>
        <v>0</v>
      </c>
      <c r="W328">
        <f>'[1]материал - работа'!F4</f>
        <v>0</v>
      </c>
      <c r="X328">
        <f>'[1]материал - работа'!G4</f>
        <v>0</v>
      </c>
    </row>
    <row r="329" spans="1:49">
      <c r="A329" s="8">
        <f t="shared" si="6"/>
        <v>329</v>
      </c>
      <c r="B329" s="309"/>
      <c r="C329" s="310"/>
      <c r="D329" s="310"/>
      <c r="E329" s="310"/>
      <c r="F329" s="311"/>
      <c r="G329" s="8"/>
      <c r="H329" s="8"/>
      <c r="I329" s="8"/>
      <c r="J329" s="293" t="s">
        <v>430</v>
      </c>
      <c r="K329" s="294" t="s">
        <v>18</v>
      </c>
      <c r="L329" s="307"/>
      <c r="M329" s="294"/>
      <c r="N329" s="305">
        <f t="shared" ref="N329:N334" si="9">F315</f>
        <v>0</v>
      </c>
      <c r="O329" s="8"/>
      <c r="P329" s="8"/>
      <c r="Q329" s="8"/>
      <c r="R329">
        <f t="shared" si="8"/>
        <v>5</v>
      </c>
      <c r="S329" t="str">
        <f>'[1]материал - работа'!B5</f>
        <v xml:space="preserve">Подкладочный ковер </v>
      </c>
      <c r="T329" t="str">
        <f>'[1]материал - работа'!C5</f>
        <v>рул</v>
      </c>
      <c r="U329" t="str">
        <f>'[1]материал - работа'!D5</f>
        <v>DB-srKover</v>
      </c>
      <c r="V329">
        <f>'[1]материал - работа'!E5</f>
        <v>0</v>
      </c>
      <c r="W329">
        <f>'[1]материал - работа'!F5</f>
        <v>0</v>
      </c>
      <c r="X329">
        <f>'[1]материал - работа'!G5</f>
        <v>0</v>
      </c>
    </row>
    <row r="330" spans="1:49">
      <c r="A330" s="8">
        <f t="shared" si="6"/>
        <v>330</v>
      </c>
      <c r="B330" s="312" t="s">
        <v>5</v>
      </c>
      <c r="C330" s="313"/>
      <c r="D330" s="313"/>
      <c r="E330" s="313"/>
      <c r="F330" s="314"/>
      <c r="G330" s="8"/>
      <c r="H330" s="8" t="s">
        <v>451</v>
      </c>
      <c r="I330" s="8"/>
      <c r="J330" s="293" t="s">
        <v>226</v>
      </c>
      <c r="K330" s="294" t="s">
        <v>18</v>
      </c>
      <c r="L330" s="307"/>
      <c r="M330" s="294"/>
      <c r="N330" s="305">
        <f t="shared" si="9"/>
        <v>0</v>
      </c>
      <c r="O330" s="8"/>
      <c r="P330" s="8"/>
      <c r="Q330" s="8"/>
      <c r="R330">
        <f t="shared" si="8"/>
        <v>6</v>
      </c>
      <c r="S330" t="str">
        <f>'[1]материал - работа'!B6</f>
        <v>Конек карниз</v>
      </c>
      <c r="T330" t="str">
        <f>'[1]материал - работа'!C6</f>
        <v>уп</v>
      </c>
      <c r="U330" t="str">
        <f>'[1]материал - работа'!D6</f>
        <v>DB-srKonK</v>
      </c>
      <c r="V330">
        <f>'[1]материал - работа'!E6</f>
        <v>0</v>
      </c>
      <c r="W330">
        <f>'[1]материал - работа'!F6</f>
        <v>0</v>
      </c>
      <c r="X330">
        <f>'[1]материал - работа'!G6</f>
        <v>0</v>
      </c>
    </row>
    <row r="331" spans="1:49">
      <c r="A331" s="8">
        <f t="shared" si="6"/>
        <v>331</v>
      </c>
      <c r="B331" s="315"/>
      <c r="C331" s="210"/>
      <c r="D331" s="316" t="s">
        <v>215</v>
      </c>
      <c r="E331" s="211"/>
      <c r="F331" s="8"/>
      <c r="G331" s="317" t="s">
        <v>452</v>
      </c>
      <c r="H331" s="8" t="str">
        <f>_xlfn.CONCAT($H$330,A332)</f>
        <v>fd332</v>
      </c>
      <c r="I331" s="8"/>
      <c r="J331" s="293" t="s">
        <v>431</v>
      </c>
      <c r="K331" s="294" t="s">
        <v>18</v>
      </c>
      <c r="L331" s="307"/>
      <c r="M331" s="294"/>
      <c r="N331" s="305">
        <f t="shared" si="9"/>
        <v>0</v>
      </c>
      <c r="O331" s="8"/>
      <c r="P331" s="8"/>
      <c r="Q331" s="8"/>
      <c r="R331">
        <f t="shared" si="8"/>
        <v>7</v>
      </c>
      <c r="S331" t="str">
        <f>'[1]материал - работа'!B7</f>
        <v>Мастика битумная 3.6 кг</v>
      </c>
      <c r="T331" t="str">
        <f>'[1]материал - работа'!C7</f>
        <v>банк</v>
      </c>
      <c r="U331" t="str">
        <f>'[1]материал - работа'!D7</f>
        <v>DB-srMastika1</v>
      </c>
      <c r="V331">
        <f>'[1]материал - работа'!E7</f>
        <v>0</v>
      </c>
      <c r="W331">
        <f>'[1]материал - работа'!F7</f>
        <v>0</v>
      </c>
      <c r="X331">
        <f>'[1]материал - работа'!G7</f>
        <v>0</v>
      </c>
    </row>
    <row r="332" spans="1:49">
      <c r="A332" s="8">
        <f t="shared" si="6"/>
        <v>332</v>
      </c>
      <c r="B332" s="318" t="s">
        <v>452</v>
      </c>
      <c r="C332" s="210" t="s">
        <v>4</v>
      </c>
      <c r="D332" s="319"/>
      <c r="E332" s="211"/>
      <c r="F332" s="8"/>
      <c r="G332" s="317" t="s">
        <v>453</v>
      </c>
      <c r="H332" s="8" t="str">
        <f t="shared" ref="H332:H347" si="10">_xlfn.CONCAT($H$330,A333)</f>
        <v>fd333</v>
      </c>
      <c r="I332" s="8"/>
      <c r="J332" s="293" t="s">
        <v>432</v>
      </c>
      <c r="K332" s="294" t="s">
        <v>18</v>
      </c>
      <c r="L332" s="307"/>
      <c r="M332" s="294"/>
      <c r="N332" s="305">
        <f t="shared" si="9"/>
        <v>0</v>
      </c>
      <c r="O332" s="8"/>
      <c r="P332" s="8"/>
      <c r="Q332" s="8"/>
      <c r="R332">
        <f t="shared" si="8"/>
        <v>8</v>
      </c>
      <c r="S332" t="str">
        <f>'[1]материал - работа'!B8</f>
        <v>Мастика битумная12 кг</v>
      </c>
      <c r="T332" t="str">
        <f>'[1]материал - работа'!C8</f>
        <v>банк</v>
      </c>
      <c r="U332" t="str">
        <f>'[1]материал - работа'!D8</f>
        <v>DB-srMastika</v>
      </c>
      <c r="V332">
        <f>'[1]материал - работа'!E8</f>
        <v>0</v>
      </c>
      <c r="W332">
        <f>'[1]материал - работа'!F8</f>
        <v>0</v>
      </c>
      <c r="X332">
        <f>'[1]материал - работа'!G8</f>
        <v>0</v>
      </c>
    </row>
    <row r="333" spans="1:49" ht="19.75" customHeight="1">
      <c r="A333" s="8">
        <f t="shared" si="6"/>
        <v>333</v>
      </c>
      <c r="B333" s="318" t="s">
        <v>453</v>
      </c>
      <c r="C333" s="210" t="s">
        <v>10</v>
      </c>
      <c r="D333" s="319"/>
      <c r="E333" s="211"/>
      <c r="F333" s="8"/>
      <c r="G333" s="320" t="s">
        <v>454</v>
      </c>
      <c r="H333" s="8" t="str">
        <f t="shared" si="10"/>
        <v>fd334</v>
      </c>
      <c r="I333" s="8"/>
      <c r="J333" s="293" t="s">
        <v>434</v>
      </c>
      <c r="K333" s="294" t="s">
        <v>18</v>
      </c>
      <c r="L333" s="307"/>
      <c r="M333" s="294"/>
      <c r="N333" s="305">
        <f t="shared" si="9"/>
        <v>0</v>
      </c>
      <c r="O333" s="8"/>
      <c r="P333" s="8"/>
      <c r="Q333" s="8"/>
      <c r="R333">
        <f t="shared" si="8"/>
        <v>9</v>
      </c>
      <c r="S333" t="str">
        <f>'[1]материал - работа'!B9</f>
        <v xml:space="preserve">Конек широкий </v>
      </c>
      <c r="T333" t="str">
        <f>'[1]материал - работа'!C9</f>
        <v>шт</v>
      </c>
      <c r="U333" t="str">
        <f>'[1]материал - работа'!D9</f>
        <v>DB-srKonShir</v>
      </c>
      <c r="V333">
        <f>'[1]материал - работа'!E9</f>
        <v>0</v>
      </c>
      <c r="W333">
        <f>'[1]материал - работа'!F9</f>
        <v>0</v>
      </c>
      <c r="X333">
        <f>'[1]материал - работа'!G9</f>
        <v>0</v>
      </c>
    </row>
    <row r="334" spans="1:49">
      <c r="A334" s="8">
        <f t="shared" si="6"/>
        <v>334</v>
      </c>
      <c r="B334" s="315" t="s">
        <v>454</v>
      </c>
      <c r="C334" s="210" t="s">
        <v>10</v>
      </c>
      <c r="D334" s="319"/>
      <c r="E334" s="211"/>
      <c r="F334" s="8"/>
      <c r="G334" s="317" t="s">
        <v>455</v>
      </c>
      <c r="H334" s="8" t="str">
        <f t="shared" si="10"/>
        <v>fd335</v>
      </c>
      <c r="I334" s="8"/>
      <c r="J334" s="293" t="s">
        <v>435</v>
      </c>
      <c r="K334" s="294" t="s">
        <v>18</v>
      </c>
      <c r="L334" s="294"/>
      <c r="M334" s="294"/>
      <c r="N334" s="305">
        <f t="shared" si="9"/>
        <v>0</v>
      </c>
      <c r="O334" s="8"/>
      <c r="P334" s="8"/>
      <c r="Q334" s="8"/>
      <c r="R334">
        <f t="shared" si="8"/>
        <v>10</v>
      </c>
      <c r="S334" t="str">
        <f>'[1]материал - работа'!B10</f>
        <v>Конек односкатной крыши</v>
      </c>
      <c r="T334" t="str">
        <f>'[1]материал - работа'!C10</f>
        <v>шт</v>
      </c>
      <c r="U334" t="str">
        <f>'[1]материал - работа'!D10</f>
        <v>DB-srKonOneSkat</v>
      </c>
      <c r="V334">
        <f>'[1]материал - работа'!E10</f>
        <v>0</v>
      </c>
      <c r="W334">
        <f>'[1]материал - работа'!F10</f>
        <v>0</v>
      </c>
      <c r="X334">
        <f>'[1]материал - работа'!G10</f>
        <v>0</v>
      </c>
    </row>
    <row r="335" spans="1:49">
      <c r="A335" s="8">
        <f t="shared" si="6"/>
        <v>335</v>
      </c>
      <c r="B335" s="318" t="s">
        <v>455</v>
      </c>
      <c r="C335" s="210" t="s">
        <v>10</v>
      </c>
      <c r="D335" s="319"/>
      <c r="E335" s="211"/>
      <c r="F335" s="8"/>
      <c r="G335" s="321" t="s">
        <v>456</v>
      </c>
      <c r="H335" s="8" t="str">
        <f t="shared" si="10"/>
        <v>fd336</v>
      </c>
      <c r="I335" s="8"/>
      <c r="J335" s="293" t="s">
        <v>437</v>
      </c>
      <c r="K335" s="294" t="s">
        <v>28</v>
      </c>
      <c r="L335" s="294"/>
      <c r="M335" s="294"/>
      <c r="N335" s="305">
        <f>F322</f>
        <v>0</v>
      </c>
      <c r="O335" s="8"/>
      <c r="P335" s="8"/>
      <c r="Q335" s="8"/>
      <c r="R335">
        <f t="shared" si="8"/>
        <v>11</v>
      </c>
      <c r="S335" t="str">
        <f>'[1]материал - работа'!B11</f>
        <v>Планка ветровая</v>
      </c>
      <c r="T335" t="str">
        <f>'[1]материал - работа'!C11</f>
        <v>шт</v>
      </c>
      <c r="U335" t="str">
        <f>'[1]материал - работа'!D11</f>
        <v>DB-srPlanVetr</v>
      </c>
      <c r="V335">
        <f>'[1]материал - работа'!E11</f>
        <v>0</v>
      </c>
      <c r="W335">
        <f>'[1]материал - работа'!F11</f>
        <v>0</v>
      </c>
      <c r="X335">
        <f>'[1]материал - работа'!G11</f>
        <v>0</v>
      </c>
    </row>
    <row r="336" spans="1:49" ht="24.5" customHeight="1">
      <c r="A336" s="8">
        <f t="shared" si="6"/>
        <v>336</v>
      </c>
      <c r="B336" s="209" t="s">
        <v>456</v>
      </c>
      <c r="C336" s="210" t="s">
        <v>10</v>
      </c>
      <c r="D336" s="319"/>
      <c r="E336" s="211"/>
      <c r="F336" s="8"/>
      <c r="G336" s="321" t="s">
        <v>457</v>
      </c>
      <c r="H336" s="8" t="str">
        <f t="shared" si="10"/>
        <v>fd337</v>
      </c>
      <c r="I336" s="8"/>
      <c r="J336" s="293" t="s">
        <v>438</v>
      </c>
      <c r="K336" s="294" t="s">
        <v>18</v>
      </c>
      <c r="L336" s="294"/>
      <c r="M336" s="294"/>
      <c r="N336" s="305">
        <f>F323</f>
        <v>0</v>
      </c>
      <c r="O336" s="8"/>
      <c r="P336" s="8"/>
      <c r="Q336" s="8"/>
      <c r="R336">
        <f t="shared" si="8"/>
        <v>12</v>
      </c>
      <c r="S336" t="str">
        <f>'[1]материал - работа'!B12</f>
        <v>Карнизная планка</v>
      </c>
      <c r="T336" t="str">
        <f>'[1]материал - работа'!C12</f>
        <v>шт</v>
      </c>
      <c r="U336" t="str">
        <f>'[1]материал - работа'!D12</f>
        <v>DB-srPlanK</v>
      </c>
      <c r="V336">
        <f>'[1]материал - работа'!E12</f>
        <v>0</v>
      </c>
      <c r="W336">
        <f>'[1]материал - работа'!F12</f>
        <v>0</v>
      </c>
      <c r="X336">
        <f>'[1]материал - работа'!G12</f>
        <v>0</v>
      </c>
    </row>
    <row r="337" spans="1:24">
      <c r="A337" s="8">
        <f t="shared" si="6"/>
        <v>337</v>
      </c>
      <c r="B337" s="209" t="s">
        <v>457</v>
      </c>
      <c r="C337" s="210" t="s">
        <v>10</v>
      </c>
      <c r="D337" s="319"/>
      <c r="E337" s="211"/>
      <c r="F337" s="8"/>
      <c r="G337" s="321" t="s">
        <v>458</v>
      </c>
      <c r="H337" s="8" t="str">
        <f t="shared" si="10"/>
        <v>fd338</v>
      </c>
      <c r="I337" s="8"/>
      <c r="J337" s="293" t="s">
        <v>224</v>
      </c>
      <c r="K337" s="294" t="s">
        <v>18</v>
      </c>
      <c r="L337" s="294"/>
      <c r="M337" s="294"/>
      <c r="N337" s="305">
        <f>F324</f>
        <v>0</v>
      </c>
      <c r="O337" s="8"/>
      <c r="P337" s="8"/>
      <c r="Q337" s="8"/>
      <c r="R337">
        <f t="shared" si="8"/>
        <v>13</v>
      </c>
      <c r="S337" t="str">
        <f>'[1]материал - работа'!B13</f>
        <v xml:space="preserve">Капельники </v>
      </c>
      <c r="T337" t="str">
        <f>'[1]материал - работа'!C13</f>
        <v>шт</v>
      </c>
      <c r="U337" t="str">
        <f>'[1]материал - работа'!D13</f>
        <v>DB-srKapelnik</v>
      </c>
      <c r="V337">
        <f>'[1]материал - работа'!E13</f>
        <v>0</v>
      </c>
      <c r="W337">
        <f>'[1]материал - работа'!F13</f>
        <v>0</v>
      </c>
      <c r="X337">
        <f>'[1]материал - работа'!G13</f>
        <v>0</v>
      </c>
    </row>
    <row r="338" spans="1:24" ht="24" customHeight="1">
      <c r="A338" s="8">
        <f t="shared" si="6"/>
        <v>338</v>
      </c>
      <c r="B338" s="209" t="s">
        <v>458</v>
      </c>
      <c r="C338" s="210" t="s">
        <v>10</v>
      </c>
      <c r="D338" s="319"/>
      <c r="E338" s="211"/>
      <c r="F338" s="8"/>
      <c r="G338" s="321" t="s">
        <v>459</v>
      </c>
      <c r="H338" s="8" t="str">
        <f t="shared" si="10"/>
        <v>fd339</v>
      </c>
      <c r="I338" s="8"/>
      <c r="J338" s="293" t="s">
        <v>446</v>
      </c>
      <c r="K338" s="294" t="s">
        <v>18</v>
      </c>
      <c r="L338" s="294"/>
      <c r="M338" s="294"/>
      <c r="N338" s="305">
        <f>F325</f>
        <v>0</v>
      </c>
      <c r="O338" s="8"/>
      <c r="P338" s="8"/>
      <c r="Q338" s="8"/>
      <c r="R338">
        <f t="shared" si="8"/>
        <v>14</v>
      </c>
      <c r="S338" t="str">
        <f>'[1]материал - работа'!B14</f>
        <v>Ендова</v>
      </c>
      <c r="T338" t="str">
        <f>'[1]материал - работа'!C14</f>
        <v>шт</v>
      </c>
      <c r="U338" t="str">
        <f>'[1]материал - работа'!D14</f>
        <v>DB-srEndn</v>
      </c>
      <c r="V338">
        <f>'[1]материал - работа'!E14</f>
        <v>0</v>
      </c>
      <c r="W338">
        <f>'[1]материал - работа'!F14</f>
        <v>0</v>
      </c>
      <c r="X338">
        <f>'[1]материал - работа'!G14</f>
        <v>0</v>
      </c>
    </row>
    <row r="339" spans="1:24" ht="21.5" customHeight="1">
      <c r="A339" s="8">
        <f t="shared" si="6"/>
        <v>339</v>
      </c>
      <c r="B339" s="209" t="s">
        <v>459</v>
      </c>
      <c r="C339" s="210" t="s">
        <v>93</v>
      </c>
      <c r="D339" s="319"/>
      <c r="E339" s="211"/>
      <c r="F339" s="8"/>
      <c r="G339" s="322" t="s">
        <v>460</v>
      </c>
      <c r="H339" s="8" t="str">
        <f t="shared" si="10"/>
        <v>fd340</v>
      </c>
      <c r="I339" s="8"/>
      <c r="J339" s="293" t="s">
        <v>447</v>
      </c>
      <c r="K339" s="294" t="s">
        <v>84</v>
      </c>
      <c r="L339" s="294"/>
      <c r="M339" s="294"/>
      <c r="N339" s="292"/>
      <c r="O339" s="8"/>
      <c r="P339" s="8"/>
      <c r="Q339" s="8"/>
      <c r="R339">
        <f t="shared" si="8"/>
        <v>15</v>
      </c>
      <c r="S339" t="str">
        <f>'[1]материал - работа'!B15</f>
        <v>Гвоздь кровельный</v>
      </c>
      <c r="T339" t="str">
        <f>'[1]материал - работа'!C15</f>
        <v>уп</v>
      </c>
      <c r="U339" t="str">
        <f>'[1]материал - работа'!D15</f>
        <v>DB-srGvozd</v>
      </c>
      <c r="V339">
        <f>'[1]материал - работа'!E15</f>
        <v>0</v>
      </c>
      <c r="W339">
        <f>'[1]материал - работа'!F15</f>
        <v>0</v>
      </c>
      <c r="X339">
        <f>'[1]материал - работа'!G15</f>
        <v>0</v>
      </c>
    </row>
    <row r="340" spans="1:24" ht="28.25" customHeight="1">
      <c r="A340" s="8">
        <f t="shared" si="6"/>
        <v>340</v>
      </c>
      <c r="B340" s="323" t="s">
        <v>460</v>
      </c>
      <c r="C340" s="210" t="s">
        <v>10</v>
      </c>
      <c r="D340" s="319"/>
      <c r="E340" s="211"/>
      <c r="F340" s="8"/>
      <c r="G340" s="321" t="s">
        <v>320</v>
      </c>
      <c r="H340" s="8" t="str">
        <f t="shared" si="10"/>
        <v>fd341</v>
      </c>
      <c r="I340" s="8"/>
      <c r="J340" s="293" t="s">
        <v>449</v>
      </c>
      <c r="K340" s="294" t="s">
        <v>84</v>
      </c>
      <c r="L340" s="294"/>
      <c r="M340" s="294"/>
      <c r="N340" s="292"/>
      <c r="O340" s="8"/>
      <c r="P340" s="8"/>
      <c r="Q340" s="8"/>
      <c r="R340">
        <f t="shared" si="8"/>
        <v>16</v>
      </c>
      <c r="S340" t="str">
        <f>'[1]материал - работа'!B16</f>
        <v>Саморез 70</v>
      </c>
      <c r="T340" t="str">
        <f>'[1]материал - работа'!C16</f>
        <v>уп</v>
      </c>
      <c r="U340" t="str">
        <f>'[1]материал - работа'!D16</f>
        <v>DB-srSam70</v>
      </c>
      <c r="V340">
        <f>'[1]материал - работа'!E16</f>
        <v>0</v>
      </c>
      <c r="W340">
        <f>'[1]материал - работа'!F16</f>
        <v>0</v>
      </c>
      <c r="X340">
        <f>'[1]материал - работа'!G16</f>
        <v>0</v>
      </c>
    </row>
    <row r="341" spans="1:24">
      <c r="A341" s="8">
        <f t="shared" si="6"/>
        <v>341</v>
      </c>
      <c r="B341" s="209" t="s">
        <v>320</v>
      </c>
      <c r="C341" s="210" t="s">
        <v>10</v>
      </c>
      <c r="D341" s="264">
        <f>E272</f>
        <v>45</v>
      </c>
      <c r="E341" s="211"/>
      <c r="F341" s="8"/>
      <c r="G341" s="320" t="s">
        <v>415</v>
      </c>
      <c r="H341" s="8" t="str">
        <f t="shared" si="10"/>
        <v>fd342</v>
      </c>
      <c r="I341" s="8"/>
      <c r="J341" s="293"/>
      <c r="K341" s="294"/>
      <c r="L341" s="294"/>
      <c r="M341" s="294"/>
      <c r="N341" s="289"/>
      <c r="O341" s="8"/>
      <c r="P341" s="8"/>
      <c r="Q341" s="8"/>
      <c r="R341">
        <f t="shared" si="8"/>
        <v>17</v>
      </c>
      <c r="S341" t="str">
        <f>'[1]материал - работа'!B17</f>
        <v>Упаковка</v>
      </c>
      <c r="T341" t="str">
        <f>'[1]материал - работа'!C17</f>
        <v>шт</v>
      </c>
      <c r="U341" t="str">
        <f>'[1]материал - работа'!D17</f>
        <v>DB-srPack</v>
      </c>
      <c r="V341">
        <f>'[1]материал - работа'!E17</f>
        <v>0</v>
      </c>
      <c r="W341">
        <f>'[1]материал - работа'!F17</f>
        <v>0</v>
      </c>
      <c r="X341">
        <f>'[1]материал - работа'!G17</f>
        <v>0</v>
      </c>
    </row>
    <row r="342" spans="1:24">
      <c r="A342" s="8">
        <f t="shared" si="6"/>
        <v>342</v>
      </c>
      <c r="B342" s="315" t="s">
        <v>415</v>
      </c>
      <c r="C342" s="210" t="s">
        <v>10</v>
      </c>
      <c r="D342" s="319"/>
      <c r="E342" s="211"/>
      <c r="F342" s="8"/>
      <c r="G342" s="324" t="s">
        <v>461</v>
      </c>
      <c r="H342" s="8" t="str">
        <f t="shared" si="10"/>
        <v>fd343</v>
      </c>
      <c r="I342" s="8"/>
      <c r="J342" s="309"/>
      <c r="K342" s="310"/>
      <c r="L342" s="310"/>
      <c r="M342" s="310"/>
      <c r="N342" s="311"/>
      <c r="O342" s="8"/>
      <c r="P342" s="8"/>
      <c r="Q342" s="8"/>
      <c r="R342">
        <f t="shared" si="8"/>
        <v>18</v>
      </c>
      <c r="S342" t="str">
        <f>'[1]материал - работа'!B18</f>
        <v>Изоспан АМ 70м2</v>
      </c>
      <c r="T342" t="str">
        <f>'[1]материал - работа'!C18</f>
        <v>шт</v>
      </c>
      <c r="U342" t="str">
        <f>'[1]материал - работа'!D18</f>
        <v>DB-srIzospanAM</v>
      </c>
      <c r="V342">
        <f>'[1]материал - работа'!E18</f>
        <v>0</v>
      </c>
      <c r="W342">
        <f>'[1]материал - работа'!F18</f>
        <v>0</v>
      </c>
      <c r="X342">
        <f>'[1]материал - работа'!G18</f>
        <v>0</v>
      </c>
    </row>
    <row r="343" spans="1:24">
      <c r="A343" s="8">
        <f t="shared" si="6"/>
        <v>343</v>
      </c>
      <c r="B343" s="325" t="s">
        <v>461</v>
      </c>
      <c r="C343" s="286" t="s">
        <v>10</v>
      </c>
      <c r="D343" s="326"/>
      <c r="E343" s="211"/>
      <c r="F343" s="8"/>
      <c r="G343" s="327" t="s">
        <v>462</v>
      </c>
      <c r="H343" s="8" t="str">
        <f t="shared" si="10"/>
        <v>fd344</v>
      </c>
      <c r="I343" s="8"/>
      <c r="J343" s="328" t="s">
        <v>5</v>
      </c>
      <c r="K343" s="329"/>
      <c r="L343" s="329"/>
      <c r="M343" s="329"/>
      <c r="N343" s="330"/>
      <c r="O343" s="8"/>
      <c r="P343" s="8"/>
      <c r="Q343" s="8"/>
      <c r="R343">
        <f t="shared" si="8"/>
        <v>19</v>
      </c>
      <c r="S343" t="str">
        <f>'[1]материал - работа'!B19</f>
        <v>Изоспан АМ 35м2</v>
      </c>
      <c r="T343" t="str">
        <f>'[1]материал - работа'!C19</f>
        <v>шт</v>
      </c>
      <c r="U343" t="str">
        <f>'[1]материал - работа'!D19</f>
        <v>DB-srIzospanAM35</v>
      </c>
      <c r="V343">
        <f>'[1]материал - работа'!E19</f>
        <v>0</v>
      </c>
      <c r="W343">
        <f>'[1]материал - работа'!F19</f>
        <v>0</v>
      </c>
      <c r="X343">
        <f>'[1]материал - работа'!G19</f>
        <v>0</v>
      </c>
    </row>
    <row r="344" spans="1:24">
      <c r="A344" s="8">
        <f t="shared" si="6"/>
        <v>344</v>
      </c>
      <c r="B344" s="66" t="s">
        <v>462</v>
      </c>
      <c r="C344" s="68" t="s">
        <v>10</v>
      </c>
      <c r="D344" s="331"/>
      <c r="E344" s="211"/>
      <c r="F344" s="332"/>
      <c r="G344" s="327" t="s">
        <v>463</v>
      </c>
      <c r="H344" s="8" t="str">
        <f t="shared" si="10"/>
        <v>fd345</v>
      </c>
      <c r="I344" s="8"/>
      <c r="J344" s="315"/>
      <c r="K344" s="210"/>
      <c r="L344" s="316"/>
      <c r="M344" s="333" t="s">
        <v>215</v>
      </c>
      <c r="N344" s="8"/>
      <c r="O344" s="8"/>
      <c r="P344" s="8"/>
      <c r="Q344" s="8"/>
      <c r="R344">
        <f t="shared" si="8"/>
        <v>20</v>
      </c>
      <c r="S344" t="str">
        <f>'[1]материал - работа'!B20</f>
        <v>Лента клеещая двухсторонняя</v>
      </c>
      <c r="T344" t="str">
        <f>'[1]материал - работа'!C20</f>
        <v>шт</v>
      </c>
      <c r="U344" t="str">
        <f>'[1]материал - работа'!D20</f>
        <v>DB-srLenta</v>
      </c>
      <c r="V344">
        <f>'[1]материал - работа'!E20</f>
        <v>0</v>
      </c>
      <c r="W344">
        <f>'[1]материал - работа'!F20</f>
        <v>0</v>
      </c>
      <c r="X344">
        <f>'[1]материал - работа'!G20</f>
        <v>0</v>
      </c>
    </row>
    <row r="345" spans="1:24">
      <c r="A345" s="8">
        <f t="shared" si="6"/>
        <v>345</v>
      </c>
      <c r="B345" s="66" t="s">
        <v>463</v>
      </c>
      <c r="C345" s="68" t="s">
        <v>93</v>
      </c>
      <c r="D345" s="331"/>
      <c r="E345" s="211"/>
      <c r="F345" s="332"/>
      <c r="G345" s="327" t="s">
        <v>464</v>
      </c>
      <c r="H345" s="8" t="str">
        <f t="shared" si="10"/>
        <v>fd346</v>
      </c>
      <c r="I345" s="8"/>
      <c r="J345" s="315" t="s">
        <v>452</v>
      </c>
      <c r="K345" s="8"/>
      <c r="L345" s="210" t="s">
        <v>4</v>
      </c>
      <c r="M345" s="264">
        <f t="shared" ref="M345:M350" si="11">D332</f>
        <v>0</v>
      </c>
      <c r="N345" s="8"/>
      <c r="O345" s="8"/>
      <c r="P345" s="8"/>
      <c r="Q345" s="8"/>
      <c r="R345">
        <f t="shared" si="8"/>
        <v>21</v>
      </c>
      <c r="S345" t="str">
        <f>'[1]материал - работа'!B21</f>
        <v>Роквул скандик при 200мм утепление</v>
      </c>
      <c r="T345" t="str">
        <f>'[1]материал - работа'!C21</f>
        <v>шт</v>
      </c>
      <c r="U345" t="str">
        <f>'[1]материал - работа'!D21</f>
        <v>DB-srRokvul</v>
      </c>
      <c r="V345">
        <f>'[1]материал - работа'!E21</f>
        <v>0</v>
      </c>
      <c r="W345">
        <f>'[1]материал - работа'!F21</f>
        <v>0</v>
      </c>
      <c r="X345">
        <f>'[1]материал - работа'!G21</f>
        <v>0</v>
      </c>
    </row>
    <row r="346" spans="1:24">
      <c r="A346" s="8">
        <f t="shared" si="6"/>
        <v>346</v>
      </c>
      <c r="B346" s="66" t="s">
        <v>464</v>
      </c>
      <c r="C346" s="68" t="s">
        <v>93</v>
      </c>
      <c r="D346" s="331"/>
      <c r="E346" s="211"/>
      <c r="F346" s="8"/>
      <c r="G346" s="327" t="s">
        <v>465</v>
      </c>
      <c r="H346" s="8" t="str">
        <f t="shared" si="10"/>
        <v>fd347</v>
      </c>
      <c r="I346" s="8"/>
      <c r="J346" s="315" t="s">
        <v>453</v>
      </c>
      <c r="K346" s="8"/>
      <c r="L346" s="210" t="s">
        <v>10</v>
      </c>
      <c r="M346" s="264">
        <f t="shared" si="11"/>
        <v>0</v>
      </c>
      <c r="N346" s="8"/>
      <c r="O346" s="8"/>
      <c r="P346" s="8"/>
      <c r="Q346" s="8"/>
      <c r="R346">
        <f t="shared" si="8"/>
        <v>22</v>
      </c>
      <c r="S346" t="str">
        <f>'[1]материал - работа'!B22</f>
        <v>Изоспан В 70м2</v>
      </c>
      <c r="T346" t="str">
        <f>'[1]материал - работа'!C22</f>
        <v>шт</v>
      </c>
      <c r="U346" t="str">
        <f>'[1]материал - работа'!D22</f>
        <v>DB-srIzospanB</v>
      </c>
      <c r="V346">
        <f>'[1]материал - работа'!E22</f>
        <v>0</v>
      </c>
      <c r="W346">
        <f>'[1]материал - работа'!F22</f>
        <v>0</v>
      </c>
      <c r="X346">
        <f>'[1]материал - работа'!G22</f>
        <v>0</v>
      </c>
    </row>
    <row r="347" spans="1:24">
      <c r="A347" s="8">
        <f t="shared" si="6"/>
        <v>347</v>
      </c>
      <c r="B347" s="66" t="s">
        <v>465</v>
      </c>
      <c r="C347" s="68" t="s">
        <v>4</v>
      </c>
      <c r="D347" s="331"/>
      <c r="E347" s="211"/>
      <c r="F347" s="8"/>
      <c r="G347" s="327" t="s">
        <v>466</v>
      </c>
      <c r="H347" s="8" t="str">
        <f t="shared" si="10"/>
        <v>fd348</v>
      </c>
      <c r="I347" s="8"/>
      <c r="J347" s="315" t="s">
        <v>454</v>
      </c>
      <c r="K347" s="8"/>
      <c r="L347" s="210" t="s">
        <v>10</v>
      </c>
      <c r="M347" s="264">
        <f t="shared" si="11"/>
        <v>0</v>
      </c>
      <c r="N347" s="8"/>
      <c r="O347" s="8"/>
      <c r="P347" s="8"/>
      <c r="Q347" s="8"/>
      <c r="R347">
        <f t="shared" si="8"/>
        <v>23</v>
      </c>
      <c r="S347" t="str">
        <f>'[1]материал - работа'!B23</f>
        <v>Изоспан В 35м2</v>
      </c>
      <c r="T347" t="str">
        <f>'[1]материал - работа'!C23</f>
        <v>шт</v>
      </c>
      <c r="U347" t="str">
        <f>'[1]материал - работа'!D23</f>
        <v>DB-srIzospanB35</v>
      </c>
      <c r="V347">
        <f>'[1]материал - работа'!E23</f>
        <v>0</v>
      </c>
      <c r="W347">
        <f>'[1]материал - работа'!F23</f>
        <v>0</v>
      </c>
      <c r="X347">
        <f>'[1]материал - работа'!G23</f>
        <v>0</v>
      </c>
    </row>
    <row r="348" spans="1:24">
      <c r="A348" s="8">
        <f t="shared" si="6"/>
        <v>348</v>
      </c>
      <c r="B348" s="66" t="s">
        <v>466</v>
      </c>
      <c r="C348" s="68" t="s">
        <v>467</v>
      </c>
      <c r="D348" s="331"/>
      <c r="E348" s="211"/>
      <c r="F348" s="8"/>
      <c r="G348" s="8"/>
      <c r="H348" s="8"/>
      <c r="I348" s="8"/>
      <c r="J348" s="315" t="s">
        <v>455</v>
      </c>
      <c r="K348" s="8"/>
      <c r="L348" s="210" t="s">
        <v>10</v>
      </c>
      <c r="M348" s="264">
        <f t="shared" si="11"/>
        <v>0</v>
      </c>
      <c r="N348" s="8"/>
      <c r="O348" s="8"/>
      <c r="P348" s="8"/>
      <c r="Q348" s="8"/>
      <c r="R348">
        <f t="shared" si="8"/>
        <v>24</v>
      </c>
      <c r="S348" t="str">
        <f>'[1]материал - работа'!B24</f>
        <v>Примыкание угловое</v>
      </c>
      <c r="T348" t="str">
        <f>'[1]материал - работа'!C24</f>
        <v>шт</v>
      </c>
      <c r="U348" t="str">
        <f>'[1]материал - работа'!D24</f>
        <v>DB-srPrimUgol</v>
      </c>
      <c r="V348">
        <f>'[1]материал - работа'!E24</f>
        <v>0</v>
      </c>
      <c r="W348">
        <f>'[1]материал - работа'!F24</f>
        <v>0</v>
      </c>
      <c r="X348">
        <f>'[1]материал - работа'!G24</f>
        <v>0</v>
      </c>
    </row>
    <row r="349" spans="1:24">
      <c r="A349" s="8">
        <f t="shared" si="6"/>
        <v>349</v>
      </c>
      <c r="B349" s="293"/>
      <c r="C349" s="294"/>
      <c r="D349" s="294"/>
      <c r="E349" s="294"/>
      <c r="F349" s="289"/>
      <c r="G349" s="8"/>
      <c r="H349" s="8"/>
      <c r="I349" s="8"/>
      <c r="J349" s="315" t="s">
        <v>456</v>
      </c>
      <c r="K349" s="8"/>
      <c r="L349" s="210" t="s">
        <v>10</v>
      </c>
      <c r="M349" s="264">
        <f t="shared" si="11"/>
        <v>0</v>
      </c>
      <c r="N349" s="8"/>
      <c r="O349" s="8"/>
      <c r="P349" s="8"/>
      <c r="Q349" s="8"/>
      <c r="R349">
        <f t="shared" si="8"/>
        <v>25</v>
      </c>
      <c r="S349" t="str">
        <f>'[1]материал - работа'!B25</f>
        <v>Примыкание накладное</v>
      </c>
      <c r="T349" t="str">
        <f>'[1]материал - работа'!C25</f>
        <v>шт</v>
      </c>
      <c r="U349" t="str">
        <f>'[1]материал - работа'!D25</f>
        <v>DB-mrPrimNakl</v>
      </c>
      <c r="V349">
        <f>'[1]материал - работа'!E25</f>
        <v>0</v>
      </c>
      <c r="W349">
        <f>'[1]материал - работа'!F25</f>
        <v>0</v>
      </c>
      <c r="X349">
        <f>'[1]материал - работа'!G25</f>
        <v>0</v>
      </c>
    </row>
    <row r="350" spans="1:24">
      <c r="A350" s="8">
        <f t="shared" ref="A350:A380" si="12">A349+1</f>
        <v>350</v>
      </c>
      <c r="B350" s="334" t="s">
        <v>468</v>
      </c>
      <c r="C350" s="294"/>
      <c r="D350" s="335" t="s">
        <v>469</v>
      </c>
      <c r="E350" s="294"/>
      <c r="F350" s="336" t="s">
        <v>215</v>
      </c>
      <c r="G350" s="8"/>
      <c r="H350" s="8"/>
      <c r="I350" s="8"/>
      <c r="J350" s="315" t="s">
        <v>470</v>
      </c>
      <c r="K350" s="8"/>
      <c r="L350" s="210" t="s">
        <v>10</v>
      </c>
      <c r="M350" s="264">
        <f t="shared" si="11"/>
        <v>0</v>
      </c>
      <c r="N350" s="8"/>
      <c r="O350" s="8"/>
      <c r="P350" s="8"/>
      <c r="Q350" s="8"/>
      <c r="R350">
        <f t="shared" si="8"/>
        <v>26</v>
      </c>
      <c r="S350" t="str">
        <f>'[1]материал - работа'!B26</f>
        <v>OSB-3 12 мм</v>
      </c>
      <c r="T350" t="str">
        <f>'[1]материал - работа'!C26</f>
        <v>лист</v>
      </c>
      <c r="U350" t="str">
        <f>'[1]материал - работа'!D26</f>
        <v>DB-srOSB</v>
      </c>
      <c r="V350">
        <f>'[1]материал - работа'!E26</f>
        <v>0</v>
      </c>
      <c r="W350">
        <f>'[1]материал - работа'!F26</f>
        <v>0</v>
      </c>
      <c r="X350">
        <f>'[1]материал - работа'!G26</f>
        <v>0</v>
      </c>
    </row>
    <row r="351" spans="1:24">
      <c r="A351" s="8">
        <f t="shared" si="12"/>
        <v>351</v>
      </c>
      <c r="B351" s="293" t="s">
        <v>471</v>
      </c>
      <c r="C351" s="294" t="s">
        <v>18</v>
      </c>
      <c r="D351" s="337"/>
      <c r="E351" s="294"/>
      <c r="F351" s="292"/>
      <c r="G351" s="8"/>
      <c r="H351" s="8"/>
      <c r="I351" s="8"/>
      <c r="J351" s="315" t="s">
        <v>459</v>
      </c>
      <c r="K351" s="8"/>
      <c r="L351" s="210" t="s">
        <v>93</v>
      </c>
      <c r="M351" s="264">
        <f>D339</f>
        <v>0</v>
      </c>
      <c r="N351" s="8"/>
      <c r="O351" s="8"/>
      <c r="P351" s="8"/>
      <c r="Q351" s="8"/>
      <c r="R351">
        <f t="shared" si="8"/>
        <v>27</v>
      </c>
      <c r="S351" t="str">
        <f>'[1]материал - работа'!B27</f>
        <v>Саморез 35мм в 1 кг 550шт 32шт на лист</v>
      </c>
      <c r="T351" t="str">
        <f>'[1]материал - работа'!C27</f>
        <v>кг</v>
      </c>
      <c r="U351" t="e">
        <f>'[1]материал - работа'!D27</f>
        <v>#VALUE!</v>
      </c>
      <c r="V351">
        <f>'[1]материал - работа'!E27</f>
        <v>380</v>
      </c>
      <c r="W351">
        <f>'[1]материал - работа'!F27</f>
        <v>0</v>
      </c>
      <c r="X351">
        <f>'[1]материал - работа'!G27</f>
        <v>0</v>
      </c>
    </row>
    <row r="352" spans="1:24">
      <c r="A352" s="8">
        <f t="shared" si="12"/>
        <v>352</v>
      </c>
      <c r="B352" s="293" t="s">
        <v>472</v>
      </c>
      <c r="C352" s="294" t="s">
        <v>18</v>
      </c>
      <c r="D352" s="337"/>
      <c r="E352" s="294"/>
      <c r="F352" s="292"/>
      <c r="G352" s="8"/>
      <c r="H352" s="8"/>
      <c r="I352" s="8"/>
      <c r="J352" s="315" t="s">
        <v>460</v>
      </c>
      <c r="K352" s="8"/>
      <c r="L352" s="210" t="s">
        <v>10</v>
      </c>
      <c r="M352" s="264">
        <f>D340</f>
        <v>0</v>
      </c>
      <c r="N352" s="8"/>
      <c r="O352" s="8"/>
      <c r="P352" s="8"/>
      <c r="Q352" s="8"/>
      <c r="R352">
        <f t="shared" si="8"/>
        <v>28</v>
      </c>
      <c r="S352" t="str">
        <f>'[1]материал - работа'!B28</f>
        <v>Аэратор конька</v>
      </c>
      <c r="T352" t="str">
        <f>'[1]материал - работа'!C28</f>
        <v>шт</v>
      </c>
      <c r="U352" t="str">
        <f>'[1]материал - работа'!D28</f>
        <v>DB-srAero</v>
      </c>
      <c r="V352">
        <f>'[1]материал - работа'!E28</f>
        <v>0</v>
      </c>
      <c r="W352">
        <f>'[1]материал - работа'!F28</f>
        <v>0</v>
      </c>
      <c r="X352">
        <f>'[1]материал - работа'!G28</f>
        <v>0</v>
      </c>
    </row>
    <row r="353" spans="1:24">
      <c r="A353" s="8">
        <f t="shared" si="12"/>
        <v>353</v>
      </c>
      <c r="B353" s="293" t="s">
        <v>473</v>
      </c>
      <c r="C353" s="294" t="s">
        <v>18</v>
      </c>
      <c r="D353" s="337"/>
      <c r="E353" s="294"/>
      <c r="F353" s="292"/>
      <c r="G353" s="8"/>
      <c r="H353" s="8"/>
      <c r="I353" s="8"/>
      <c r="J353" s="315" t="s">
        <v>320</v>
      </c>
      <c r="K353" s="8"/>
      <c r="L353" s="210" t="s">
        <v>10</v>
      </c>
      <c r="M353" s="264">
        <f>D341</f>
        <v>45</v>
      </c>
      <c r="N353" s="8"/>
      <c r="O353" s="8"/>
      <c r="P353" s="8"/>
      <c r="Q353" s="8"/>
      <c r="R353">
        <f t="shared" si="8"/>
        <v>29</v>
      </c>
      <c r="S353" t="str">
        <f>'[1]материал - работа'!B29</f>
        <v>Аэратор скатный</v>
      </c>
      <c r="T353" t="str">
        <f>'[1]материал - работа'!C29</f>
        <v>шт</v>
      </c>
      <c r="U353" t="str">
        <f>'[1]материал - работа'!D29</f>
        <v>DB-srAeroSkat</v>
      </c>
      <c r="V353">
        <f>'[1]материал - работа'!E29</f>
        <v>0</v>
      </c>
      <c r="W353">
        <f>'[1]материал - работа'!F29</f>
        <v>0</v>
      </c>
      <c r="X353">
        <f>'[1]материал - работа'!G29</f>
        <v>0</v>
      </c>
    </row>
    <row r="354" spans="1:24" ht="22.25" customHeight="1">
      <c r="A354" s="8">
        <f t="shared" si="12"/>
        <v>354</v>
      </c>
      <c r="B354" s="293" t="s">
        <v>474</v>
      </c>
      <c r="C354" s="294" t="s">
        <v>18</v>
      </c>
      <c r="D354" s="337"/>
      <c r="E354" s="294"/>
      <c r="F354" s="292"/>
      <c r="G354" s="8"/>
      <c r="H354" s="8"/>
      <c r="I354" s="8"/>
      <c r="J354" s="338" t="s">
        <v>461</v>
      </c>
      <c r="K354" s="338"/>
      <c r="L354" s="286" t="s">
        <v>10</v>
      </c>
      <c r="M354" s="326">
        <v>500</v>
      </c>
      <c r="N354" s="8"/>
      <c r="O354" s="8"/>
      <c r="P354" s="8"/>
      <c r="Q354" s="8"/>
      <c r="R354">
        <f t="shared" si="8"/>
        <v>30</v>
      </c>
      <c r="S354" t="str">
        <f>'[1]материал - работа'!B30</f>
        <v>Стропила 50х150мм</v>
      </c>
      <c r="T354" t="str">
        <f>'[1]материал - работа'!C30</f>
        <v>м3</v>
      </c>
      <c r="U354" t="e">
        <f>'[1]материал - работа'!D30</f>
        <v>#VALUE!</v>
      </c>
      <c r="V354">
        <f>'[1]материал - работа'!E30</f>
        <v>0</v>
      </c>
      <c r="W354">
        <f>'[1]материал - работа'!F30</f>
        <v>0</v>
      </c>
      <c r="X354">
        <f>'[1]материал - работа'!G30</f>
        <v>0</v>
      </c>
    </row>
    <row r="355" spans="1:24" ht="22.25" customHeight="1">
      <c r="A355" s="8">
        <f t="shared" si="12"/>
        <v>355</v>
      </c>
      <c r="B355" s="293" t="s">
        <v>475</v>
      </c>
      <c r="C355" s="294" t="s">
        <v>18</v>
      </c>
      <c r="D355" s="337"/>
      <c r="E355" s="294"/>
      <c r="F355" s="292"/>
      <c r="G355" s="8"/>
      <c r="H355" s="8"/>
      <c r="I355" s="8"/>
      <c r="J355" s="338" t="s">
        <v>463</v>
      </c>
      <c r="K355" s="338"/>
      <c r="L355" s="68" t="s">
        <v>93</v>
      </c>
      <c r="M355" s="339">
        <f>D345</f>
        <v>0</v>
      </c>
      <c r="N355" s="8"/>
      <c r="O355" s="8"/>
      <c r="P355" s="8"/>
      <c r="Q355" s="8"/>
      <c r="R355">
        <f t="shared" si="8"/>
        <v>31</v>
      </c>
      <c r="S355" t="str">
        <f>'[1]материал - работа'!B31</f>
        <v>Стропила 50х200мм</v>
      </c>
      <c r="T355" t="str">
        <f>'[1]материал - работа'!C31</f>
        <v>м3</v>
      </c>
      <c r="U355" t="str">
        <f>'[1]материал - работа'!D31</f>
        <v>DB-srtropValue</v>
      </c>
      <c r="V355">
        <f>'[1]материал - работа'!E31</f>
        <v>0</v>
      </c>
      <c r="W355">
        <f>'[1]материал - работа'!F31</f>
        <v>0</v>
      </c>
      <c r="X355">
        <f>'[1]материал - работа'!G31</f>
        <v>0</v>
      </c>
    </row>
    <row r="356" spans="1:24" ht="22.75" customHeight="1">
      <c r="A356" s="8">
        <f t="shared" si="12"/>
        <v>356</v>
      </c>
      <c r="B356" s="293" t="s">
        <v>476</v>
      </c>
      <c r="C356" s="294" t="s">
        <v>18</v>
      </c>
      <c r="D356" s="337"/>
      <c r="E356" s="294"/>
      <c r="F356" s="292"/>
      <c r="G356" s="8"/>
      <c r="H356" s="8"/>
      <c r="I356" s="8"/>
      <c r="J356" s="338" t="s">
        <v>464</v>
      </c>
      <c r="K356" s="338"/>
      <c r="L356" s="68" t="s">
        <v>93</v>
      </c>
      <c r="M356" s="339">
        <f>D346</f>
        <v>0</v>
      </c>
      <c r="N356" s="8"/>
      <c r="O356" s="8"/>
      <c r="P356" s="8"/>
      <c r="Q356" s="8"/>
      <c r="R356">
        <f t="shared" si="8"/>
        <v>32</v>
      </c>
      <c r="S356" t="str">
        <f>'[1]материал - работа'!B32</f>
        <v>Соеденительная пластина</v>
      </c>
      <c r="T356" t="str">
        <f>'[1]материал - работа'!C32</f>
        <v>шт</v>
      </c>
      <c r="U356" t="e">
        <f>'[1]материал - работа'!D32</f>
        <v>#VALUE!</v>
      </c>
      <c r="V356">
        <f>'[1]материал - работа'!E32</f>
        <v>0</v>
      </c>
      <c r="W356">
        <f>'[1]материал - работа'!F32</f>
        <v>0</v>
      </c>
      <c r="X356">
        <f>'[1]материал - работа'!G32</f>
        <v>0</v>
      </c>
    </row>
    <row r="357" spans="1:24" ht="22.75" customHeight="1">
      <c r="A357" s="8">
        <f t="shared" si="12"/>
        <v>357</v>
      </c>
      <c r="B357" s="293" t="s">
        <v>477</v>
      </c>
      <c r="C357" s="294" t="s">
        <v>18</v>
      </c>
      <c r="D357" s="337"/>
      <c r="E357" s="294"/>
      <c r="F357" s="292"/>
      <c r="G357" s="8"/>
      <c r="H357" s="8"/>
      <c r="I357" s="8"/>
      <c r="J357" s="338" t="s">
        <v>465</v>
      </c>
      <c r="K357" s="338"/>
      <c r="L357" s="68" t="s">
        <v>4</v>
      </c>
      <c r="M357" s="339">
        <f>D347</f>
        <v>0</v>
      </c>
      <c r="N357" s="8"/>
      <c r="O357" s="8"/>
      <c r="P357" s="8"/>
      <c r="Q357" s="8"/>
      <c r="R357">
        <f t="shared" si="8"/>
        <v>33</v>
      </c>
      <c r="S357" t="str">
        <f>'[1]материал - работа'!B33</f>
        <v>Шпилька 12мм 2000мм</v>
      </c>
      <c r="T357" t="str">
        <f>'[1]материал - работа'!C33</f>
        <v>шт</v>
      </c>
      <c r="U357" t="e">
        <f>'[1]материал - работа'!D33</f>
        <v>#VALUE!</v>
      </c>
      <c r="V357">
        <f>'[1]материал - работа'!E33</f>
        <v>0</v>
      </c>
      <c r="W357">
        <f>'[1]материал - работа'!F33</f>
        <v>0</v>
      </c>
      <c r="X357">
        <f>'[1]материал - работа'!G33</f>
        <v>0</v>
      </c>
    </row>
    <row r="358" spans="1:24" ht="21" customHeight="1">
      <c r="A358" s="8">
        <f t="shared" si="12"/>
        <v>358</v>
      </c>
      <c r="B358" s="293" t="s">
        <v>478</v>
      </c>
      <c r="C358" s="294" t="s">
        <v>18</v>
      </c>
      <c r="D358" s="337"/>
      <c r="E358" s="294"/>
      <c r="F358" s="292"/>
      <c r="G358" s="8"/>
      <c r="H358" s="8"/>
      <c r="I358" s="8"/>
      <c r="J358" s="338" t="s">
        <v>466</v>
      </c>
      <c r="K358" s="338"/>
      <c r="L358" s="68" t="s">
        <v>467</v>
      </c>
      <c r="M358" s="331"/>
      <c r="N358" s="8"/>
      <c r="O358" s="8"/>
      <c r="P358" s="8"/>
      <c r="Q358" s="8"/>
      <c r="R358">
        <f t="shared" si="8"/>
        <v>34</v>
      </c>
      <c r="S358" t="str">
        <f>'[1]материал - работа'!B34</f>
        <v>Гайки 12мм</v>
      </c>
      <c r="T358" t="str">
        <f>'[1]материал - работа'!C34</f>
        <v>шт</v>
      </c>
      <c r="U358" t="e">
        <f>'[1]материал - работа'!D34</f>
        <v>#VALUE!</v>
      </c>
      <c r="V358">
        <f>'[1]материал - работа'!E34</f>
        <v>0</v>
      </c>
      <c r="W358">
        <f>'[1]материал - работа'!F34</f>
        <v>0</v>
      </c>
      <c r="X358">
        <f>'[1]материал - работа'!G34</f>
        <v>0</v>
      </c>
    </row>
    <row r="359" spans="1:24">
      <c r="A359" s="8">
        <f t="shared" si="12"/>
        <v>359</v>
      </c>
      <c r="B359" s="293" t="s">
        <v>479</v>
      </c>
      <c r="C359" s="294" t="s">
        <v>18</v>
      </c>
      <c r="D359" s="337"/>
      <c r="E359" s="294"/>
      <c r="F359" s="29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>
        <f t="shared" si="8"/>
        <v>35</v>
      </c>
      <c r="S359" t="str">
        <f>'[1]материал - работа'!B35</f>
        <v>Шайбы 12мм усиленные</v>
      </c>
      <c r="T359" t="str">
        <f>'[1]материал - работа'!C35</f>
        <v>шт</v>
      </c>
      <c r="U359" t="e">
        <f>'[1]материал - работа'!D35</f>
        <v>#VALUE!</v>
      </c>
      <c r="V359">
        <f>'[1]материал - работа'!E35</f>
        <v>0</v>
      </c>
      <c r="W359">
        <f>'[1]материал - работа'!F35</f>
        <v>0</v>
      </c>
      <c r="X359">
        <f>'[1]материал - работа'!G35</f>
        <v>0</v>
      </c>
    </row>
    <row r="360" spans="1:24">
      <c r="A360" s="8">
        <f t="shared" si="12"/>
        <v>360</v>
      </c>
      <c r="B360" s="293" t="s">
        <v>480</v>
      </c>
      <c r="C360" s="294" t="s">
        <v>18</v>
      </c>
      <c r="D360" s="337"/>
      <c r="E360" s="294"/>
      <c r="F360" s="29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>
        <f t="shared" si="8"/>
        <v>36</v>
      </c>
      <c r="S360" t="str">
        <f>'[1]материал - работа'!B36</f>
        <v>уплотнительная лента для контробрешетки 60мм</v>
      </c>
      <c r="T360" t="str">
        <f>'[1]материал - работа'!C36</f>
        <v>рул</v>
      </c>
      <c r="U360" t="e">
        <f>'[1]материал - работа'!D36</f>
        <v>#VALUE!</v>
      </c>
      <c r="V360">
        <f>'[1]материал - работа'!E36</f>
        <v>0</v>
      </c>
      <c r="W360" t="e">
        <f>'[1]материал - работа'!F36</f>
        <v>#VALUE!</v>
      </c>
      <c r="X360">
        <f>'[1]материал - работа'!G36</f>
        <v>0</v>
      </c>
    </row>
    <row r="361" spans="1:24">
      <c r="A361" s="8">
        <f t="shared" si="12"/>
        <v>361</v>
      </c>
      <c r="B361" s="293" t="s">
        <v>481</v>
      </c>
      <c r="C361" s="294" t="s">
        <v>18</v>
      </c>
      <c r="D361" s="337"/>
      <c r="E361" s="294"/>
      <c r="F361" s="29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>
        <f t="shared" si="8"/>
        <v>37</v>
      </c>
      <c r="S361" t="str">
        <f>'[1]материал - работа'!B37</f>
        <v>Брусок 50х50х3000мм</v>
      </c>
      <c r="T361" t="str">
        <f>'[1]материал - работа'!C37</f>
        <v>шт</v>
      </c>
      <c r="U361" t="e">
        <f>'[1]материал - работа'!D37</f>
        <v>#VALUE!</v>
      </c>
      <c r="V361">
        <f>'[1]материал - работа'!E37</f>
        <v>0</v>
      </c>
      <c r="W361">
        <f>'[1]материал - работа'!F37</f>
        <v>0</v>
      </c>
      <c r="X361">
        <f>'[1]материал - работа'!G37</f>
        <v>0</v>
      </c>
    </row>
    <row r="362" spans="1:24">
      <c r="A362" s="8">
        <f t="shared" si="12"/>
        <v>362</v>
      </c>
      <c r="B362" s="293" t="s">
        <v>482</v>
      </c>
      <c r="C362" s="294" t="s">
        <v>18</v>
      </c>
      <c r="D362" s="337"/>
      <c r="E362" s="294"/>
      <c r="F362" s="292"/>
      <c r="G362" s="340" t="s">
        <v>483</v>
      </c>
      <c r="H362" s="341"/>
      <c r="I362" s="341"/>
      <c r="J362" s="341"/>
      <c r="K362" s="341"/>
      <c r="L362" s="8"/>
      <c r="M362" s="8"/>
      <c r="N362" s="8"/>
      <c r="O362" s="8"/>
      <c r="P362" s="8"/>
      <c r="Q362" s="8"/>
      <c r="R362">
        <f t="shared" si="8"/>
        <v>38</v>
      </c>
      <c r="S362" t="str">
        <f>'[1]материал - работа'!B38</f>
        <v>Доска 25х150мм</v>
      </c>
      <c r="T362" t="str">
        <f>'[1]материал - работа'!C38</f>
        <v>м3</v>
      </c>
      <c r="U362" t="e">
        <f>'[1]материал - работа'!D38</f>
        <v>#VALUE!</v>
      </c>
      <c r="V362">
        <f>'[1]материал - работа'!E38</f>
        <v>0</v>
      </c>
      <c r="W362" t="e">
        <f>'[1]материал - работа'!F38</f>
        <v>#VALUE!</v>
      </c>
      <c r="X362">
        <f>'[1]материал - работа'!G38</f>
        <v>0</v>
      </c>
    </row>
    <row r="363" spans="1:24" ht="19">
      <c r="A363" s="8">
        <f t="shared" si="12"/>
        <v>363</v>
      </c>
      <c r="B363" s="293" t="s">
        <v>484</v>
      </c>
      <c r="C363" s="294" t="s">
        <v>18</v>
      </c>
      <c r="D363" s="337"/>
      <c r="E363" s="294"/>
      <c r="F363" s="292"/>
      <c r="G363" s="342" t="s">
        <v>351</v>
      </c>
      <c r="H363" s="343" t="s">
        <v>10</v>
      </c>
      <c r="I363" s="344">
        <f>D283</f>
        <v>156.19999999999999</v>
      </c>
      <c r="J363" s="100" t="s">
        <v>205</v>
      </c>
      <c r="K363" s="343"/>
      <c r="L363" s="8"/>
      <c r="M363" s="8"/>
      <c r="N363" s="8"/>
      <c r="O363" s="8"/>
      <c r="P363" s="8"/>
      <c r="Q363" s="8"/>
      <c r="R363">
        <f t="shared" si="8"/>
        <v>39</v>
      </c>
      <c r="S363" t="str">
        <f>'[1]материал - работа'!B39</f>
        <v>Скользячки</v>
      </c>
      <c r="T363" t="str">
        <f>'[1]материал - работа'!C39</f>
        <v>шт</v>
      </c>
      <c r="U363" t="e">
        <f>'[1]материал - работа'!D39</f>
        <v>#VALUE!</v>
      </c>
      <c r="V363">
        <f>'[1]материал - работа'!E39</f>
        <v>0</v>
      </c>
      <c r="W363">
        <f>'[1]материал - работа'!F39</f>
        <v>0</v>
      </c>
      <c r="X363">
        <f>'[1]материал - работа'!G39</f>
        <v>0</v>
      </c>
    </row>
    <row r="364" spans="1:24">
      <c r="A364" s="8">
        <f t="shared" si="12"/>
        <v>364</v>
      </c>
      <c r="B364" s="293"/>
      <c r="C364" s="294"/>
      <c r="D364" s="294"/>
      <c r="E364" s="294"/>
      <c r="F364" s="289"/>
      <c r="G364" s="66" t="s">
        <v>485</v>
      </c>
      <c r="H364" s="68" t="s">
        <v>4</v>
      </c>
      <c r="I364" s="73"/>
      <c r="J364" s="331"/>
      <c r="K364" s="68"/>
      <c r="L364" s="8"/>
      <c r="M364" s="8"/>
      <c r="N364" s="8"/>
      <c r="O364" s="8"/>
      <c r="P364" s="8"/>
      <c r="Q364" s="8"/>
      <c r="R364">
        <f t="shared" si="8"/>
        <v>40</v>
      </c>
      <c r="S364" t="str">
        <f>'[1]материал - работа'!B40</f>
        <v>Саморез 4,2х90 мм 131шт в кг</v>
      </c>
      <c r="T364" t="str">
        <f>'[1]материал - работа'!C40</f>
        <v>кг</v>
      </c>
      <c r="U364" t="e">
        <f>'[1]материал - работа'!D40</f>
        <v>#VALUE!</v>
      </c>
      <c r="V364">
        <f>'[1]материал - работа'!E40</f>
        <v>0</v>
      </c>
      <c r="W364">
        <f>'[1]материал - работа'!F40</f>
        <v>0</v>
      </c>
      <c r="X364">
        <f>'[1]материал - работа'!G40</f>
        <v>0</v>
      </c>
    </row>
    <row r="365" spans="1:24">
      <c r="A365" s="8">
        <f t="shared" si="12"/>
        <v>365</v>
      </c>
      <c r="B365" s="293"/>
      <c r="C365" s="294"/>
      <c r="D365" s="294"/>
      <c r="E365" s="294"/>
      <c r="F365" s="289"/>
      <c r="G365" s="66" t="s">
        <v>486</v>
      </c>
      <c r="H365" s="68" t="s">
        <v>4</v>
      </c>
      <c r="I365" s="73"/>
      <c r="J365" s="331"/>
      <c r="K365" s="68"/>
      <c r="L365" s="8"/>
      <c r="M365" s="8"/>
      <c r="N365" s="8"/>
      <c r="O365" s="8"/>
      <c r="P365" s="8"/>
      <c r="Q365" s="8"/>
      <c r="R365">
        <f t="shared" si="8"/>
        <v>41</v>
      </c>
      <c r="S365" t="str">
        <f>'[1]материал - работа'!B41</f>
        <v>Саморез 51 на скользячки</v>
      </c>
      <c r="T365" t="str">
        <f>'[1]материал - работа'!C41</f>
        <v>кг</v>
      </c>
      <c r="U365" t="e">
        <f>'[1]материал - работа'!D41</f>
        <v>#VALUE!</v>
      </c>
      <c r="V365">
        <f>'[1]материал - работа'!E41</f>
        <v>0</v>
      </c>
      <c r="W365">
        <f>'[1]материал - работа'!F41</f>
        <v>0</v>
      </c>
      <c r="X365">
        <f>'[1]материал - работа'!G41</f>
        <v>0</v>
      </c>
    </row>
    <row r="366" spans="1:24">
      <c r="A366" s="8">
        <f t="shared" si="12"/>
        <v>366</v>
      </c>
      <c r="B366" s="334" t="s">
        <v>487</v>
      </c>
      <c r="C366" s="294"/>
      <c r="D366" s="335" t="s">
        <v>469</v>
      </c>
      <c r="E366" s="294"/>
      <c r="F366" s="336" t="s">
        <v>215</v>
      </c>
      <c r="G366" s="66" t="s">
        <v>488</v>
      </c>
      <c r="H366" s="68" t="s">
        <v>64</v>
      </c>
      <c r="I366" s="73"/>
      <c r="J366" s="331"/>
      <c r="K366" s="68"/>
      <c r="L366" s="8"/>
      <c r="M366" s="8"/>
      <c r="N366" s="8"/>
      <c r="O366" s="8"/>
      <c r="P366" s="8"/>
      <c r="Q366" s="8"/>
      <c r="R366">
        <f t="shared" si="8"/>
        <v>42</v>
      </c>
      <c r="S366" t="str">
        <f>'[1]материал - работа'!B42</f>
        <v>Гвоздь 120мм в 1кг - 87 штук</v>
      </c>
      <c r="T366" t="str">
        <f>'[1]материал - работа'!C42</f>
        <v>кг</v>
      </c>
      <c r="U366" t="e">
        <f>'[1]материал - работа'!D42</f>
        <v>#VALUE!</v>
      </c>
      <c r="V366">
        <f>'[1]материал - работа'!E42</f>
        <v>0</v>
      </c>
      <c r="W366">
        <f>'[1]материал - работа'!F42</f>
        <v>0</v>
      </c>
      <c r="X366">
        <f>'[1]материал - работа'!G42</f>
        <v>0</v>
      </c>
    </row>
    <row r="367" spans="1:24">
      <c r="A367" s="8">
        <f t="shared" si="12"/>
        <v>367</v>
      </c>
      <c r="B367" s="293" t="s">
        <v>471</v>
      </c>
      <c r="C367" s="294" t="s">
        <v>18</v>
      </c>
      <c r="D367" s="337"/>
      <c r="E367" s="294"/>
      <c r="F367" s="292"/>
      <c r="G367" s="66" t="s">
        <v>489</v>
      </c>
      <c r="H367" s="68" t="s">
        <v>93</v>
      </c>
      <c r="I367" s="73"/>
      <c r="J367" s="331"/>
      <c r="K367" s="68"/>
      <c r="L367" s="8"/>
      <c r="M367" s="8"/>
      <c r="N367" s="8"/>
      <c r="O367" s="8"/>
      <c r="P367" s="8"/>
      <c r="Q367" s="8"/>
      <c r="R367">
        <f t="shared" si="8"/>
        <v>43</v>
      </c>
      <c r="S367" t="str">
        <f>'[1]материал - работа'!B43</f>
        <v>Саморез 3.8х70мм   в 1кг - 248 штук</v>
      </c>
      <c r="T367" t="str">
        <f>'[1]материал - работа'!C43</f>
        <v>кг</v>
      </c>
      <c r="U367" t="e">
        <f>'[1]материал - работа'!D43</f>
        <v>#VALUE!</v>
      </c>
      <c r="V367">
        <f>'[1]материал - работа'!E43</f>
        <v>0</v>
      </c>
      <c r="W367">
        <f>'[1]материал - работа'!F43</f>
        <v>0</v>
      </c>
      <c r="X367">
        <f>'[1]материал - работа'!G43</f>
        <v>0</v>
      </c>
    </row>
    <row r="368" spans="1:24">
      <c r="A368" s="8">
        <f t="shared" si="12"/>
        <v>368</v>
      </c>
      <c r="B368" s="293" t="s">
        <v>472</v>
      </c>
      <c r="C368" s="294" t="s">
        <v>18</v>
      </c>
      <c r="D368" s="337"/>
      <c r="E368" s="294"/>
      <c r="F368" s="292"/>
      <c r="G368" s="66" t="s">
        <v>490</v>
      </c>
      <c r="H368" s="68" t="s">
        <v>10</v>
      </c>
      <c r="I368" s="73"/>
      <c r="J368" s="331"/>
      <c r="K368" s="68"/>
      <c r="L368" s="8"/>
      <c r="M368" s="8"/>
      <c r="N368" s="8"/>
      <c r="O368" s="8"/>
      <c r="P368" s="8"/>
      <c r="Q368" s="8"/>
      <c r="R368">
        <f t="shared" si="8"/>
        <v>44</v>
      </c>
      <c r="S368">
        <f>'[1]материал - работа'!B44</f>
        <v>0</v>
      </c>
      <c r="T368">
        <f>'[1]материал - работа'!C44</f>
        <v>0</v>
      </c>
      <c r="U368">
        <f>'[1]материал - работа'!D44</f>
        <v>0</v>
      </c>
      <c r="V368">
        <f>'[1]материал - работа'!E44</f>
        <v>0</v>
      </c>
      <c r="W368">
        <f>'[1]материал - работа'!F44</f>
        <v>0</v>
      </c>
      <c r="X368">
        <f>'[1]материал - работа'!G44</f>
        <v>0</v>
      </c>
    </row>
    <row r="369" spans="1:24">
      <c r="A369" s="8">
        <f t="shared" si="12"/>
        <v>369</v>
      </c>
      <c r="B369" s="293" t="s">
        <v>473</v>
      </c>
      <c r="C369" s="294" t="s">
        <v>18</v>
      </c>
      <c r="D369" s="337"/>
      <c r="E369" s="294"/>
      <c r="F369" s="292"/>
      <c r="G369" s="66" t="s">
        <v>491</v>
      </c>
      <c r="H369" s="68" t="s">
        <v>10</v>
      </c>
      <c r="I369" s="73"/>
      <c r="J369" s="331"/>
      <c r="K369" s="68"/>
      <c r="L369" s="8"/>
      <c r="M369" s="8"/>
      <c r="N369" s="8"/>
      <c r="O369" s="8"/>
      <c r="P369" s="8"/>
      <c r="Q369" s="8"/>
      <c r="R369">
        <f t="shared" si="8"/>
        <v>45</v>
      </c>
      <c r="S369">
        <f>'[1]материал - работа'!B45</f>
        <v>0</v>
      </c>
      <c r="T369">
        <f>'[1]материал - работа'!C45</f>
        <v>0</v>
      </c>
      <c r="U369">
        <f>'[1]материал - работа'!D45</f>
        <v>0</v>
      </c>
      <c r="V369">
        <f>'[1]материал - работа'!E45</f>
        <v>0</v>
      </c>
      <c r="W369">
        <f>'[1]материал - работа'!F45</f>
        <v>0</v>
      </c>
      <c r="X369">
        <f>'[1]материал - работа'!G45</f>
        <v>0</v>
      </c>
    </row>
    <row r="370" spans="1:24">
      <c r="A370" s="8">
        <f t="shared" si="12"/>
        <v>370</v>
      </c>
      <c r="B370" s="293" t="s">
        <v>474</v>
      </c>
      <c r="C370" s="294" t="s">
        <v>18</v>
      </c>
      <c r="D370" s="337"/>
      <c r="E370" s="294"/>
      <c r="F370" s="292"/>
      <c r="G370" s="66" t="s">
        <v>492</v>
      </c>
      <c r="H370" s="68" t="s">
        <v>10</v>
      </c>
      <c r="I370" s="73"/>
      <c r="J370" s="331"/>
      <c r="K370" s="68"/>
      <c r="L370" s="8"/>
      <c r="M370" s="8"/>
      <c r="N370" s="8"/>
      <c r="O370" s="8"/>
      <c r="P370" s="8"/>
      <c r="Q370" s="8"/>
      <c r="R370">
        <f t="shared" si="8"/>
        <v>46</v>
      </c>
      <c r="S370" t="str">
        <f>'[1]материал - работа'!B46</f>
        <v>Лента вентиляционная карнизная  0.1х5м</v>
      </c>
      <c r="T370" t="str">
        <f>'[1]материал - работа'!C46</f>
        <v>шт</v>
      </c>
      <c r="U370" t="e">
        <f>'[1]материал - работа'!D46</f>
        <v>#VALUE!</v>
      </c>
      <c r="V370">
        <f>'[1]материал - работа'!E46</f>
        <v>612</v>
      </c>
      <c r="W370">
        <f>'[1]материал - работа'!F46</f>
        <v>0</v>
      </c>
      <c r="X370">
        <f>'[1]материал - работа'!G46</f>
        <v>0</v>
      </c>
    </row>
    <row r="371" spans="1:24">
      <c r="A371" s="8">
        <f t="shared" si="12"/>
        <v>371</v>
      </c>
      <c r="B371" s="293" t="s">
        <v>475</v>
      </c>
      <c r="C371" s="294" t="s">
        <v>18</v>
      </c>
      <c r="D371" s="337"/>
      <c r="E371" s="294"/>
      <c r="F371" s="292"/>
      <c r="G371" s="66"/>
      <c r="H371" s="68"/>
      <c r="I371" s="73"/>
      <c r="J371" s="68"/>
      <c r="K371" s="68"/>
      <c r="L371" s="8"/>
      <c r="M371" s="8"/>
      <c r="N371" s="8"/>
      <c r="O371" s="8"/>
      <c r="P371" s="8"/>
      <c r="Q371" s="8"/>
      <c r="R371">
        <f t="shared" si="8"/>
        <v>47</v>
      </c>
      <c r="S371" t="str">
        <f>'[1]материал - работа'!B47</f>
        <v>Скобы степлерные</v>
      </c>
      <c r="T371" t="str">
        <f>'[1]материал - работа'!C47</f>
        <v>уп</v>
      </c>
      <c r="U371" t="e">
        <f>'[1]материал - работа'!D47</f>
        <v>#VALUE!</v>
      </c>
      <c r="V371">
        <f>'[1]материал - работа'!E47</f>
        <v>0</v>
      </c>
      <c r="W371">
        <f>'[1]материал - работа'!F47</f>
        <v>0</v>
      </c>
      <c r="X371">
        <f>'[1]материал - работа'!G47</f>
        <v>0</v>
      </c>
    </row>
    <row r="372" spans="1:24">
      <c r="A372" s="8">
        <f t="shared" si="12"/>
        <v>372</v>
      </c>
      <c r="B372" s="345" t="s">
        <v>476</v>
      </c>
      <c r="C372" s="294" t="s">
        <v>18</v>
      </c>
      <c r="D372" s="337"/>
      <c r="E372" s="294"/>
      <c r="F372" s="292"/>
      <c r="G372" s="66" t="s">
        <v>493</v>
      </c>
      <c r="H372" s="68" t="s">
        <v>467</v>
      </c>
      <c r="I372" s="73">
        <v>1</v>
      </c>
      <c r="J372" s="331"/>
      <c r="K372" s="68"/>
      <c r="L372" s="8"/>
      <c r="M372" s="8"/>
      <c r="N372" s="8"/>
      <c r="O372" s="8"/>
      <c r="P372" s="8"/>
      <c r="Q372" s="8"/>
      <c r="R372">
        <f t="shared" si="8"/>
        <v>48</v>
      </c>
      <c r="S372" t="str">
        <f>'[1]материал - работа'!B48</f>
        <v xml:space="preserve">Огнебиозащита Сенеж Проф 23кг         300 гр/м² для II группы </v>
      </c>
      <c r="T372" t="str">
        <f>'[1]материал - работа'!C48</f>
        <v>шт</v>
      </c>
      <c r="U372" t="e">
        <f>'[1]материал - работа'!D48</f>
        <v>#VALUE!</v>
      </c>
      <c r="V372">
        <f>'[1]материал - работа'!E48</f>
        <v>0</v>
      </c>
      <c r="W372" t="e">
        <f>'[1]материал - работа'!F48</f>
        <v>#VALUE!</v>
      </c>
      <c r="X372">
        <f>'[1]материал - работа'!G48</f>
        <v>0</v>
      </c>
    </row>
    <row r="373" spans="1:24">
      <c r="A373" s="8">
        <f t="shared" si="12"/>
        <v>373</v>
      </c>
      <c r="B373" s="345" t="s">
        <v>477</v>
      </c>
      <c r="C373" s="294" t="s">
        <v>18</v>
      </c>
      <c r="D373" s="337"/>
      <c r="E373" s="294"/>
      <c r="F373" s="292"/>
      <c r="G373" s="66" t="s">
        <v>494</v>
      </c>
      <c r="H373" s="68" t="s">
        <v>84</v>
      </c>
      <c r="I373" s="73">
        <v>1</v>
      </c>
      <c r="J373" s="331"/>
      <c r="K373" s="15"/>
      <c r="L373" s="8"/>
      <c r="M373" s="8"/>
      <c r="N373" s="8"/>
      <c r="O373" s="8"/>
      <c r="P373" s="8"/>
      <c r="Q373" s="8"/>
      <c r="R373">
        <f t="shared" si="8"/>
        <v>49</v>
      </c>
      <c r="S373" t="str">
        <f>'[1]материал - работа'!B49</f>
        <v>стропила 50х200мм - м2</v>
      </c>
      <c r="T373" t="str">
        <f>'[1]материал - работа'!C49</f>
        <v>м2</v>
      </c>
      <c r="U373" t="e">
        <f>'[1]материал - работа'!D49</f>
        <v>#VALUE!</v>
      </c>
      <c r="V373">
        <f>'[1]материал - работа'!E49</f>
        <v>0</v>
      </c>
      <c r="W373">
        <f>'[1]материал - работа'!F49</f>
        <v>0</v>
      </c>
      <c r="X373" t="str">
        <f>'[1]материал - работа'!G49</f>
        <v>м3</v>
      </c>
    </row>
    <row r="374" spans="1:24">
      <c r="A374" s="8">
        <f t="shared" si="12"/>
        <v>374</v>
      </c>
      <c r="B374" s="345" t="s">
        <v>478</v>
      </c>
      <c r="C374" s="294" t="s">
        <v>18</v>
      </c>
      <c r="D374" s="337"/>
      <c r="E374" s="294"/>
      <c r="F374" s="29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>
        <f t="shared" si="8"/>
        <v>50</v>
      </c>
      <c r="S374" t="str">
        <f>'[1]материал - работа'!B50</f>
        <v>Брусок 50х50х3000мм - м2</v>
      </c>
      <c r="T374" t="str">
        <f>'[1]материал - работа'!C50</f>
        <v>м2</v>
      </c>
      <c r="U374" t="e">
        <f>'[1]материал - работа'!D50</f>
        <v>#VALUE!</v>
      </c>
      <c r="V374">
        <f>'[1]материал - работа'!E50</f>
        <v>0</v>
      </c>
      <c r="W374">
        <f>'[1]материал - работа'!F50</f>
        <v>0</v>
      </c>
      <c r="X374" t="e">
        <f>'[1]материал - работа'!G50</f>
        <v>#VALUE!</v>
      </c>
    </row>
    <row r="375" spans="1:24">
      <c r="A375" s="8">
        <f t="shared" si="12"/>
        <v>375</v>
      </c>
      <c r="B375" s="345" t="s">
        <v>479</v>
      </c>
      <c r="C375" s="294" t="s">
        <v>18</v>
      </c>
      <c r="D375" s="337"/>
      <c r="E375" s="294"/>
      <c r="F375" s="29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>
        <f t="shared" si="8"/>
        <v>51</v>
      </c>
      <c r="S375" t="str">
        <f>'[1]материал - работа'!B51</f>
        <v>Доска 25х150мм - м2</v>
      </c>
      <c r="T375" t="str">
        <f>'[1]материал - работа'!C51</f>
        <v>м2</v>
      </c>
      <c r="U375" t="e">
        <f>'[1]материал - работа'!D51</f>
        <v>#VALUE!</v>
      </c>
      <c r="V375">
        <f>'[1]материал - работа'!E51</f>
        <v>0</v>
      </c>
      <c r="W375" t="str">
        <f>'[1]материал - работа'!F51</f>
        <v>тон.</v>
      </c>
      <c r="X375">
        <f>'[1]материал - работа'!G51</f>
        <v>0</v>
      </c>
    </row>
    <row r="376" spans="1:24">
      <c r="A376" s="8">
        <f t="shared" si="12"/>
        <v>376</v>
      </c>
      <c r="B376" s="345" t="s">
        <v>480</v>
      </c>
      <c r="C376" s="294" t="s">
        <v>18</v>
      </c>
      <c r="D376" s="337"/>
      <c r="E376" s="294"/>
      <c r="F376" s="29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>
        <f t="shared" si="8"/>
        <v>52</v>
      </c>
      <c r="S376" t="str">
        <f>'[1]материал - работа'!B52</f>
        <v>Доставка пиломатериал до 10т.</v>
      </c>
      <c r="T376" t="str">
        <f>'[1]материал - работа'!C52</f>
        <v>м3</v>
      </c>
      <c r="U376" t="e">
        <f>'[1]материал - работа'!D52</f>
        <v>#VALUE!</v>
      </c>
      <c r="V376" t="e">
        <f>'[1]материал - работа'!E52</f>
        <v>#VALUE!</v>
      </c>
      <c r="W376" t="e">
        <f>'[1]материал - работа'!F52</f>
        <v>#VALUE!</v>
      </c>
      <c r="X376">
        <f>'[1]материал - работа'!G52</f>
        <v>0</v>
      </c>
    </row>
    <row r="377" spans="1:24">
      <c r="A377" s="8">
        <f t="shared" si="12"/>
        <v>377</v>
      </c>
      <c r="B377" s="345" t="s">
        <v>495</v>
      </c>
      <c r="C377" s="294" t="s">
        <v>18</v>
      </c>
      <c r="D377" s="337"/>
      <c r="E377" s="294"/>
      <c r="F377" s="29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>
        <f t="shared" si="8"/>
        <v>53</v>
      </c>
      <c r="S377" t="str">
        <f>'[1]материал - работа'!B53</f>
        <v>Доставка кровля/утепдитель/водосток/комплектующие</v>
      </c>
      <c r="T377" t="str">
        <f>'[1]материал - работа'!C53</f>
        <v>м/см</v>
      </c>
      <c r="U377" t="e">
        <f>'[1]материал - работа'!D53</f>
        <v>#VALUE!</v>
      </c>
      <c r="V377">
        <f>'[1]материал - работа'!E53</f>
        <v>1</v>
      </c>
      <c r="W377" t="str">
        <f>'[1]материал - работа'!F53</f>
        <v>мягкая крыш</v>
      </c>
      <c r="X377" t="str">
        <f>'[1]материал - работа'!G53</f>
        <v>металлоч</v>
      </c>
    </row>
    <row r="378" spans="1:24">
      <c r="A378" s="8">
        <f t="shared" si="12"/>
        <v>378</v>
      </c>
      <c r="B378" s="345" t="s">
        <v>496</v>
      </c>
      <c r="C378" s="294" t="s">
        <v>18</v>
      </c>
      <c r="D378" s="337"/>
      <c r="E378" s="294"/>
      <c r="F378" s="29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>
        <f t="shared" si="8"/>
        <v>54</v>
      </c>
      <c r="S378">
        <f>'[1]материал - работа'!B54</f>
        <v>0</v>
      </c>
      <c r="T378">
        <f>'[1]материал - работа'!C54</f>
        <v>0</v>
      </c>
      <c r="U378">
        <f>'[1]материал - работа'!D54</f>
        <v>0</v>
      </c>
      <c r="V378">
        <f>'[1]материал - работа'!E54</f>
        <v>0</v>
      </c>
      <c r="W378">
        <f>'[1]материал - работа'!F54</f>
        <v>0</v>
      </c>
      <c r="X378">
        <f>'[1]материал - работа'!G54</f>
        <v>0</v>
      </c>
    </row>
    <row r="379" spans="1:24">
      <c r="A379" s="8">
        <f t="shared" si="12"/>
        <v>379</v>
      </c>
      <c r="B379" s="345" t="s">
        <v>497</v>
      </c>
      <c r="C379" s="294" t="s">
        <v>18</v>
      </c>
      <c r="D379" s="337"/>
      <c r="E379" s="294"/>
      <c r="F379" s="29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>
        <f t="shared" si="8"/>
        <v>55</v>
      </c>
      <c r="S379" t="str">
        <f>'[1]материал - работа'!B55</f>
        <v>Роквул скандик при 150мм утепление</v>
      </c>
      <c r="T379" t="str">
        <f>'[1]материал - работа'!C55</f>
        <v>шт</v>
      </c>
      <c r="U379" t="e">
        <f>'[1]материал - работа'!D55</f>
        <v>#VALUE!</v>
      </c>
      <c r="V379">
        <f>'[1]материал - работа'!E55</f>
        <v>980</v>
      </c>
      <c r="W379">
        <f>'[1]материал - работа'!F55</f>
        <v>0</v>
      </c>
      <c r="X379">
        <f>'[1]материал - работа'!G55</f>
        <v>0</v>
      </c>
    </row>
    <row r="380" spans="1:24">
      <c r="A380" s="8">
        <f t="shared" si="12"/>
        <v>380</v>
      </c>
      <c r="B380" s="293"/>
      <c r="C380" s="294"/>
      <c r="D380" s="294"/>
      <c r="E380" s="294"/>
      <c r="F380" s="28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>
        <f t="shared" si="8"/>
        <v>56</v>
      </c>
      <c r="S380">
        <f>'[1]материал - работа'!B56</f>
        <v>0</v>
      </c>
      <c r="T380">
        <f>'[1]материал - работа'!C56</f>
        <v>0</v>
      </c>
      <c r="U380">
        <f>'[1]материал - работа'!D56</f>
        <v>0</v>
      </c>
      <c r="V380">
        <f>'[1]материал - работа'!E56</f>
        <v>0</v>
      </c>
      <c r="W380">
        <f>'[1]материал - работа'!F56</f>
        <v>0</v>
      </c>
      <c r="X380">
        <f>'[1]материал - работа'!G56</f>
        <v>0</v>
      </c>
    </row>
    <row r="381" spans="1:24">
      <c r="A381" s="8"/>
      <c r="B381" s="293"/>
      <c r="C381" s="294"/>
      <c r="D381" s="294"/>
      <c r="E381" s="294"/>
      <c r="F381" s="28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>
        <f t="shared" si="8"/>
        <v>57</v>
      </c>
      <c r="S381">
        <f>'[1]материал - работа'!B57</f>
        <v>0</v>
      </c>
      <c r="T381">
        <f>'[1]материал - работа'!C57</f>
        <v>0</v>
      </c>
      <c r="U381">
        <f>'[1]материал - работа'!D57</f>
        <v>0</v>
      </c>
      <c r="V381">
        <f>'[1]материал - работа'!E57</f>
        <v>0</v>
      </c>
      <c r="W381">
        <f>'[1]материал - работа'!F57</f>
        <v>0</v>
      </c>
      <c r="X381">
        <f>'[1]материал - работа'!G57</f>
        <v>0</v>
      </c>
    </row>
    <row r="382" spans="1:24">
      <c r="A382" s="8"/>
      <c r="B382" s="293"/>
      <c r="C382" s="294"/>
      <c r="D382" s="294"/>
      <c r="E382" s="294"/>
      <c r="F382" s="28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>
        <f t="shared" si="8"/>
        <v>58</v>
      </c>
      <c r="S382" t="str">
        <f>'[1]материал - работа'!B58</f>
        <v>Работа кровля</v>
      </c>
      <c r="T382">
        <f>'[1]материал - работа'!C58</f>
        <v>0</v>
      </c>
      <c r="U382">
        <f>'[1]материал - работа'!D58</f>
        <v>0</v>
      </c>
      <c r="V382">
        <f>'[1]материал - работа'!E58</f>
        <v>0</v>
      </c>
      <c r="W382">
        <f>'[1]материал - работа'!F58</f>
        <v>0</v>
      </c>
      <c r="X382">
        <f>'[1]материал - работа'!G58</f>
        <v>0</v>
      </c>
    </row>
    <row r="383" spans="1:24">
      <c r="A383" s="8"/>
      <c r="B383" s="293"/>
      <c r="C383" s="294"/>
      <c r="D383" s="294"/>
      <c r="E383" s="294"/>
      <c r="F383" s="28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>
        <f t="shared" si="8"/>
        <v>59</v>
      </c>
      <c r="S383" t="str">
        <f>'[1]материал - работа'!B59</f>
        <v>Монтаж пароизоляционной мембраны</v>
      </c>
      <c r="T383" t="str">
        <f>'[1]материал - работа'!C59</f>
        <v>м2</v>
      </c>
      <c r="U383">
        <f>'[1]материал - работа'!D59</f>
        <v>0</v>
      </c>
      <c r="V383">
        <f>'[1]материал - работа'!E59</f>
        <v>0</v>
      </c>
      <c r="W383">
        <f>'[1]материал - работа'!F59</f>
        <v>0</v>
      </c>
      <c r="X383">
        <f>'[1]материал - работа'!G59</f>
        <v>0</v>
      </c>
    </row>
    <row r="384" spans="1:24">
      <c r="A384" s="8"/>
      <c r="B384" s="293"/>
      <c r="C384" s="294"/>
      <c r="D384" s="294"/>
      <c r="E384" s="294"/>
      <c r="F384" s="28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>
        <f t="shared" si="8"/>
        <v>60</v>
      </c>
      <c r="S384" t="str">
        <f>'[1]материал - работа'!B60</f>
        <v>Монтаж утеплителя 150мм</v>
      </c>
      <c r="T384" t="str">
        <f>'[1]материал - работа'!C60</f>
        <v>м2</v>
      </c>
      <c r="U384">
        <f>'[1]материал - работа'!D60</f>
        <v>0</v>
      </c>
      <c r="V384">
        <f>'[1]материал - работа'!E60</f>
        <v>0</v>
      </c>
      <c r="W384">
        <f>'[1]материал - работа'!F60</f>
        <v>0</v>
      </c>
      <c r="X384">
        <f>'[1]материал - работа'!G60</f>
        <v>0</v>
      </c>
    </row>
    <row r="385" spans="1:24">
      <c r="A385" s="8"/>
      <c r="B385" s="293"/>
      <c r="C385" s="294"/>
      <c r="D385" s="294"/>
      <c r="E385" s="294"/>
      <c r="F385" s="7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>
        <f t="shared" si="8"/>
        <v>61</v>
      </c>
      <c r="S385" t="str">
        <f>'[1]материал - работа'!B61</f>
        <v>Монтаж утеплителя 200мм</v>
      </c>
      <c r="T385" t="str">
        <f>'[1]материал - работа'!C61</f>
        <v>м2</v>
      </c>
      <c r="U385">
        <f>'[1]материал - работа'!D61</f>
        <v>0</v>
      </c>
      <c r="V385">
        <f>'[1]материал - работа'!E61</f>
        <v>0</v>
      </c>
      <c r="W385">
        <f>'[1]материал - работа'!F61</f>
        <v>0</v>
      </c>
      <c r="X385">
        <f>'[1]материал - работа'!G61</f>
        <v>0</v>
      </c>
    </row>
    <row r="386" spans="1:2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>
        <f t="shared" si="8"/>
        <v>62</v>
      </c>
      <c r="S386" t="str">
        <f>'[1]материал - работа'!B62</f>
        <v>Монтаж гидроизоляционной мембраны</v>
      </c>
      <c r="T386" t="str">
        <f>'[1]материал - работа'!C62</f>
        <v>м2</v>
      </c>
      <c r="U386">
        <f>'[1]материал - работа'!D62</f>
        <v>0</v>
      </c>
      <c r="V386">
        <f>'[1]материал - работа'!E62</f>
        <v>0</v>
      </c>
      <c r="W386">
        <f>'[1]материал - работа'!F62</f>
        <v>0</v>
      </c>
      <c r="X386">
        <f>'[1]материал - работа'!G62</f>
        <v>0</v>
      </c>
    </row>
    <row r="387" spans="1:2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>
        <f t="shared" si="8"/>
        <v>63</v>
      </c>
      <c r="S387" t="str">
        <f>'[1]материал - работа'!B63</f>
        <v>Монтаж стропила 200/150мм</v>
      </c>
      <c r="T387" t="str">
        <f>'[1]материал - работа'!C63</f>
        <v>м2</v>
      </c>
      <c r="U387">
        <f>'[1]материал - работа'!D63</f>
        <v>0</v>
      </c>
      <c r="V387">
        <f>'[1]материал - работа'!E63</f>
        <v>0</v>
      </c>
      <c r="W387">
        <f>'[1]материал - работа'!F63</f>
        <v>0</v>
      </c>
      <c r="X387">
        <f>'[1]материал - работа'!G63</f>
        <v>0</v>
      </c>
    </row>
    <row r="388" spans="1:2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>
        <f t="shared" si="8"/>
        <v>64</v>
      </c>
      <c r="S388" t="str">
        <f>'[1]материал - работа'!B64</f>
        <v>Монтаж контробрешетки</v>
      </c>
      <c r="T388" t="str">
        <f>'[1]материал - работа'!C64</f>
        <v>м2</v>
      </c>
      <c r="U388">
        <f>'[1]материал - работа'!D64</f>
        <v>0</v>
      </c>
      <c r="V388">
        <f>'[1]материал - работа'!E64</f>
        <v>0</v>
      </c>
      <c r="W388">
        <f>'[1]материал - работа'!F64</f>
        <v>0</v>
      </c>
      <c r="X388">
        <f>'[1]материал - работа'!G64</f>
        <v>0</v>
      </c>
    </row>
    <row r="389" spans="1:2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>
        <f t="shared" si="8"/>
        <v>65</v>
      </c>
      <c r="S389" t="str">
        <f>'[1]материал - работа'!B65</f>
        <v>Монтаж уплотнительной ленты</v>
      </c>
      <c r="T389" t="str">
        <f>'[1]материал - работа'!C65</f>
        <v>п.м.</v>
      </c>
      <c r="U389">
        <f>'[1]материал - работа'!D65</f>
        <v>0</v>
      </c>
      <c r="V389">
        <f>'[1]материал - работа'!E65</f>
        <v>0</v>
      </c>
      <c r="W389">
        <f>'[1]материал - работа'!F65</f>
        <v>0</v>
      </c>
      <c r="X389">
        <f>'[1]материал - работа'!G65</f>
        <v>0</v>
      </c>
    </row>
    <row r="390" spans="1:2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>
        <f t="shared" si="8"/>
        <v>66</v>
      </c>
      <c r="S390" t="str">
        <f>'[1]материал - работа'!B66</f>
        <v>Монтаж обрешетки</v>
      </c>
      <c r="T390" t="str">
        <f>'[1]материал - работа'!C66</f>
        <v>м2</v>
      </c>
      <c r="U390">
        <f>'[1]материал - работа'!D66</f>
        <v>0</v>
      </c>
      <c r="V390">
        <f>'[1]материал - работа'!E66</f>
        <v>0</v>
      </c>
      <c r="W390">
        <f>'[1]материал - работа'!F66</f>
        <v>0</v>
      </c>
      <c r="X390">
        <f>'[1]материал - работа'!G66</f>
        <v>0</v>
      </c>
    </row>
    <row r="391" spans="1:2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>
        <f t="shared" si="8"/>
        <v>67</v>
      </c>
      <c r="S391" t="str">
        <f>'[1]материал - работа'!B67</f>
        <v>Обработка септиком</v>
      </c>
      <c r="T391" t="str">
        <f>'[1]материал - работа'!C67</f>
        <v>м2</v>
      </c>
      <c r="U391">
        <f>'[1]материал - работа'!D67</f>
        <v>0</v>
      </c>
      <c r="V391">
        <f>'[1]материал - работа'!E67</f>
        <v>0</v>
      </c>
      <c r="W391">
        <f>'[1]материал - работа'!F67</f>
        <v>0</v>
      </c>
      <c r="X391">
        <f>'[1]материал - работа'!G67</f>
        <v>0</v>
      </c>
    </row>
    <row r="392" spans="1:2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>
        <f t="shared" ref="R392:R455" si="13">R391+1</f>
        <v>68</v>
      </c>
      <c r="S392" t="str">
        <f>'[1]материал - работа'!B68</f>
        <v>OSB-3 12 мм</v>
      </c>
      <c r="T392" t="str">
        <f>'[1]материал - работа'!C68</f>
        <v>м2</v>
      </c>
      <c r="U392">
        <f>'[1]материал - работа'!D68</f>
        <v>45</v>
      </c>
      <c r="V392">
        <f>'[1]материал - работа'!E68</f>
        <v>0</v>
      </c>
      <c r="W392">
        <f>'[1]материал - работа'!F68</f>
        <v>0</v>
      </c>
      <c r="X392">
        <f>'[1]материал - работа'!G68</f>
        <v>0</v>
      </c>
    </row>
    <row r="393" spans="1:2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>
        <f t="shared" si="13"/>
        <v>69</v>
      </c>
      <c r="S393" t="str">
        <f>'[1]материал - работа'!B69</f>
        <v xml:space="preserve">Монтаж кровельного покрытия </v>
      </c>
      <c r="T393" t="str">
        <f>'[1]материал - работа'!C69</f>
        <v>м2</v>
      </c>
      <c r="U393">
        <f>'[1]материал - работа'!D69</f>
        <v>0</v>
      </c>
      <c r="V393">
        <f>'[1]материал - работа'!E69</f>
        <v>0</v>
      </c>
      <c r="W393">
        <f>'[1]материал - работа'!F69</f>
        <v>0</v>
      </c>
      <c r="X393">
        <f>'[1]материал - работа'!G69</f>
        <v>0</v>
      </c>
    </row>
    <row r="394" spans="1:2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>
        <f t="shared" si="13"/>
        <v>70</v>
      </c>
      <c r="S394" t="str">
        <f>'[1]материал - работа'!B70</f>
        <v>Монтаж подкладочного ковра</v>
      </c>
      <c r="T394" t="str">
        <f>'[1]материал - работа'!C70</f>
        <v>м2</v>
      </c>
      <c r="U394">
        <f>'[1]материал - работа'!D70</f>
        <v>0</v>
      </c>
      <c r="V394">
        <f>'[1]материал - работа'!E70</f>
        <v>0</v>
      </c>
      <c r="W394">
        <f>'[1]материал - работа'!F70</f>
        <v>0</v>
      </c>
      <c r="X394">
        <f>'[1]материал - работа'!G70</f>
        <v>0</v>
      </c>
    </row>
    <row r="395" spans="1:2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>
        <f t="shared" si="13"/>
        <v>71</v>
      </c>
      <c r="S395" t="str">
        <f>'[1]материал - работа'!B71</f>
        <v>Монтаж водостока труба</v>
      </c>
      <c r="T395" t="str">
        <f>'[1]материал - работа'!C71</f>
        <v>п.м.</v>
      </c>
      <c r="U395">
        <f>'[1]материал - работа'!D71</f>
        <v>0</v>
      </c>
      <c r="V395">
        <f>'[1]материал - работа'!E71</f>
        <v>16</v>
      </c>
      <c r="W395">
        <f>'[1]материал - работа'!F71</f>
        <v>16</v>
      </c>
      <c r="X395">
        <f>'[1]материал - работа'!G71</f>
        <v>0</v>
      </c>
    </row>
    <row r="396" spans="1:24">
      <c r="R396">
        <f t="shared" si="13"/>
        <v>72</v>
      </c>
      <c r="S396" t="str">
        <f>'[1]материал - работа'!B72</f>
        <v>Монтаж водостока желоб</v>
      </c>
      <c r="T396" t="str">
        <f>'[1]материал - работа'!C72</f>
        <v>п.м.</v>
      </c>
      <c r="U396">
        <f>'[1]материал - работа'!D72</f>
        <v>0</v>
      </c>
      <c r="V396">
        <f>'[1]материал - работа'!E72</f>
        <v>24</v>
      </c>
      <c r="W396">
        <f>'[1]материал - работа'!F72</f>
        <v>24</v>
      </c>
      <c r="X396">
        <f>'[1]материал - работа'!G72</f>
        <v>0</v>
      </c>
    </row>
    <row r="397" spans="1:24">
      <c r="R397">
        <f t="shared" si="13"/>
        <v>73</v>
      </c>
      <c r="S397" t="str">
        <f>'[1]материал - работа'!B73</f>
        <v>Прием  пиломатериалов для кровли</v>
      </c>
      <c r="T397" t="str">
        <f>'[1]материал - работа'!C73</f>
        <v>м3</v>
      </c>
      <c r="U397">
        <f>'[1]материал - работа'!D73</f>
        <v>0</v>
      </c>
      <c r="V397">
        <f>'[1]материал - работа'!E73</f>
        <v>0</v>
      </c>
      <c r="W397">
        <f>'[1]материал - работа'!F73</f>
        <v>0</v>
      </c>
      <c r="X397" t="str">
        <f>'[1]материал - работа'!G73</f>
        <v>ковер</v>
      </c>
    </row>
    <row r="398" spans="1:24">
      <c r="R398">
        <f t="shared" si="13"/>
        <v>74</v>
      </c>
      <c r="S398" t="str">
        <f>'[1]материал - работа'!B74</f>
        <v>Прием  материалов кровли мягкая</v>
      </c>
      <c r="T398" t="str">
        <f>'[1]материал - работа'!C74</f>
        <v>компл</v>
      </c>
      <c r="U398">
        <f>'[1]материал - работа'!D74</f>
        <v>0</v>
      </c>
      <c r="V398" t="e">
        <f>'[1]материал - работа'!E74</f>
        <v>#VALUE!</v>
      </c>
      <c r="W398" t="e">
        <f>'[1]материал - работа'!F74</f>
        <v>#VALUE!</v>
      </c>
      <c r="X398" t="e">
        <f>'[1]материал - работа'!G74</f>
        <v>#VALUE!</v>
      </c>
    </row>
    <row r="399" spans="1:24">
      <c r="R399">
        <f t="shared" si="13"/>
        <v>75</v>
      </c>
      <c r="S399" t="str">
        <f>'[1]материал - работа'!B75</f>
        <v>Прием  материалов кровли железо</v>
      </c>
      <c r="T399" t="str">
        <f>'[1]материал - работа'!C75</f>
        <v>компл</v>
      </c>
      <c r="U399">
        <f>'[1]материал - работа'!D75</f>
        <v>0</v>
      </c>
      <c r="V399" t="e">
        <f>'[1]материал - работа'!E75</f>
        <v>#VALUE!</v>
      </c>
      <c r="W399">
        <f>'[1]материал - работа'!F75</f>
        <v>915.05049999999994</v>
      </c>
      <c r="X399" t="str">
        <f>'[1]материал - работа'!G75</f>
        <v>ОСБ</v>
      </c>
    </row>
    <row r="400" spans="1:24">
      <c r="R400">
        <f t="shared" si="13"/>
        <v>76</v>
      </c>
      <c r="S400">
        <f>'[1]материал - работа'!B76</f>
        <v>0</v>
      </c>
      <c r="T400">
        <f>'[1]материал - работа'!C76</f>
        <v>0</v>
      </c>
      <c r="U400">
        <f>'[1]материал - работа'!D76</f>
        <v>0</v>
      </c>
      <c r="V400" t="str">
        <f>'[1]материал - работа'!E76</f>
        <v>утепл вес</v>
      </c>
      <c r="W400" t="e">
        <f>'[1]материал - работа'!F76</f>
        <v>#VALUE!</v>
      </c>
      <c r="X400" t="e">
        <f>'[1]материал - работа'!G76</f>
        <v>#VALUE!</v>
      </c>
    </row>
    <row r="401" spans="18:24">
      <c r="R401">
        <f t="shared" si="13"/>
        <v>77</v>
      </c>
      <c r="S401" t="str">
        <f>'[1]материал - работа'!B77</f>
        <v>Водосток пластиковый</v>
      </c>
      <c r="T401">
        <f>'[1]материал - работа'!C77</f>
        <v>0</v>
      </c>
      <c r="U401">
        <f>'[1]материал - работа'!D77</f>
        <v>0</v>
      </c>
      <c r="V401">
        <f>'[1]материал - работа'!E77</f>
        <v>0</v>
      </c>
      <c r="W401" t="str">
        <f>'[1]материал - работа'!F77</f>
        <v>огнебио</v>
      </c>
      <c r="X401">
        <f>'[1]материал - работа'!G77</f>
        <v>0</v>
      </c>
    </row>
    <row r="402" spans="18:24">
      <c r="R402">
        <f t="shared" si="13"/>
        <v>78</v>
      </c>
      <c r="S402" t="str">
        <f>'[1]материал - работа'!B78</f>
        <v>Желоб 3м</v>
      </c>
      <c r="T402" t="str">
        <f>'[1]материал - работа'!C78</f>
        <v>шт</v>
      </c>
      <c r="U402">
        <f>'[1]материал - работа'!D78</f>
        <v>0</v>
      </c>
      <c r="V402">
        <f>'[1]материал - работа'!E78</f>
        <v>0</v>
      </c>
      <c r="W402" t="e">
        <f>'[1]материал - работа'!F78</f>
        <v>#VALUE!</v>
      </c>
      <c r="X402">
        <f>'[1]материал - работа'!G78</f>
        <v>0</v>
      </c>
    </row>
    <row r="403" spans="18:24">
      <c r="R403">
        <f t="shared" si="13"/>
        <v>79</v>
      </c>
      <c r="S403" t="str">
        <f>'[1]материал - работа'!B79</f>
        <v>Соединитель желоба</v>
      </c>
      <c r="T403" t="str">
        <f>'[1]материал - работа'!C79</f>
        <v>шт</v>
      </c>
      <c r="U403">
        <f>'[1]материал - работа'!D79</f>
        <v>0</v>
      </c>
      <c r="V403">
        <f>'[1]материал - работа'!E79</f>
        <v>0</v>
      </c>
      <c r="W403">
        <f>'[1]материал - работа'!F79</f>
        <v>0</v>
      </c>
      <c r="X403">
        <f>'[1]материал - работа'!G79</f>
        <v>0</v>
      </c>
    </row>
    <row r="404" spans="18:24">
      <c r="R404">
        <f t="shared" si="13"/>
        <v>80</v>
      </c>
      <c r="S404" t="str">
        <f>'[1]материал - работа'!B80</f>
        <v>Кронштейн желоба</v>
      </c>
      <c r="T404" t="str">
        <f>'[1]материал - работа'!C80</f>
        <v>шт</v>
      </c>
      <c r="U404">
        <f>'[1]материал - работа'!D80</f>
        <v>0</v>
      </c>
      <c r="V404">
        <f>'[1]материал - работа'!E80</f>
        <v>0</v>
      </c>
      <c r="W404" t="str">
        <f>'[1]материал - работа'!F80</f>
        <v>маст 3,6кг</v>
      </c>
      <c r="X404" t="e">
        <f>'[1]материал - работа'!G80</f>
        <v>#VALUE!</v>
      </c>
    </row>
    <row r="405" spans="18:24">
      <c r="R405">
        <f t="shared" si="13"/>
        <v>81</v>
      </c>
      <c r="S405" t="str">
        <f>'[1]материал - работа'!B81</f>
        <v>Заглушка</v>
      </c>
      <c r="T405" t="str">
        <f>'[1]материал - работа'!C81</f>
        <v>шт</v>
      </c>
      <c r="U405">
        <f>'[1]материал - работа'!D81</f>
        <v>0</v>
      </c>
      <c r="V405">
        <f>'[1]материал - работа'!E81</f>
        <v>0</v>
      </c>
      <c r="W405" t="str">
        <f>'[1]материал - работа'!F81</f>
        <v>маст 12кг</v>
      </c>
      <c r="X405" t="e">
        <f>'[1]материал - работа'!G81</f>
        <v>#VALUE!</v>
      </c>
    </row>
    <row r="406" spans="18:24">
      <c r="R406">
        <f t="shared" si="13"/>
        <v>82</v>
      </c>
      <c r="S406" t="str">
        <f>'[1]материал - работа'!B82</f>
        <v>Воронка</v>
      </c>
      <c r="T406" t="str">
        <f>'[1]материал - работа'!C82</f>
        <v>шт</v>
      </c>
      <c r="U406">
        <f>'[1]материал - работа'!D82</f>
        <v>0</v>
      </c>
      <c r="V406">
        <f>'[1]материал - работа'!E82</f>
        <v>0</v>
      </c>
      <c r="W406">
        <f>'[1]материал - работа'!F82</f>
        <v>0</v>
      </c>
      <c r="X406">
        <f>'[1]материал - работа'!G82</f>
        <v>0</v>
      </c>
    </row>
    <row r="407" spans="18:24">
      <c r="R407">
        <f t="shared" si="13"/>
        <v>83</v>
      </c>
      <c r="S407" t="str">
        <f>'[1]материал - работа'!B83</f>
        <v>Колено</v>
      </c>
      <c r="T407" t="str">
        <f>'[1]материал - работа'!C83</f>
        <v>шт</v>
      </c>
      <c r="U407">
        <f>'[1]материал - работа'!D83</f>
        <v>0</v>
      </c>
      <c r="V407">
        <f>'[1]материал - работа'!E83</f>
        <v>0</v>
      </c>
      <c r="W407">
        <f>'[1]материал - работа'!F83</f>
        <v>0</v>
      </c>
      <c r="X407">
        <f>'[1]материал - работа'!G83</f>
        <v>0</v>
      </c>
    </row>
    <row r="408" spans="18:24">
      <c r="R408">
        <f t="shared" si="13"/>
        <v>84</v>
      </c>
      <c r="S408" t="str">
        <f>'[1]материал - работа'!B84</f>
        <v>Отвод</v>
      </c>
      <c r="T408" t="str">
        <f>'[1]материал - работа'!C84</f>
        <v>шт</v>
      </c>
      <c r="U408">
        <f>'[1]материал - работа'!D84</f>
        <v>0</v>
      </c>
      <c r="V408">
        <f>'[1]материал - работа'!E84</f>
        <v>0</v>
      </c>
      <c r="W408">
        <f>'[1]материал - работа'!F84</f>
        <v>0</v>
      </c>
      <c r="X408">
        <f>'[1]материал - работа'!G84</f>
        <v>0</v>
      </c>
    </row>
    <row r="409" spans="18:24">
      <c r="R409">
        <f t="shared" si="13"/>
        <v>85</v>
      </c>
      <c r="S409" t="str">
        <f>'[1]материал - работа'!B85</f>
        <v>Труба 3м</v>
      </c>
      <c r="T409" t="str">
        <f>'[1]материал - работа'!C85</f>
        <v>шт</v>
      </c>
      <c r="U409">
        <f>'[1]материал - работа'!D85</f>
        <v>0</v>
      </c>
      <c r="V409">
        <f>'[1]материал - работа'!E85</f>
        <v>0</v>
      </c>
      <c r="W409">
        <f>'[1]материал - работа'!F85</f>
        <v>0</v>
      </c>
      <c r="X409">
        <f>'[1]материал - работа'!G85</f>
        <v>0</v>
      </c>
    </row>
    <row r="410" spans="18:24">
      <c r="R410">
        <f t="shared" si="13"/>
        <v>86</v>
      </c>
      <c r="S410" t="str">
        <f>'[1]материал - работа'!B86</f>
        <v>Труба 1м</v>
      </c>
      <c r="T410" t="str">
        <f>'[1]материал - работа'!C86</f>
        <v>шт</v>
      </c>
      <c r="U410">
        <f>'[1]материал - работа'!D86</f>
        <v>0</v>
      </c>
      <c r="V410">
        <f>'[1]материал - работа'!E86</f>
        <v>0</v>
      </c>
      <c r="W410">
        <f>'[1]материал - работа'!F86</f>
        <v>0</v>
      </c>
      <c r="X410">
        <f>'[1]материал - работа'!G86</f>
        <v>0</v>
      </c>
    </row>
    <row r="411" spans="18:24">
      <c r="R411">
        <f t="shared" si="13"/>
        <v>87</v>
      </c>
      <c r="S411" t="str">
        <f>'[1]материал - работа'!B87</f>
        <v>Хомут трубы</v>
      </c>
      <c r="T411" t="str">
        <f>'[1]материал - работа'!C87</f>
        <v>шт</v>
      </c>
      <c r="U411">
        <f>'[1]материал - работа'!D87</f>
        <v>0</v>
      </c>
      <c r="V411">
        <f>'[1]материал - работа'!E87</f>
        <v>0</v>
      </c>
      <c r="W411">
        <f>'[1]материал - работа'!F87</f>
        <v>0</v>
      </c>
      <c r="X411">
        <f>'[1]материал - работа'!G87</f>
        <v>0</v>
      </c>
    </row>
    <row r="412" spans="18:24">
      <c r="R412">
        <f t="shared" si="13"/>
        <v>88</v>
      </c>
      <c r="S412" t="str">
        <f>'[1]материал - работа'!B88</f>
        <v>Муфта трубы</v>
      </c>
      <c r="T412" t="str">
        <f>'[1]материал - работа'!C88</f>
        <v>шт</v>
      </c>
      <c r="U412">
        <f>'[1]материал - работа'!D88</f>
        <v>0</v>
      </c>
      <c r="V412">
        <f>'[1]материал - работа'!E88</f>
        <v>0</v>
      </c>
      <c r="W412">
        <f>'[1]материал - работа'!F88</f>
        <v>0</v>
      </c>
      <c r="X412">
        <f>'[1]материал - работа'!G88</f>
        <v>0</v>
      </c>
    </row>
    <row r="413" spans="18:24">
      <c r="R413">
        <f t="shared" si="13"/>
        <v>89</v>
      </c>
      <c r="S413" t="str">
        <f>'[1]материал - работа'!B89</f>
        <v>Угол желоба 90°</v>
      </c>
      <c r="T413" t="str">
        <f>'[1]материал - работа'!C89</f>
        <v>шт</v>
      </c>
      <c r="U413">
        <f>'[1]материал - работа'!D89</f>
        <v>0</v>
      </c>
      <c r="V413">
        <f>'[1]материал - работа'!E89</f>
        <v>0</v>
      </c>
      <c r="W413">
        <f>'[1]материал - работа'!F89</f>
        <v>0</v>
      </c>
      <c r="X413">
        <f>'[1]материал - работа'!G89</f>
        <v>0</v>
      </c>
    </row>
    <row r="414" spans="18:24">
      <c r="R414">
        <f t="shared" si="13"/>
        <v>90</v>
      </c>
      <c r="S414" t="str">
        <f>'[1]материал - работа'!B90</f>
        <v>Угол желоба 135°</v>
      </c>
      <c r="T414" t="str">
        <f>'[1]материал - работа'!C90</f>
        <v>шт</v>
      </c>
      <c r="U414">
        <f>'[1]материал - работа'!D90</f>
        <v>0</v>
      </c>
      <c r="V414">
        <f>'[1]материал - работа'!E90</f>
        <v>0</v>
      </c>
      <c r="W414">
        <f>'[1]материал - работа'!F90</f>
        <v>0</v>
      </c>
      <c r="X414">
        <f>'[1]материал - работа'!G90</f>
        <v>0</v>
      </c>
    </row>
    <row r="415" spans="18:24">
      <c r="R415">
        <f t="shared" si="13"/>
        <v>91</v>
      </c>
      <c r="S415">
        <f>'[1]материал - работа'!B91</f>
        <v>0</v>
      </c>
      <c r="T415">
        <f>'[1]материал - работа'!C91</f>
        <v>0</v>
      </c>
      <c r="U415">
        <f>'[1]материал - работа'!D91</f>
        <v>0</v>
      </c>
      <c r="V415">
        <f>'[1]материал - работа'!E91</f>
        <v>0</v>
      </c>
      <c r="W415">
        <f>'[1]материал - работа'!F91</f>
        <v>0</v>
      </c>
      <c r="X415">
        <f>'[1]материал - работа'!G91</f>
        <v>0</v>
      </c>
    </row>
    <row r="416" spans="18:24">
      <c r="R416">
        <f t="shared" si="13"/>
        <v>92</v>
      </c>
      <c r="S416" t="str">
        <f>'[1]материал - работа'!B92</f>
        <v>Водосток металлический</v>
      </c>
      <c r="T416">
        <f>'[1]материал - работа'!C92</f>
        <v>0</v>
      </c>
      <c r="U416">
        <f>'[1]материал - работа'!D92</f>
        <v>0</v>
      </c>
      <c r="V416">
        <f>'[1]материал - работа'!E92</f>
        <v>0</v>
      </c>
      <c r="W416">
        <f>'[1]материал - работа'!F92</f>
        <v>0</v>
      </c>
      <c r="X416">
        <f>'[1]материал - работа'!G92</f>
        <v>0</v>
      </c>
    </row>
    <row r="417" spans="18:24">
      <c r="R417">
        <f t="shared" si="13"/>
        <v>93</v>
      </c>
      <c r="S417" t="str">
        <f>'[1]материал - работа'!B93</f>
        <v>Желоб 3м</v>
      </c>
      <c r="T417" t="str">
        <f>'[1]материал - работа'!C93</f>
        <v>шт</v>
      </c>
      <c r="U417">
        <f>'[1]материал - работа'!D93</f>
        <v>0</v>
      </c>
      <c r="V417">
        <f>'[1]материал - работа'!E93</f>
        <v>0</v>
      </c>
      <c r="W417">
        <f>'[1]материал - работа'!F93</f>
        <v>0</v>
      </c>
      <c r="X417">
        <f>'[1]материал - работа'!G93</f>
        <v>0</v>
      </c>
    </row>
    <row r="418" spans="18:24">
      <c r="R418">
        <f t="shared" si="13"/>
        <v>94</v>
      </c>
      <c r="S418" t="str">
        <f>'[1]материал - работа'!B94</f>
        <v>Соединитель желоба</v>
      </c>
      <c r="T418" t="str">
        <f>'[1]материал - работа'!C94</f>
        <v>шт</v>
      </c>
      <c r="U418">
        <f>'[1]материал - работа'!D94</f>
        <v>0</v>
      </c>
      <c r="V418">
        <f>'[1]материал - работа'!E94</f>
        <v>0</v>
      </c>
      <c r="W418">
        <f>'[1]материал - работа'!F94</f>
        <v>0</v>
      </c>
      <c r="X418">
        <f>'[1]материал - работа'!G94</f>
        <v>0</v>
      </c>
    </row>
    <row r="419" spans="18:24">
      <c r="R419">
        <f t="shared" si="13"/>
        <v>95</v>
      </c>
      <c r="S419" t="str">
        <f>'[1]материал - работа'!B95</f>
        <v>Кронштейн желоба</v>
      </c>
      <c r="T419" t="str">
        <f>'[1]материал - работа'!C95</f>
        <v>шт</v>
      </c>
      <c r="U419">
        <f>'[1]материал - работа'!D95</f>
        <v>0</v>
      </c>
      <c r="V419">
        <f>'[1]материал - работа'!E95</f>
        <v>0</v>
      </c>
      <c r="W419">
        <f>'[1]материал - работа'!F95</f>
        <v>0</v>
      </c>
      <c r="X419">
        <f>'[1]материал - работа'!G95</f>
        <v>0</v>
      </c>
    </row>
    <row r="420" spans="18:24">
      <c r="R420">
        <f t="shared" si="13"/>
        <v>96</v>
      </c>
      <c r="S420" t="str">
        <f>'[1]материал - работа'!B96</f>
        <v>Заглушка</v>
      </c>
      <c r="T420" t="str">
        <f>'[1]материал - работа'!C96</f>
        <v>шт</v>
      </c>
      <c r="U420">
        <f>'[1]материал - работа'!D96</f>
        <v>0</v>
      </c>
      <c r="V420">
        <f>'[1]материал - работа'!E96</f>
        <v>0</v>
      </c>
      <c r="W420">
        <f>'[1]материал - работа'!F96</f>
        <v>0</v>
      </c>
      <c r="X420">
        <f>'[1]материал - работа'!G96</f>
        <v>0</v>
      </c>
    </row>
    <row r="421" spans="18:24">
      <c r="R421">
        <f t="shared" si="13"/>
        <v>97</v>
      </c>
      <c r="S421" t="str">
        <f>'[1]материал - работа'!B97</f>
        <v>Воронка</v>
      </c>
      <c r="T421" t="str">
        <f>'[1]материал - работа'!C97</f>
        <v>шт</v>
      </c>
      <c r="U421">
        <f>'[1]материал - работа'!D97</f>
        <v>0</v>
      </c>
      <c r="V421">
        <f>'[1]материал - работа'!E97</f>
        <v>0</v>
      </c>
      <c r="W421">
        <f>'[1]материал - работа'!F97</f>
        <v>0</v>
      </c>
      <c r="X421">
        <f>'[1]материал - работа'!G97</f>
        <v>0</v>
      </c>
    </row>
    <row r="422" spans="18:24">
      <c r="R422">
        <f t="shared" si="13"/>
        <v>98</v>
      </c>
      <c r="S422" t="str">
        <f>'[1]материал - работа'!B98</f>
        <v>Колено</v>
      </c>
      <c r="T422" t="str">
        <f>'[1]материал - работа'!C98</f>
        <v>шт</v>
      </c>
      <c r="U422">
        <f>'[1]материал - работа'!D98</f>
        <v>0</v>
      </c>
      <c r="V422">
        <f>'[1]материал - работа'!E98</f>
        <v>0</v>
      </c>
      <c r="W422">
        <f>'[1]материал - работа'!F98</f>
        <v>0</v>
      </c>
      <c r="X422">
        <f>'[1]материал - работа'!G98</f>
        <v>0</v>
      </c>
    </row>
    <row r="423" spans="18:24">
      <c r="R423">
        <f t="shared" si="13"/>
        <v>99</v>
      </c>
      <c r="S423" t="str">
        <f>'[1]материал - работа'!B99</f>
        <v>Отвод</v>
      </c>
      <c r="T423" t="str">
        <f>'[1]материал - работа'!C99</f>
        <v>шт</v>
      </c>
      <c r="U423">
        <f>'[1]материал - работа'!D99</f>
        <v>2</v>
      </c>
      <c r="V423">
        <f>'[1]материал - работа'!E99</f>
        <v>0</v>
      </c>
      <c r="W423">
        <f>'[1]материал - работа'!F99</f>
        <v>0</v>
      </c>
      <c r="X423">
        <f>'[1]материал - работа'!G99</f>
        <v>0</v>
      </c>
    </row>
    <row r="424" spans="18:24">
      <c r="R424">
        <f t="shared" si="13"/>
        <v>100</v>
      </c>
      <c r="S424" t="str">
        <f>'[1]материал - работа'!B100</f>
        <v>Труба 3м</v>
      </c>
      <c r="T424" t="str">
        <f>'[1]материал - работа'!C100</f>
        <v>шт</v>
      </c>
      <c r="U424">
        <f>'[1]материал - работа'!D100</f>
        <v>4</v>
      </c>
      <c r="V424">
        <f>'[1]материал - работа'!E100</f>
        <v>0</v>
      </c>
      <c r="W424">
        <f>'[1]материал - работа'!F100</f>
        <v>0</v>
      </c>
      <c r="X424">
        <f>'[1]материал - работа'!G100</f>
        <v>0</v>
      </c>
    </row>
    <row r="425" spans="18:24">
      <c r="R425">
        <f t="shared" si="13"/>
        <v>101</v>
      </c>
      <c r="S425" t="str">
        <f>'[1]материал - работа'!B101</f>
        <v>Труба 1м</v>
      </c>
      <c r="T425" t="str">
        <f>'[1]материал - работа'!C101</f>
        <v>шт</v>
      </c>
      <c r="U425">
        <f>'[1]материал - работа'!D101</f>
        <v>2</v>
      </c>
      <c r="V425">
        <f>'[1]материал - работа'!E101</f>
        <v>0</v>
      </c>
      <c r="W425">
        <f>'[1]материал - работа'!F101</f>
        <v>0</v>
      </c>
      <c r="X425">
        <f>'[1]материал - работа'!G101</f>
        <v>0</v>
      </c>
    </row>
    <row r="426" spans="18:24">
      <c r="R426">
        <f t="shared" si="13"/>
        <v>102</v>
      </c>
      <c r="S426" t="str">
        <f>'[1]материал - работа'!B102</f>
        <v>Хомут трубы</v>
      </c>
      <c r="T426" t="str">
        <f>'[1]материал - работа'!C102</f>
        <v>шт</v>
      </c>
      <c r="U426">
        <f>'[1]материал - работа'!D102</f>
        <v>2</v>
      </c>
      <c r="V426">
        <f>'[1]материал - работа'!E102</f>
        <v>0</v>
      </c>
      <c r="W426">
        <f>'[1]материал - работа'!F102</f>
        <v>0</v>
      </c>
      <c r="X426">
        <f>'[1]материал - работа'!G102</f>
        <v>0</v>
      </c>
    </row>
    <row r="427" spans="18:24">
      <c r="R427">
        <f t="shared" si="13"/>
        <v>103</v>
      </c>
      <c r="S427" t="str">
        <f>'[1]материал - работа'!B103</f>
        <v>Угол желоба 90° внутренний</v>
      </c>
      <c r="T427" t="str">
        <f>'[1]материал - работа'!C103</f>
        <v>шт</v>
      </c>
      <c r="U427">
        <f>'[1]материал - работа'!D103</f>
        <v>0</v>
      </c>
      <c r="V427">
        <f>'[1]материал - работа'!E103</f>
        <v>0</v>
      </c>
      <c r="W427">
        <f>'[1]материал - работа'!F103</f>
        <v>0</v>
      </c>
      <c r="X427">
        <f>'[1]материал - работа'!G103</f>
        <v>0</v>
      </c>
    </row>
    <row r="428" spans="18:24">
      <c r="R428">
        <f t="shared" si="13"/>
        <v>104</v>
      </c>
      <c r="S428" t="str">
        <f>'[1]материал - работа'!B104</f>
        <v>Угол желоба 90° внешний</v>
      </c>
      <c r="T428" t="str">
        <f>'[1]материал - работа'!C104</f>
        <v>шт</v>
      </c>
      <c r="U428">
        <f>'[1]материал - работа'!D104</f>
        <v>0</v>
      </c>
      <c r="V428">
        <f>'[1]материал - работа'!E104</f>
        <v>0</v>
      </c>
      <c r="W428">
        <f>'[1]материал - работа'!F104</f>
        <v>0</v>
      </c>
      <c r="X428">
        <f>'[1]материал - работа'!G104</f>
        <v>0</v>
      </c>
    </row>
    <row r="429" spans="18:24">
      <c r="R429">
        <f t="shared" si="13"/>
        <v>105</v>
      </c>
      <c r="S429" t="str">
        <f>'[1]материал - работа'!B105</f>
        <v>Угол желоба наружный 135°</v>
      </c>
      <c r="T429" t="str">
        <f>'[1]материал - работа'!C105</f>
        <v>шт</v>
      </c>
      <c r="U429">
        <f>'[1]материал - работа'!D105</f>
        <v>0</v>
      </c>
      <c r="V429">
        <f>'[1]материал - работа'!E105</f>
        <v>0</v>
      </c>
      <c r="W429">
        <f>'[1]материал - работа'!F105</f>
        <v>0</v>
      </c>
      <c r="X429">
        <f>'[1]материал - работа'!G105</f>
        <v>0</v>
      </c>
    </row>
    <row r="430" spans="18:24">
      <c r="R430">
        <f t="shared" si="13"/>
        <v>106</v>
      </c>
      <c r="S430">
        <f>'[1]материал - работа'!B106</f>
        <v>0</v>
      </c>
      <c r="T430">
        <f>'[1]материал - работа'!C106</f>
        <v>0</v>
      </c>
      <c r="U430">
        <f>'[1]материал - работа'!D106</f>
        <v>0</v>
      </c>
      <c r="V430">
        <f>'[1]материал - работа'!E106</f>
        <v>0</v>
      </c>
      <c r="W430">
        <f>'[1]материал - работа'!F106</f>
        <v>0</v>
      </c>
      <c r="X430">
        <f>'[1]материал - работа'!G106</f>
        <v>0</v>
      </c>
    </row>
  </sheetData>
  <mergeCells count="50">
    <mergeCell ref="J354:K354"/>
    <mergeCell ref="J355:K355"/>
    <mergeCell ref="J356:K356"/>
    <mergeCell ref="J357:K357"/>
    <mergeCell ref="J358:K358"/>
    <mergeCell ref="G362:K362"/>
    <mergeCell ref="A208:Q209"/>
    <mergeCell ref="I212:I213"/>
    <mergeCell ref="J212:J213"/>
    <mergeCell ref="K212:K213"/>
    <mergeCell ref="A277:Q278"/>
    <mergeCell ref="J343:N343"/>
    <mergeCell ref="I131:I132"/>
    <mergeCell ref="J131:J132"/>
    <mergeCell ref="K131:K132"/>
    <mergeCell ref="L131:L132"/>
    <mergeCell ref="A165:Q166"/>
    <mergeCell ref="I169:I170"/>
    <mergeCell ref="J169:J170"/>
    <mergeCell ref="K169:K170"/>
    <mergeCell ref="A92:A96"/>
    <mergeCell ref="B96:C96"/>
    <mergeCell ref="A97:A100"/>
    <mergeCell ref="B101:C101"/>
    <mergeCell ref="K101:L101"/>
    <mergeCell ref="G110:L111"/>
    <mergeCell ref="B68:C68"/>
    <mergeCell ref="F79:N80"/>
    <mergeCell ref="B83:C83"/>
    <mergeCell ref="E84:F84"/>
    <mergeCell ref="A85:A91"/>
    <mergeCell ref="E87:F87"/>
    <mergeCell ref="B40:D40"/>
    <mergeCell ref="G40:I40"/>
    <mergeCell ref="B47:D47"/>
    <mergeCell ref="G47:I47"/>
    <mergeCell ref="G61:I61"/>
    <mergeCell ref="B67:D67"/>
    <mergeCell ref="B27:C27"/>
    <mergeCell ref="B28:C28"/>
    <mergeCell ref="B29:C29"/>
    <mergeCell ref="K30:L30"/>
    <mergeCell ref="K31:L31"/>
    <mergeCell ref="F37:N38"/>
    <mergeCell ref="F1:N2"/>
    <mergeCell ref="G16:H16"/>
    <mergeCell ref="G21:H21"/>
    <mergeCell ref="G22:H22"/>
    <mergeCell ref="G23:H23"/>
    <mergeCell ref="B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CBF-8491-5E4F-B1D6-073E87D4BBE0}">
  <dimension ref="A1:AC124"/>
  <sheetViews>
    <sheetView topLeftCell="A3" workbookViewId="0">
      <selection activeCell="C19" sqref="C19"/>
    </sheetView>
  </sheetViews>
  <sheetFormatPr baseColWidth="10" defaultColWidth="8.83203125" defaultRowHeight="16"/>
  <cols>
    <col min="2" max="2" width="45.33203125" bestFit="1" customWidth="1"/>
    <col min="4" max="4" width="12.6640625" bestFit="1" customWidth="1"/>
    <col min="5" max="5" width="12.6640625" customWidth="1"/>
    <col min="6" max="6" width="14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  <col min="13" max="13" width="10.6640625" customWidth="1"/>
    <col min="14" max="14" width="11.1640625" customWidth="1"/>
    <col min="15" max="15" width="19.6640625" customWidth="1"/>
  </cols>
  <sheetData>
    <row r="1" spans="1:29">
      <c r="A1" s="346" t="s">
        <v>498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</row>
    <row r="2" spans="1:29">
      <c r="A2" s="346" t="s">
        <v>499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P2" t="s">
        <v>500</v>
      </c>
    </row>
    <row r="3" spans="1:29" ht="19">
      <c r="A3" s="347" t="s">
        <v>501</v>
      </c>
      <c r="B3" s="347"/>
      <c r="C3" s="348"/>
      <c r="D3" s="349"/>
      <c r="E3" s="349"/>
      <c r="F3" s="349"/>
      <c r="G3" s="350"/>
      <c r="H3" s="347" t="s">
        <v>502</v>
      </c>
      <c r="I3" s="347"/>
      <c r="J3" s="347"/>
      <c r="K3" s="351"/>
      <c r="M3" t="str">
        <f ca="1">_xlfn.FORMULATEXT(E13)</f>
        <v>='[late_2.xlsx]Данные - Крыша'!C57</v>
      </c>
      <c r="O3" t="str">
        <f ca="1">SUBSTITUTE(MID(M3, 2, LEN(M3)), "'Данные - Крыша'!C", "'Данные - Крыша'!A")</f>
        <v>'[late_2.xlsx]Данные - Крыша'!C57</v>
      </c>
      <c r="P3" s="352" cm="1">
        <f t="array" aca="1" ref="P3" ca="1">INDIRECT(O3)</f>
        <v>0</v>
      </c>
      <c r="R3" t="str">
        <f ca="1">MID(M3, SEARCH("!", M3) + 1, LEN(M3))</f>
        <v>C57</v>
      </c>
      <c r="S3" t="e">
        <f ca="1">VLOOKUP(P3,'[1]Данные - Крыша'!$AC$2:$AE$582,3,FALSE)</f>
        <v>#N/A</v>
      </c>
      <c r="T3" t="s">
        <v>503</v>
      </c>
      <c r="V3" t="e">
        <f ca="1">_xlfn.FORMULATEXT(N13)</f>
        <v>#N/A</v>
      </c>
      <c r="X3" t="e">
        <f ca="1">SUBSTITUTE(MID(V3, 2, LEN(V3)), "'Данные - Крыша'!C", "'Данные - Крыша'!A")</f>
        <v>#N/A</v>
      </c>
      <c r="Y3" s="352" t="e" cm="1">
        <f t="array" aca="1" ref="Y3" ca="1">INDIRECT(X3)</f>
        <v>#N/A</v>
      </c>
      <c r="AA3" t="e">
        <f ca="1">MID(V3, SEARCH("!", V3) + 1, LEN(V3))</f>
        <v>#N/A</v>
      </c>
      <c r="AB3" t="e">
        <f ca="1">VLOOKUP(Y3,'[1]Данные - Крыша'!$AC$2:$AE$582,3,FALSE)</f>
        <v>#N/A</v>
      </c>
      <c r="AC3" t="s">
        <v>503</v>
      </c>
    </row>
    <row r="4" spans="1:29" ht="19">
      <c r="A4" s="353" t="s">
        <v>504</v>
      </c>
      <c r="B4" s="353"/>
      <c r="C4" s="348"/>
      <c r="D4" s="354"/>
      <c r="E4" s="354"/>
      <c r="F4" s="354"/>
      <c r="G4" s="350"/>
      <c r="H4" s="353" t="s">
        <v>505</v>
      </c>
      <c r="I4" s="353"/>
      <c r="J4" s="353"/>
      <c r="K4" s="353"/>
      <c r="M4" t="str">
        <f t="shared" ref="M4" ca="1" si="0">_xlfn.FORMULATEXT(E14)</f>
        <v>='[late_2.xlsx]Данные - Крыша'!C61</v>
      </c>
      <c r="O4" t="str">
        <f t="shared" ref="O4:O17" ca="1" si="1">SUBSTITUTE(MID(M4, 2, LEN(M4)), "'Данные - Крыша'!C", "'Данные - Крыша'!A")</f>
        <v>'[late_2.xlsx]Данные - Крыша'!C61</v>
      </c>
      <c r="P4" s="352" cm="1">
        <f t="array" aca="1" ref="P4" ca="1">INDIRECT(O4)</f>
        <v>0</v>
      </c>
      <c r="R4" t="str">
        <f t="shared" ref="R4:R67" ca="1" si="2">MID(M4, SEARCH("!", M4) + 1, LEN(M4))</f>
        <v>C61</v>
      </c>
      <c r="S4" t="e">
        <f ca="1">VLOOKUP(P4,'[1]Данные - Крыша'!$AC$2:$AE$582,3,FALSE)</f>
        <v>#N/A</v>
      </c>
      <c r="T4" t="s">
        <v>506</v>
      </c>
    </row>
    <row r="5" spans="1:29" ht="19">
      <c r="A5" s="355" t="s">
        <v>507</v>
      </c>
      <c r="B5" s="355"/>
      <c r="C5" s="348"/>
      <c r="D5" s="356"/>
      <c r="E5" s="356"/>
      <c r="F5" s="356"/>
      <c r="G5" s="350"/>
      <c r="H5" s="350"/>
      <c r="I5" s="357"/>
      <c r="J5" s="358" t="s">
        <v>508</v>
      </c>
      <c r="K5" s="359"/>
      <c r="P5" s="352"/>
    </row>
    <row r="6" spans="1:29">
      <c r="A6" s="353" t="s">
        <v>509</v>
      </c>
      <c r="B6" s="353"/>
      <c r="C6" s="348"/>
      <c r="D6" s="354" t="s">
        <v>510</v>
      </c>
      <c r="E6" s="354"/>
      <c r="F6" s="354"/>
      <c r="G6" s="360"/>
      <c r="H6" s="360"/>
      <c r="I6" s="361" t="s">
        <v>511</v>
      </c>
      <c r="J6" s="361"/>
      <c r="K6" s="361"/>
      <c r="M6" t="e">
        <f t="shared" ref="M6:M8" ca="1" si="3">_xlfn.FORMULATEXT(E16)</f>
        <v>#N/A</v>
      </c>
      <c r="N6" t="s">
        <v>512</v>
      </c>
      <c r="O6" t="e">
        <f t="shared" ref="O6:O19" ca="1" si="4">SUBSTITUTE(MID(M6, 2, LEN(M6)), "'Данные - Крыша'!C", "'Данные - Крыша'!A")</f>
        <v>#N/A</v>
      </c>
      <c r="P6" s="315" t="s">
        <v>415</v>
      </c>
      <c r="R6" t="e">
        <f t="shared" ca="1" si="2"/>
        <v>#N/A</v>
      </c>
      <c r="S6" t="str">
        <f>VLOOKUP(P6,'[1]Данные - Крыша'!$AC$2:$AE$582,3,FALSE)</f>
        <v>F306</v>
      </c>
      <c r="T6" t="s">
        <v>513</v>
      </c>
      <c r="U6" t="str">
        <f>LOWER(_xlfn.CONCAT("f",S6))</f>
        <v>ff306</v>
      </c>
    </row>
    <row r="7" spans="1:29" ht="75">
      <c r="A7" s="362" t="s">
        <v>514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M7" s="363">
        <f>'[1]Данные - Крыша'!C63</f>
        <v>0</v>
      </c>
      <c r="N7" t="s">
        <v>515</v>
      </c>
      <c r="O7" s="364" t="s">
        <v>516</v>
      </c>
      <c r="P7" s="325" t="s">
        <v>461</v>
      </c>
      <c r="R7" t="e">
        <f t="shared" si="2"/>
        <v>#VALUE!</v>
      </c>
      <c r="S7" t="str">
        <f>VLOOKUP(P7,'[1]Данные - Крыша'!$AC$2:$AE$582,3,FALSE)</f>
        <v>D343</v>
      </c>
      <c r="T7" t="s">
        <v>517</v>
      </c>
      <c r="U7" t="str">
        <f t="shared" ref="U7:U70" si="5">LOWER(_xlfn.CONCAT("f",S7))</f>
        <v>fd343</v>
      </c>
    </row>
    <row r="8" spans="1:29" ht="19">
      <c r="A8" s="365" t="s">
        <v>518</v>
      </c>
      <c r="B8" s="365"/>
      <c r="C8" s="365"/>
      <c r="D8" s="365"/>
      <c r="E8" s="365"/>
      <c r="F8" s="365"/>
      <c r="G8" s="365"/>
      <c r="H8" s="366"/>
      <c r="I8" s="367"/>
      <c r="J8" s="367"/>
      <c r="K8" s="368"/>
      <c r="M8" t="str">
        <f t="shared" ca="1" si="3"/>
        <v>='[late_2.xlsx]Данные - Крыша'!C53</v>
      </c>
      <c r="O8" t="str">
        <f t="shared" ca="1" si="4"/>
        <v>'[late_2.xlsx]Данные - Крыша'!C53</v>
      </c>
      <c r="P8" s="352" cm="1">
        <f t="array" aca="1" ref="P8" ca="1">INDIRECT(O8)</f>
        <v>0</v>
      </c>
      <c r="R8" t="str">
        <f t="shared" ca="1" si="2"/>
        <v>C53</v>
      </c>
      <c r="S8" t="e">
        <f ca="1">VLOOKUP(P8,'[1]Данные - Крыша'!$AC$2:$AE$582,3,FALSE)</f>
        <v>#N/A</v>
      </c>
      <c r="T8" t="s">
        <v>519</v>
      </c>
      <c r="U8" t="e">
        <f t="shared" ca="1" si="5"/>
        <v>#N/A</v>
      </c>
    </row>
    <row r="9" spans="1:29" ht="42">
      <c r="A9" s="369" t="s">
        <v>520</v>
      </c>
      <c r="B9" s="369" t="s">
        <v>521</v>
      </c>
      <c r="C9" s="369" t="s">
        <v>2</v>
      </c>
      <c r="D9" s="370" t="s">
        <v>522</v>
      </c>
      <c r="E9" s="370" t="s">
        <v>523</v>
      </c>
      <c r="F9" s="370" t="s">
        <v>524</v>
      </c>
      <c r="G9" s="369" t="s">
        <v>525</v>
      </c>
      <c r="H9" s="369" t="s">
        <v>2</v>
      </c>
      <c r="I9" s="370" t="s">
        <v>522</v>
      </c>
      <c r="J9" s="370" t="s">
        <v>526</v>
      </c>
      <c r="K9" s="370" t="s">
        <v>527</v>
      </c>
      <c r="P9" s="352"/>
      <c r="U9" t="str">
        <f t="shared" si="5"/>
        <v>f</v>
      </c>
    </row>
    <row r="10" spans="1:29" ht="19">
      <c r="A10" s="371">
        <v>1</v>
      </c>
      <c r="B10" s="371">
        <v>2</v>
      </c>
      <c r="C10" s="371">
        <v>3</v>
      </c>
      <c r="D10" s="372">
        <v>4</v>
      </c>
      <c r="E10" s="372">
        <v>5</v>
      </c>
      <c r="F10" s="372">
        <v>6</v>
      </c>
      <c r="G10" s="372">
        <v>7</v>
      </c>
      <c r="H10" s="372">
        <v>8</v>
      </c>
      <c r="I10" s="372">
        <v>9</v>
      </c>
      <c r="J10" s="372">
        <v>10</v>
      </c>
      <c r="K10" s="372">
        <v>11</v>
      </c>
      <c r="M10" t="str">
        <f t="shared" ref="M10:M11" ca="1" si="6">_xlfn.FORMULATEXT(E20)</f>
        <v>='[late_2.xlsx]Данные - Крыша'!C55</v>
      </c>
      <c r="O10" t="str">
        <f t="shared" ref="O10:O23" ca="1" si="7">SUBSTITUTE(MID(M10, 2, LEN(M10)), "'Данные - Крыша'!C", "'Данные - Крыша'!A")</f>
        <v>'[late_2.xlsx]Данные - Крыша'!C55</v>
      </c>
      <c r="P10" s="352" cm="1">
        <f t="array" aca="1" ref="P10" ca="1">INDIRECT(O10)</f>
        <v>0</v>
      </c>
      <c r="R10" t="str">
        <f t="shared" ref="R10:R73" ca="1" si="8">MID(M10, SEARCH("!", M10) + 1, LEN(M10))</f>
        <v>C55</v>
      </c>
      <c r="S10" t="e">
        <f ca="1">VLOOKUP(P10,'[1]Данные - Крыша'!$AC$2:$AE$582,3,FALSE)</f>
        <v>#N/A</v>
      </c>
      <c r="T10" t="s">
        <v>528</v>
      </c>
      <c r="U10" t="e">
        <f t="shared" ca="1" si="5"/>
        <v>#N/A</v>
      </c>
    </row>
    <row r="11" spans="1:29" ht="19">
      <c r="A11" s="373"/>
      <c r="B11" s="373"/>
      <c r="C11" s="373"/>
      <c r="D11" s="374"/>
      <c r="E11" s="374"/>
      <c r="F11" s="374"/>
      <c r="G11" s="374"/>
      <c r="H11" s="374"/>
      <c r="I11" s="374"/>
      <c r="J11" s="374"/>
      <c r="K11" s="374"/>
      <c r="M11" t="str">
        <f t="shared" ca="1" si="6"/>
        <v>='[late_2.xlsx]Данные - Крыша'!C56</v>
      </c>
      <c r="O11" t="str">
        <f t="shared" ca="1" si="7"/>
        <v>'[late_2.xlsx]Данные - Крыша'!C56</v>
      </c>
      <c r="P11" s="352" cm="1">
        <f t="array" aca="1" ref="P11" ca="1">INDIRECT(O11)</f>
        <v>0</v>
      </c>
      <c r="R11" t="str">
        <f t="shared" ca="1" si="8"/>
        <v>C56</v>
      </c>
      <c r="S11" t="e">
        <f ca="1">VLOOKUP(P11,'[1]Данные - Крыша'!$AC$2:$AE$582,3,FALSE)</f>
        <v>#N/A</v>
      </c>
      <c r="T11" t="s">
        <v>529</v>
      </c>
      <c r="U11" t="e">
        <f t="shared" ca="1" si="5"/>
        <v>#N/A</v>
      </c>
    </row>
    <row r="12" spans="1:29" ht="19">
      <c r="A12" s="375" t="s">
        <v>530</v>
      </c>
      <c r="B12" s="375"/>
      <c r="C12" s="376"/>
      <c r="D12" s="377"/>
      <c r="E12" s="377"/>
      <c r="F12" s="378"/>
      <c r="G12" s="379"/>
      <c r="H12" s="376"/>
      <c r="I12" s="380"/>
      <c r="J12" s="377"/>
      <c r="K12" s="378"/>
      <c r="M12" t="str">
        <f ca="1">_xlfn.FORMULATEXT(D13)</f>
        <v>='[late_2.xlsx]Данные - Крыша'!C4</v>
      </c>
      <c r="N12" t="str">
        <f t="shared" ref="N12:T12" ca="1" si="9">_xlfn.FORMULATEXT(E13)</f>
        <v>='[late_2.xlsx]Данные - Крыша'!C57</v>
      </c>
      <c r="O12" t="str">
        <f t="shared" ca="1" si="9"/>
        <v>=D13*E13</v>
      </c>
      <c r="P12" t="e">
        <f t="shared" ca="1" si="9"/>
        <v>#N/A</v>
      </c>
      <c r="Q12" t="e">
        <f t="shared" ca="1" si="9"/>
        <v>#N/A</v>
      </c>
      <c r="R12" t="e">
        <f t="shared" ca="1" si="9"/>
        <v>#N/A</v>
      </c>
      <c r="S12" t="e">
        <f t="shared" ca="1" si="9"/>
        <v>#N/A</v>
      </c>
      <c r="T12" t="str">
        <f t="shared" ca="1" si="9"/>
        <v>=I13*J13</v>
      </c>
      <c r="U12" t="e">
        <f t="shared" ca="1" si="5"/>
        <v>#N/A</v>
      </c>
      <c r="V12" s="381" t="str">
        <f ca="1">_xlfn.FORMULATEXT(D13)</f>
        <v>='[late_2.xlsx]Данные - Крыша'!C4</v>
      </c>
      <c r="W12" s="381"/>
      <c r="X12" t="str">
        <f t="shared" ref="X12" ca="1" si="10">SUBSTITUTE(MID(V12, 2, LEN(V12)), "'Данные - Крыша'!C", "'Данные - Крыша'!A")</f>
        <v>'[late_2.xlsx]Данные - Крыша'!C4</v>
      </c>
      <c r="Y12" s="352" t="str" cm="1">
        <f t="array" aca="1" ref="Y12" ca="1">INDIRECT(X12)</f>
        <v>DB-size</v>
      </c>
      <c r="Z12" s="352"/>
      <c r="AA12" s="381" t="s">
        <v>531</v>
      </c>
      <c r="AB12" s="381" t="s">
        <v>532</v>
      </c>
      <c r="AC12" s="381" t="s">
        <v>503</v>
      </c>
    </row>
    <row r="13" spans="1:29" ht="19">
      <c r="A13" s="382" t="s">
        <v>533</v>
      </c>
      <c r="B13" s="383" t="s">
        <v>534</v>
      </c>
      <c r="C13" s="384" t="s">
        <v>10</v>
      </c>
      <c r="D13" s="384" t="str">
        <f>'[1]Данные - Крыша'!C4</f>
        <v>DB-size</v>
      </c>
      <c r="E13" s="385">
        <f>'[1]Данные - Крыша'!C57</f>
        <v>0</v>
      </c>
      <c r="F13" s="384" t="e">
        <f>D13*E13</f>
        <v>#VALUE!</v>
      </c>
      <c r="G13" s="386" t="s">
        <v>535</v>
      </c>
      <c r="H13" s="387" t="s">
        <v>4</v>
      </c>
      <c r="I13" s="388"/>
      <c r="J13" s="389"/>
      <c r="K13" s="384">
        <f t="shared" ref="K13" si="11">I13*J13</f>
        <v>0</v>
      </c>
      <c r="M13" t="str">
        <f t="shared" ref="M13:M16" ca="1" si="12">_xlfn.FORMULATEXT(E23)</f>
        <v>='[late_2.xlsx]Данные - Крыша'!C58</v>
      </c>
      <c r="O13" t="str">
        <f t="shared" ref="O13:O26" ca="1" si="13">SUBSTITUTE(MID(M13, 2, LEN(M13)), "'Данные - Крыша'!C", "'Данные - Крыша'!A")</f>
        <v>'[late_2.xlsx]Данные - Крыша'!C58</v>
      </c>
      <c r="P13" s="352" cm="1">
        <f t="array" aca="1" ref="P13" ca="1">INDIRECT(O13)</f>
        <v>0</v>
      </c>
      <c r="R13" t="str">
        <f t="shared" ref="R13:R76" ca="1" si="14">MID(M13, SEARCH("!", M13) + 1, LEN(M13))</f>
        <v>C58</v>
      </c>
      <c r="S13" t="e">
        <f ca="1">VLOOKUP(P13,'[1]Данные - Крыша'!$AC$2:$AE$582,3,FALSE)</f>
        <v>#N/A</v>
      </c>
      <c r="T13" t="s">
        <v>536</v>
      </c>
      <c r="U13" t="e">
        <f t="shared" ca="1" si="5"/>
        <v>#N/A</v>
      </c>
      <c r="V13" s="381" t="e">
        <f t="shared" ref="V13:V76" ca="1" si="15">_xlfn.FORMULATEXT(D14)</f>
        <v>#N/A</v>
      </c>
    </row>
    <row r="14" spans="1:29" ht="30">
      <c r="A14" s="382" t="s">
        <v>537</v>
      </c>
      <c r="B14" s="383" t="s">
        <v>538</v>
      </c>
      <c r="C14" s="384" t="s">
        <v>10</v>
      </c>
      <c r="D14" s="384"/>
      <c r="E14" s="385">
        <f>'[1]Данные - Крыша'!C61</f>
        <v>0</v>
      </c>
      <c r="F14" s="384">
        <f>D14*E14</f>
        <v>0</v>
      </c>
      <c r="G14" s="386" t="s">
        <v>539</v>
      </c>
      <c r="H14" s="390" t="s">
        <v>18</v>
      </c>
      <c r="I14" s="388"/>
      <c r="J14" s="389"/>
      <c r="K14" s="384">
        <f>I14*J14</f>
        <v>0</v>
      </c>
      <c r="M14" t="str">
        <f t="shared" ca="1" si="12"/>
        <v>='[late_2.xlsx]Данные - Крыша'!C59</v>
      </c>
      <c r="O14" t="str">
        <f t="shared" ca="1" si="13"/>
        <v>'[late_2.xlsx]Данные - Крыша'!C59</v>
      </c>
      <c r="P14" s="352" cm="1">
        <f t="array" aca="1" ref="P14" ca="1">INDIRECT(O14)</f>
        <v>0</v>
      </c>
      <c r="R14" t="str">
        <f t="shared" ca="1" si="14"/>
        <v>C59</v>
      </c>
      <c r="S14" t="e">
        <f ca="1">VLOOKUP(P14,'[1]Данные - Крыша'!$AC$2:$AE$582,3,FALSE)</f>
        <v>#N/A</v>
      </c>
      <c r="T14" t="s">
        <v>540</v>
      </c>
      <c r="U14" t="e">
        <f t="shared" ca="1" si="5"/>
        <v>#N/A</v>
      </c>
      <c r="V14" s="381" t="e">
        <f t="shared" ca="1" si="15"/>
        <v>#N/A</v>
      </c>
    </row>
    <row r="15" spans="1:29" ht="19">
      <c r="A15" s="382"/>
      <c r="B15" s="383"/>
      <c r="C15" s="384"/>
      <c r="D15" s="384"/>
      <c r="E15" s="385"/>
      <c r="F15" s="384"/>
      <c r="G15" s="386"/>
      <c r="H15" s="387"/>
      <c r="I15" s="391"/>
      <c r="J15" s="392"/>
      <c r="K15" s="384"/>
      <c r="M15" t="str">
        <f t="shared" ca="1" si="12"/>
        <v>='[late_2.xlsx]Данные - Крыша'!C60</v>
      </c>
      <c r="O15" t="str">
        <f t="shared" ca="1" si="13"/>
        <v>'[late_2.xlsx]Данные - Крыша'!C60</v>
      </c>
      <c r="P15" s="352" cm="1">
        <f t="array" aca="1" ref="P15" ca="1">INDIRECT(O15)</f>
        <v>0</v>
      </c>
      <c r="R15" t="str">
        <f t="shared" ca="1" si="14"/>
        <v>C60</v>
      </c>
      <c r="S15" t="e">
        <f ca="1">VLOOKUP(P15,'[1]Данные - Крыша'!$AC$2:$AE$582,3,FALSE)</f>
        <v>#N/A</v>
      </c>
      <c r="T15" t="s">
        <v>541</v>
      </c>
      <c r="U15" t="e">
        <f t="shared" ca="1" si="5"/>
        <v>#N/A</v>
      </c>
      <c r="V15" s="381" t="e">
        <f t="shared" ca="1" si="15"/>
        <v>#N/A</v>
      </c>
    </row>
    <row r="16" spans="1:29" ht="19">
      <c r="A16" s="393"/>
      <c r="B16" s="393"/>
      <c r="C16" s="394"/>
      <c r="D16" s="395" t="s">
        <v>542</v>
      </c>
      <c r="E16" s="396"/>
      <c r="F16" s="397" t="e">
        <f>SUM(F13:F15)</f>
        <v>#VALUE!</v>
      </c>
      <c r="G16" s="393"/>
      <c r="H16" s="393"/>
      <c r="I16" s="395" t="s">
        <v>543</v>
      </c>
      <c r="J16" s="396"/>
      <c r="K16" s="397">
        <f>SUM(K13:K15)</f>
        <v>0</v>
      </c>
      <c r="M16" t="str">
        <f t="shared" ca="1" si="12"/>
        <v>='[late_2.xlsx]Данные - Крыша'!C62</v>
      </c>
      <c r="O16" t="str">
        <f t="shared" ca="1" si="13"/>
        <v>'[late_2.xlsx]Данные - Крыша'!C62</v>
      </c>
      <c r="P16" s="352" cm="1">
        <f t="array" aca="1" ref="P16" ca="1">INDIRECT(O16)</f>
        <v>45</v>
      </c>
      <c r="R16" t="str">
        <f t="shared" ca="1" si="14"/>
        <v>C62</v>
      </c>
      <c r="S16" t="e">
        <f ca="1">VLOOKUP(P16,'[1]Данные - Крыша'!$AC$2:$AE$582,3,FALSE)</f>
        <v>#N/A</v>
      </c>
      <c r="T16" t="s">
        <v>544</v>
      </c>
      <c r="U16" t="e">
        <f t="shared" ca="1" si="5"/>
        <v>#N/A</v>
      </c>
      <c r="V16" s="381" t="e">
        <f t="shared" ca="1" si="15"/>
        <v>#N/A</v>
      </c>
    </row>
    <row r="17" spans="1:22" ht="19">
      <c r="A17" s="398" t="s">
        <v>545</v>
      </c>
      <c r="B17" s="393"/>
      <c r="C17" s="394"/>
      <c r="D17" s="399"/>
      <c r="E17" s="399"/>
      <c r="F17" s="400"/>
      <c r="G17" s="393"/>
      <c r="H17" s="393"/>
      <c r="I17" s="401"/>
      <c r="J17" s="402"/>
      <c r="K17" s="400"/>
      <c r="P17" s="352"/>
      <c r="U17" t="str">
        <f t="shared" si="5"/>
        <v>f</v>
      </c>
      <c r="V17" s="381" t="str">
        <f t="shared" ca="1" si="15"/>
        <v>='[late_2.xlsx]Данные - Крыша'!C4</v>
      </c>
    </row>
    <row r="18" spans="1:22" ht="19">
      <c r="A18" s="382" t="s">
        <v>533</v>
      </c>
      <c r="B18" s="323" t="s">
        <v>452</v>
      </c>
      <c r="C18" s="403" t="s">
        <v>10</v>
      </c>
      <c r="D18" s="404" t="str">
        <f>'[1]Данные - Крыша'!C4</f>
        <v>DB-size</v>
      </c>
      <c r="E18" s="405">
        <f>'[1]Данные - Крыша'!C53</f>
        <v>0</v>
      </c>
      <c r="F18" s="406" t="e">
        <f>D18*E18</f>
        <v>#VALUE!</v>
      </c>
      <c r="G18" s="407" t="s">
        <v>409</v>
      </c>
      <c r="H18" s="408" t="s">
        <v>18</v>
      </c>
      <c r="I18" s="409" t="str">
        <f>'[1]Данные - Крыша'!C23</f>
        <v>DB-srIzospanB</v>
      </c>
      <c r="J18" s="404">
        <f>'[1]Данные - Крыша'!E23</f>
        <v>0</v>
      </c>
      <c r="K18" s="410" t="e">
        <f t="shared" ref="K18:K38" si="16">I18*J18</f>
        <v>#VALUE!</v>
      </c>
      <c r="M18" t="str">
        <f ca="1">_xlfn.FORMULATEXT(J18)</f>
        <v>='[late_2.xlsx]Данные - Крыша'!E23</v>
      </c>
      <c r="O18" t="str">
        <f ca="1">SUBSTITUTE(MID(M18, 2, LEN(M18)), "'Данные - Крыша'!E", "'Данные - Крыша'!A")</f>
        <v>'[late_2.xlsx]Данные - Крыша'!E23</v>
      </c>
      <c r="P18" s="352" cm="1">
        <f t="array" aca="1" ref="P18" ca="1">INDIRECT(O18)</f>
        <v>0</v>
      </c>
      <c r="R18" t="str">
        <f t="shared" ref="R18:R81" ca="1" si="17">MID(M18, SEARCH("!", M18) + 1, LEN(M18))</f>
        <v>E23</v>
      </c>
      <c r="S18" t="e">
        <f ca="1">VLOOKUP(P18,'[1]Данные - Крыша'!AC2:AE582,3,FALSE)</f>
        <v>#N/A</v>
      </c>
      <c r="T18" t="s">
        <v>546</v>
      </c>
      <c r="U18" t="e">
        <f t="shared" ca="1" si="5"/>
        <v>#N/A</v>
      </c>
      <c r="V18" s="381" t="e">
        <f t="shared" ca="1" si="15"/>
        <v>#N/A</v>
      </c>
    </row>
    <row r="19" spans="1:22" ht="19">
      <c r="A19" s="382"/>
      <c r="B19" s="323"/>
      <c r="C19" s="403"/>
      <c r="D19" s="404"/>
      <c r="E19" s="405"/>
      <c r="F19" s="406"/>
      <c r="G19" s="407" t="s">
        <v>410</v>
      </c>
      <c r="H19" s="408" t="s">
        <v>18</v>
      </c>
      <c r="I19" s="409" t="str">
        <f>'[1]Данные - Крыша'!C24</f>
        <v>DB-srIzospanB35</v>
      </c>
      <c r="J19" s="404">
        <f>'[1]Данные - Крыша'!E24</f>
        <v>0</v>
      </c>
      <c r="K19" s="410" t="e">
        <f t="shared" si="16"/>
        <v>#VALUE!</v>
      </c>
      <c r="M19" t="str">
        <f t="shared" ref="M19:M82" ca="1" si="18">_xlfn.FORMULATEXT(J19)</f>
        <v>='[late_2.xlsx]Данные - Крыша'!E24</v>
      </c>
      <c r="O19" t="str">
        <f t="shared" ref="O19:O82" ca="1" si="19">SUBSTITUTE(MID(M19, 2, LEN(M19)), "'Данные - Крыша'!E", "'Данные - Крыша'!A")</f>
        <v>'[late_2.xlsx]Данные - Крыша'!E24</v>
      </c>
      <c r="P19" s="352" cm="1">
        <f t="array" aca="1" ref="P19" ca="1">INDIRECT(O19)</f>
        <v>0</v>
      </c>
      <c r="R19" t="str">
        <f t="shared" ca="1" si="17"/>
        <v>E24</v>
      </c>
      <c r="S19" t="e">
        <f ca="1">VLOOKUP(P19,'[1]Данные - Крыша'!AC3:AE583,3,FALSE)</f>
        <v>#N/A</v>
      </c>
      <c r="T19" t="s">
        <v>547</v>
      </c>
      <c r="U19" t="e">
        <f t="shared" ca="1" si="5"/>
        <v>#N/A</v>
      </c>
      <c r="V19" s="381" t="e">
        <f t="shared" ca="1" si="15"/>
        <v>#N/A</v>
      </c>
    </row>
    <row r="20" spans="1:22" ht="19">
      <c r="A20" s="382" t="s">
        <v>537</v>
      </c>
      <c r="B20" s="323" t="s">
        <v>454</v>
      </c>
      <c r="C20" s="403" t="s">
        <v>10</v>
      </c>
      <c r="D20" s="404"/>
      <c r="E20" s="405">
        <f>'[1]Данные - Крыша'!C55</f>
        <v>0</v>
      </c>
      <c r="F20" s="406">
        <f>D20*E20</f>
        <v>0</v>
      </c>
      <c r="G20" s="407" t="s">
        <v>408</v>
      </c>
      <c r="H20" s="408" t="s">
        <v>190</v>
      </c>
      <c r="I20" s="409" t="str">
        <f>'[1]Данные - Крыша'!C22</f>
        <v>DB-srRokvul</v>
      </c>
      <c r="J20" s="404">
        <f>'[1]Данные - Крыша'!E22</f>
        <v>0</v>
      </c>
      <c r="K20" s="410" t="e">
        <f t="shared" si="16"/>
        <v>#VALUE!</v>
      </c>
      <c r="M20" t="str">
        <f t="shared" ca="1" si="18"/>
        <v>='[late_2.xlsx]Данные - Крыша'!E22</v>
      </c>
      <c r="O20" t="str">
        <f t="shared" ca="1" si="19"/>
        <v>'[late_2.xlsx]Данные - Крыша'!E22</v>
      </c>
      <c r="P20" s="352" cm="1">
        <f t="array" aca="1" ref="P20" ca="1">INDIRECT(O20)</f>
        <v>0</v>
      </c>
      <c r="R20" t="str">
        <f t="shared" ca="1" si="17"/>
        <v>E22</v>
      </c>
      <c r="S20" t="e">
        <f ca="1">VLOOKUP(P20,'[1]Данные - Крыша'!AC4:AE584,3,FALSE)</f>
        <v>#N/A</v>
      </c>
      <c r="T20" t="s">
        <v>548</v>
      </c>
      <c r="U20" t="e">
        <f t="shared" ca="1" si="5"/>
        <v>#N/A</v>
      </c>
      <c r="V20" s="381" t="str">
        <f t="shared" ca="1" si="15"/>
        <v>='[late_2.xlsx]Данные - Крыша'!C4</v>
      </c>
    </row>
    <row r="21" spans="1:22" ht="19">
      <c r="A21" s="382" t="s">
        <v>549</v>
      </c>
      <c r="B21" s="323" t="s">
        <v>455</v>
      </c>
      <c r="C21" s="403" t="s">
        <v>10</v>
      </c>
      <c r="D21" s="404" t="str">
        <f>'[1]Данные - Крыша'!C4</f>
        <v>DB-size</v>
      </c>
      <c r="E21" s="405">
        <f>'[1]Данные - Крыша'!C56</f>
        <v>0</v>
      </c>
      <c r="F21" s="406" t="e">
        <f>D21*E21</f>
        <v>#VALUE!</v>
      </c>
      <c r="G21" s="407" t="s">
        <v>399</v>
      </c>
      <c r="H21" s="408" t="s">
        <v>18</v>
      </c>
      <c r="I21" s="409" t="str">
        <f>'[1]Данные - Крыша'!C19</f>
        <v>DB-srIzospanAM</v>
      </c>
      <c r="J21" s="404">
        <f>'[1]Данные - Крыша'!E19</f>
        <v>0</v>
      </c>
      <c r="K21" s="410" t="e">
        <f t="shared" si="16"/>
        <v>#VALUE!</v>
      </c>
      <c r="M21" t="str">
        <f t="shared" ca="1" si="18"/>
        <v>='[late_2.xlsx]Данные - Крыша'!E19</v>
      </c>
      <c r="O21" t="str">
        <f t="shared" ca="1" si="19"/>
        <v>'[late_2.xlsx]Данные - Крыша'!E19</v>
      </c>
      <c r="P21" s="352" cm="1">
        <f t="array" aca="1" ref="P21" ca="1">INDIRECT(O21)</f>
        <v>0</v>
      </c>
      <c r="R21" t="str">
        <f t="shared" ca="1" si="17"/>
        <v>E19</v>
      </c>
      <c r="S21" t="e">
        <f ca="1">VLOOKUP(P21,'[1]Данные - Крыша'!AC5:AE585,3,FALSE)</f>
        <v>#N/A</v>
      </c>
      <c r="T21" t="s">
        <v>550</v>
      </c>
      <c r="U21" t="e">
        <f t="shared" ca="1" si="5"/>
        <v>#N/A</v>
      </c>
      <c r="V21" s="381" t="e">
        <f t="shared" ca="1" si="15"/>
        <v>#N/A</v>
      </c>
    </row>
    <row r="22" spans="1:22" ht="19">
      <c r="A22" s="382"/>
      <c r="B22" s="323"/>
      <c r="C22" s="403"/>
      <c r="D22" s="404"/>
      <c r="E22" s="405"/>
      <c r="F22" s="406"/>
      <c r="G22" s="407" t="s">
        <v>402</v>
      </c>
      <c r="H22" s="408" t="s">
        <v>18</v>
      </c>
      <c r="I22" s="409" t="str">
        <f>'[1]Данные - Крыша'!C20</f>
        <v>DB-srIzospanAM35</v>
      </c>
      <c r="J22" s="404">
        <f>'[1]Данные - Крыша'!E20</f>
        <v>0</v>
      </c>
      <c r="K22" s="410" t="e">
        <f t="shared" si="16"/>
        <v>#VALUE!</v>
      </c>
      <c r="M22" t="str">
        <f t="shared" ca="1" si="18"/>
        <v>='[late_2.xlsx]Данные - Крыша'!E20</v>
      </c>
      <c r="O22" t="str">
        <f t="shared" ca="1" si="19"/>
        <v>'[late_2.xlsx]Данные - Крыша'!E20</v>
      </c>
      <c r="P22" s="352" cm="1">
        <f t="array" aca="1" ref="P22" ca="1">INDIRECT(O22)</f>
        <v>0</v>
      </c>
      <c r="R22" t="str">
        <f t="shared" ca="1" si="17"/>
        <v>E20</v>
      </c>
      <c r="S22" t="e">
        <f ca="1">VLOOKUP(P22,'[1]Данные - Крыша'!AC6:AE586,3,FALSE)</f>
        <v>#N/A</v>
      </c>
      <c r="T22" t="s">
        <v>551</v>
      </c>
      <c r="U22" t="e">
        <f t="shared" ca="1" si="5"/>
        <v>#N/A</v>
      </c>
      <c r="V22" s="381" t="str">
        <f t="shared" ca="1" si="15"/>
        <v>=D21</v>
      </c>
    </row>
    <row r="23" spans="1:22" ht="19">
      <c r="A23" s="382" t="s">
        <v>552</v>
      </c>
      <c r="B23" s="323" t="s">
        <v>470</v>
      </c>
      <c r="C23" s="403" t="s">
        <v>10</v>
      </c>
      <c r="D23" s="404" t="str">
        <f>D21</f>
        <v>DB-size</v>
      </c>
      <c r="E23" s="405">
        <f>'[1]Данные - Крыша'!C58</f>
        <v>0</v>
      </c>
      <c r="F23" s="406" t="e">
        <f>D23*E23</f>
        <v>#VALUE!</v>
      </c>
      <c r="G23" s="407" t="s">
        <v>553</v>
      </c>
      <c r="H23" s="408" t="s">
        <v>18</v>
      </c>
      <c r="I23" s="411"/>
      <c r="J23" s="404">
        <f>'[1]Данные - Крыша'!E32</f>
        <v>0</v>
      </c>
      <c r="K23" s="410">
        <f t="shared" si="16"/>
        <v>0</v>
      </c>
      <c r="M23" t="str">
        <f t="shared" ca="1" si="18"/>
        <v>='[late_2.xlsx]Данные - Крыша'!E32</v>
      </c>
      <c r="O23" t="str">
        <f t="shared" ca="1" si="19"/>
        <v>'[late_2.xlsx]Данные - Крыша'!E32</v>
      </c>
      <c r="P23" s="352" cm="1">
        <f t="array" aca="1" ref="P23" ca="1">INDIRECT(O23)</f>
        <v>0</v>
      </c>
      <c r="R23" t="str">
        <f t="shared" ca="1" si="17"/>
        <v>E32</v>
      </c>
      <c r="S23" t="e">
        <f ca="1">VLOOKUP(P23,'[1]Данные - Крыша'!AC7:AE587,3,FALSE)</f>
        <v>#N/A</v>
      </c>
      <c r="T23" t="s">
        <v>554</v>
      </c>
      <c r="U23" t="e">
        <f t="shared" ca="1" si="5"/>
        <v>#N/A</v>
      </c>
      <c r="V23" s="381" t="e">
        <f t="shared" ca="1" si="15"/>
        <v>#N/A</v>
      </c>
    </row>
    <row r="24" spans="1:22" ht="19">
      <c r="A24" s="382"/>
      <c r="B24" s="323" t="s">
        <v>459</v>
      </c>
      <c r="C24" s="403" t="s">
        <v>93</v>
      </c>
      <c r="D24" s="409"/>
      <c r="E24" s="405">
        <f>'[1]Данные - Крыша'!C59</f>
        <v>0</v>
      </c>
      <c r="F24" s="406">
        <f>D24*E24</f>
        <v>0</v>
      </c>
      <c r="G24" s="407" t="s">
        <v>555</v>
      </c>
      <c r="H24" s="408" t="s">
        <v>28</v>
      </c>
      <c r="I24" s="411"/>
      <c r="J24" s="404">
        <f>'[1]Данные - Крыша'!E33</f>
        <v>0</v>
      </c>
      <c r="K24" s="410">
        <f t="shared" si="16"/>
        <v>0</v>
      </c>
      <c r="M24" t="str">
        <f t="shared" ca="1" si="18"/>
        <v>='[late_2.xlsx]Данные - Крыша'!E33</v>
      </c>
      <c r="O24" t="str">
        <f t="shared" ca="1" si="19"/>
        <v>'[late_2.xlsx]Данные - Крыша'!E33</v>
      </c>
      <c r="P24" s="352" cm="1">
        <f t="array" aca="1" ref="P24" ca="1">INDIRECT(O24)</f>
        <v>0</v>
      </c>
      <c r="R24" t="str">
        <f t="shared" ca="1" si="17"/>
        <v>E33</v>
      </c>
      <c r="S24" t="e">
        <f ca="1">VLOOKUP(P24,'[1]Данные - Крыша'!AC8:AE588,3,FALSE)</f>
        <v>#N/A</v>
      </c>
      <c r="T24" t="s">
        <v>556</v>
      </c>
      <c r="U24" t="e">
        <f t="shared" ca="1" si="5"/>
        <v>#N/A</v>
      </c>
      <c r="V24" s="381" t="str">
        <f t="shared" ca="1" si="15"/>
        <v>=D21</v>
      </c>
    </row>
    <row r="25" spans="1:22" ht="19">
      <c r="A25" s="382" t="s">
        <v>557</v>
      </c>
      <c r="B25" s="323" t="s">
        <v>460</v>
      </c>
      <c r="C25" s="403" t="s">
        <v>10</v>
      </c>
      <c r="D25" s="404" t="str">
        <f>D21</f>
        <v>DB-size</v>
      </c>
      <c r="E25" s="405">
        <f>'[1]Данные - Крыша'!C60</f>
        <v>0</v>
      </c>
      <c r="F25" s="406" t="e">
        <f>D25*E25</f>
        <v>#VALUE!</v>
      </c>
      <c r="G25" s="407" t="s">
        <v>558</v>
      </c>
      <c r="H25" s="408" t="s">
        <v>18</v>
      </c>
      <c r="I25" s="409"/>
      <c r="J25" s="404">
        <f>'[1]Данные - Крыша'!E40</f>
        <v>0</v>
      </c>
      <c r="K25" s="410">
        <f t="shared" si="16"/>
        <v>0</v>
      </c>
      <c r="M25" t="str">
        <f t="shared" ca="1" si="18"/>
        <v>='[late_2.xlsx]Данные - Крыша'!E40</v>
      </c>
      <c r="O25" t="str">
        <f t="shared" ca="1" si="19"/>
        <v>'[late_2.xlsx]Данные - Крыша'!E40</v>
      </c>
      <c r="P25" s="352" cm="1">
        <f t="array" aca="1" ref="P25" ca="1">INDIRECT(O25)</f>
        <v>0</v>
      </c>
      <c r="R25" t="str">
        <f t="shared" ca="1" si="17"/>
        <v>E40</v>
      </c>
      <c r="S25" t="e">
        <f ca="1">VLOOKUP(P25,'[1]Данные - Крыша'!AC9:AE589,3,FALSE)</f>
        <v>#N/A</v>
      </c>
      <c r="T25" t="s">
        <v>559</v>
      </c>
      <c r="U25" t="e">
        <f t="shared" ca="1" si="5"/>
        <v>#N/A</v>
      </c>
      <c r="V25" s="381" t="str">
        <f t="shared" ca="1" si="15"/>
        <v>=D25</v>
      </c>
    </row>
    <row r="26" spans="1:22" ht="19">
      <c r="A26" s="382" t="s">
        <v>560</v>
      </c>
      <c r="B26" s="323" t="s">
        <v>561</v>
      </c>
      <c r="C26" s="403" t="s">
        <v>10</v>
      </c>
      <c r="D26" s="404" t="str">
        <f>D25</f>
        <v>DB-size</v>
      </c>
      <c r="E26" s="405">
        <f>'[1]Данные - Крыша'!C62</f>
        <v>45</v>
      </c>
      <c r="F26" s="406" t="e">
        <f>D26*E26</f>
        <v>#VALUE!</v>
      </c>
      <c r="G26" s="407" t="s">
        <v>562</v>
      </c>
      <c r="H26" s="408" t="s">
        <v>4</v>
      </c>
      <c r="I26" s="409"/>
      <c r="J26" s="404">
        <f>'[1]Данные - Крыша'!E34</f>
        <v>0</v>
      </c>
      <c r="K26" s="410">
        <f t="shared" si="16"/>
        <v>0</v>
      </c>
      <c r="M26" t="str">
        <f t="shared" ca="1" si="18"/>
        <v>='[late_2.xlsx]Данные - Крыша'!E34</v>
      </c>
      <c r="O26" t="str">
        <f t="shared" ca="1" si="19"/>
        <v>'[late_2.xlsx]Данные - Крыша'!E34</v>
      </c>
      <c r="P26" s="352" cm="1">
        <f t="array" aca="1" ref="P26" ca="1">INDIRECT(O26)</f>
        <v>0</v>
      </c>
      <c r="R26" t="str">
        <f t="shared" ca="1" si="17"/>
        <v>E34</v>
      </c>
      <c r="S26" t="e">
        <f ca="1">VLOOKUP(P26,'[1]Данные - Крыша'!AC10:AE590,3,FALSE)</f>
        <v>#N/A</v>
      </c>
      <c r="T26" t="s">
        <v>563</v>
      </c>
      <c r="U26" t="e">
        <f t="shared" ca="1" si="5"/>
        <v>#N/A</v>
      </c>
      <c r="V26" s="381" t="e">
        <f t="shared" ca="1" si="15"/>
        <v>#N/A</v>
      </c>
    </row>
    <row r="27" spans="1:22" ht="19">
      <c r="A27" s="382"/>
      <c r="B27" s="323"/>
      <c r="C27" s="403"/>
      <c r="D27" s="404"/>
      <c r="E27" s="405"/>
      <c r="F27" s="406"/>
      <c r="G27" s="407" t="s">
        <v>429</v>
      </c>
      <c r="H27" s="408" t="s">
        <v>28</v>
      </c>
      <c r="I27" s="411"/>
      <c r="J27" s="404">
        <f>'[1]Данные - Крыша'!E35</f>
        <v>0</v>
      </c>
      <c r="K27" s="410">
        <f t="shared" si="16"/>
        <v>0</v>
      </c>
      <c r="M27" t="str">
        <f t="shared" ca="1" si="18"/>
        <v>='[late_2.xlsx]Данные - Крыша'!E35</v>
      </c>
      <c r="O27" t="str">
        <f t="shared" ca="1" si="19"/>
        <v>'[late_2.xlsx]Данные - Крыша'!E35</v>
      </c>
      <c r="P27" s="352" cm="1">
        <f t="array" aca="1" ref="P27" ca="1">INDIRECT(O27)</f>
        <v>0</v>
      </c>
      <c r="R27" t="str">
        <f t="shared" ca="1" si="17"/>
        <v>E35</v>
      </c>
      <c r="S27" t="e">
        <f ca="1">VLOOKUP(P27,'[1]Данные - Крыша'!AC11:AE591,3,FALSE)</f>
        <v>#N/A</v>
      </c>
      <c r="T27" t="s">
        <v>564</v>
      </c>
      <c r="U27" t="e">
        <f t="shared" ca="1" si="5"/>
        <v>#N/A</v>
      </c>
      <c r="V27" s="381" t="e">
        <f t="shared" ca="1" si="15"/>
        <v>#N/A</v>
      </c>
    </row>
    <row r="28" spans="1:22" ht="19">
      <c r="A28" s="382"/>
      <c r="B28" s="323"/>
      <c r="C28" s="403"/>
      <c r="D28" s="404"/>
      <c r="E28" s="405"/>
      <c r="F28" s="406"/>
      <c r="G28" s="407" t="s">
        <v>415</v>
      </c>
      <c r="H28" s="408" t="s">
        <v>416</v>
      </c>
      <c r="I28" s="409" t="str">
        <f>'[1]Данные - Крыша'!C27</f>
        <v>DB-srOSB</v>
      </c>
      <c r="J28" s="404">
        <f>'[1]Данные - Крыша'!E27</f>
        <v>0</v>
      </c>
      <c r="K28" s="410" t="e">
        <f t="shared" si="16"/>
        <v>#VALUE!</v>
      </c>
      <c r="M28" t="str">
        <f t="shared" ca="1" si="18"/>
        <v>='[late_2.xlsx]Данные - Крыша'!E27</v>
      </c>
      <c r="O28" t="str">
        <f t="shared" ca="1" si="19"/>
        <v>'[late_2.xlsx]Данные - Крыша'!E27</v>
      </c>
      <c r="P28" s="352" cm="1">
        <f t="array" aca="1" ref="P28" ca="1">INDIRECT(O28)</f>
        <v>0</v>
      </c>
      <c r="R28" t="str">
        <f t="shared" ca="1" si="17"/>
        <v>E27</v>
      </c>
      <c r="S28" t="e">
        <f ca="1">VLOOKUP(P28,'[1]Данные - Крыша'!AC12:AE592,3,FALSE)</f>
        <v>#N/A</v>
      </c>
      <c r="T28" t="s">
        <v>565</v>
      </c>
      <c r="U28" t="e">
        <f t="shared" ca="1" si="5"/>
        <v>#N/A</v>
      </c>
      <c r="V28" s="381" t="e">
        <f t="shared" ca="1" si="15"/>
        <v>#N/A</v>
      </c>
    </row>
    <row r="29" spans="1:22" ht="19">
      <c r="A29" s="382"/>
      <c r="B29" s="323"/>
      <c r="C29" s="403"/>
      <c r="D29" s="404"/>
      <c r="E29" s="405"/>
      <c r="F29" s="406"/>
      <c r="G29" s="407" t="s">
        <v>418</v>
      </c>
      <c r="H29" s="408" t="s">
        <v>28</v>
      </c>
      <c r="I29" s="409"/>
      <c r="J29" s="404">
        <f>'[1]Данные - Крыша'!E28</f>
        <v>0</v>
      </c>
      <c r="K29" s="410">
        <f t="shared" si="16"/>
        <v>0</v>
      </c>
      <c r="M29" t="str">
        <f t="shared" ca="1" si="18"/>
        <v>='[late_2.xlsx]Данные - Крыша'!E28</v>
      </c>
      <c r="O29" t="str">
        <f t="shared" ca="1" si="19"/>
        <v>'[late_2.xlsx]Данные - Крыша'!E28</v>
      </c>
      <c r="P29" s="352" cm="1">
        <f t="array" aca="1" ref="P29" ca="1">INDIRECT(O29)</f>
        <v>0</v>
      </c>
      <c r="R29" t="str">
        <f t="shared" ca="1" si="17"/>
        <v>E28</v>
      </c>
      <c r="S29" t="e">
        <f ca="1">VLOOKUP(P29,'[1]Данные - Крыша'!AC13:AE593,3,FALSE)</f>
        <v>#N/A</v>
      </c>
      <c r="T29" t="s">
        <v>566</v>
      </c>
      <c r="U29" t="e">
        <f t="shared" ca="1" si="5"/>
        <v>#N/A</v>
      </c>
      <c r="V29" s="381" t="e">
        <f t="shared" ca="1" si="15"/>
        <v>#N/A</v>
      </c>
    </row>
    <row r="30" spans="1:22" ht="19">
      <c r="A30" s="382"/>
      <c r="B30" s="323"/>
      <c r="C30" s="403"/>
      <c r="D30" s="404"/>
      <c r="E30" s="405"/>
      <c r="F30" s="406"/>
      <c r="G30" s="407" t="s">
        <v>430</v>
      </c>
      <c r="H30" s="408" t="s">
        <v>18</v>
      </c>
      <c r="I30" s="409"/>
      <c r="J30" s="404">
        <f>'[1]Данные - Крыша'!E36</f>
        <v>0</v>
      </c>
      <c r="K30" s="410">
        <f t="shared" si="16"/>
        <v>0</v>
      </c>
      <c r="M30" t="str">
        <f t="shared" ca="1" si="18"/>
        <v>='[late_2.xlsx]Данные - Крыша'!E36</v>
      </c>
      <c r="O30" t="str">
        <f t="shared" ca="1" si="19"/>
        <v>'[late_2.xlsx]Данные - Крыша'!E36</v>
      </c>
      <c r="P30" s="352" cm="1">
        <f t="array" aca="1" ref="P30" ca="1">INDIRECT(O30)</f>
        <v>0</v>
      </c>
      <c r="R30" t="str">
        <f t="shared" ca="1" si="17"/>
        <v>E36</v>
      </c>
      <c r="S30" t="e">
        <f ca="1">VLOOKUP(P30,'[1]Данные - Крыша'!AC14:AE594,3,FALSE)</f>
        <v>#N/A</v>
      </c>
      <c r="T30" t="s">
        <v>567</v>
      </c>
      <c r="U30" t="e">
        <f t="shared" ca="1" si="5"/>
        <v>#N/A</v>
      </c>
      <c r="V30" s="381" t="e">
        <f t="shared" ca="1" si="15"/>
        <v>#N/A</v>
      </c>
    </row>
    <row r="31" spans="1:22" ht="19">
      <c r="A31" s="382"/>
      <c r="B31" s="323"/>
      <c r="C31" s="403"/>
      <c r="D31" s="404"/>
      <c r="E31" s="405"/>
      <c r="F31" s="406"/>
      <c r="G31" s="407" t="s">
        <v>226</v>
      </c>
      <c r="H31" s="408" t="s">
        <v>18</v>
      </c>
      <c r="I31" s="409"/>
      <c r="J31" s="404">
        <f>'[1]Данные - Крыша'!E37</f>
        <v>0</v>
      </c>
      <c r="K31" s="410">
        <f t="shared" si="16"/>
        <v>0</v>
      </c>
      <c r="M31" t="str">
        <f t="shared" ca="1" si="18"/>
        <v>='[late_2.xlsx]Данные - Крыша'!E37</v>
      </c>
      <c r="O31" t="str">
        <f t="shared" ca="1" si="19"/>
        <v>'[late_2.xlsx]Данные - Крыша'!E37</v>
      </c>
      <c r="P31" s="352" cm="1">
        <f t="array" aca="1" ref="P31" ca="1">INDIRECT(O31)</f>
        <v>0</v>
      </c>
      <c r="R31" t="str">
        <f t="shared" ca="1" si="17"/>
        <v>E37</v>
      </c>
      <c r="S31" t="e">
        <f ca="1">VLOOKUP(P31,'[1]Данные - Крыша'!AC15:AE595,3,FALSE)</f>
        <v>#N/A</v>
      </c>
      <c r="T31" t="s">
        <v>568</v>
      </c>
      <c r="U31" t="e">
        <f t="shared" ca="1" si="5"/>
        <v>#N/A</v>
      </c>
      <c r="V31" s="381" t="e">
        <f t="shared" ca="1" si="15"/>
        <v>#N/A</v>
      </c>
    </row>
    <row r="32" spans="1:22" ht="19">
      <c r="A32" s="382"/>
      <c r="B32" s="323"/>
      <c r="C32" s="403"/>
      <c r="D32" s="404"/>
      <c r="E32" s="405"/>
      <c r="F32" s="406"/>
      <c r="G32" s="407" t="s">
        <v>431</v>
      </c>
      <c r="H32" s="408" t="s">
        <v>18</v>
      </c>
      <c r="I32" s="409"/>
      <c r="J32" s="404">
        <f>'[1]Данные - Крыша'!E38</f>
        <v>0</v>
      </c>
      <c r="K32" s="410">
        <f t="shared" si="16"/>
        <v>0</v>
      </c>
      <c r="M32" t="str">
        <f t="shared" ca="1" si="18"/>
        <v>='[late_2.xlsx]Данные - Крыша'!E38</v>
      </c>
      <c r="O32" t="str">
        <f t="shared" ca="1" si="19"/>
        <v>'[late_2.xlsx]Данные - Крыша'!E38</v>
      </c>
      <c r="P32" s="352" cm="1">
        <f t="array" aca="1" ref="P32" ca="1">INDIRECT(O32)</f>
        <v>0</v>
      </c>
      <c r="R32" t="str">
        <f t="shared" ca="1" si="17"/>
        <v>E38</v>
      </c>
      <c r="S32" t="e">
        <f ca="1">VLOOKUP(P32,'[1]Данные - Крыша'!AC16:AE596,3,FALSE)</f>
        <v>#N/A</v>
      </c>
      <c r="T32" t="s">
        <v>569</v>
      </c>
      <c r="U32" t="e">
        <f t="shared" ca="1" si="5"/>
        <v>#N/A</v>
      </c>
      <c r="V32" s="381" t="e">
        <f t="shared" ca="1" si="15"/>
        <v>#N/A</v>
      </c>
    </row>
    <row r="33" spans="1:22" ht="19">
      <c r="A33" s="382"/>
      <c r="B33" s="323"/>
      <c r="C33" s="403"/>
      <c r="D33" s="404"/>
      <c r="E33" s="405"/>
      <c r="F33" s="406"/>
      <c r="G33" s="407" t="s">
        <v>230</v>
      </c>
      <c r="H33" s="408" t="s">
        <v>18</v>
      </c>
      <c r="I33" s="409"/>
      <c r="J33" s="404">
        <f>'[1]Данные - Крыша'!E39</f>
        <v>0</v>
      </c>
      <c r="K33" s="410">
        <f t="shared" si="16"/>
        <v>0</v>
      </c>
      <c r="M33" t="str">
        <f t="shared" ca="1" si="18"/>
        <v>='[late_2.xlsx]Данные - Крыша'!E39</v>
      </c>
      <c r="O33" t="str">
        <f t="shared" ca="1" si="19"/>
        <v>'[late_2.xlsx]Данные - Крыша'!E39</v>
      </c>
      <c r="P33" s="352" cm="1">
        <f t="array" aca="1" ref="P33" ca="1">INDIRECT(O33)</f>
        <v>0</v>
      </c>
      <c r="R33" t="str">
        <f t="shared" ca="1" si="17"/>
        <v>E39</v>
      </c>
      <c r="S33" t="e">
        <f ca="1">VLOOKUP(P33,'[1]Данные - Крыша'!AC17:AE597,3,FALSE)</f>
        <v>#N/A</v>
      </c>
      <c r="T33" t="s">
        <v>570</v>
      </c>
      <c r="U33" t="e">
        <f t="shared" ca="1" si="5"/>
        <v>#N/A</v>
      </c>
      <c r="V33" s="381" t="e">
        <f t="shared" ca="1" si="15"/>
        <v>#N/A</v>
      </c>
    </row>
    <row r="34" spans="1:22" ht="19">
      <c r="A34" s="382"/>
      <c r="B34" s="323"/>
      <c r="C34" s="403"/>
      <c r="D34" s="404"/>
      <c r="E34" s="405"/>
      <c r="F34" s="406"/>
      <c r="G34" s="407" t="s">
        <v>571</v>
      </c>
      <c r="H34" s="408" t="s">
        <v>18</v>
      </c>
      <c r="I34" s="411"/>
      <c r="J34" s="404">
        <f>'[1]Данные - Крыша'!E41</f>
        <v>0</v>
      </c>
      <c r="K34" s="410">
        <f t="shared" si="16"/>
        <v>0</v>
      </c>
      <c r="M34" t="str">
        <f t="shared" ca="1" si="18"/>
        <v>='[late_2.xlsx]Данные - Крыша'!E41</v>
      </c>
      <c r="O34" t="str">
        <f t="shared" ca="1" si="19"/>
        <v>'[late_2.xlsx]Данные - Крыша'!E41</v>
      </c>
      <c r="P34" s="352" cm="1">
        <f t="array" aca="1" ref="P34" ca="1">INDIRECT(O34)</f>
        <v>0</v>
      </c>
      <c r="R34" t="str">
        <f t="shared" ca="1" si="17"/>
        <v>E41</v>
      </c>
      <c r="S34" t="e">
        <f ca="1">VLOOKUP(P34,'[1]Данные - Крыша'!AC18:AE598,3,FALSE)</f>
        <v>#N/A</v>
      </c>
      <c r="T34" t="s">
        <v>572</v>
      </c>
      <c r="U34" t="e">
        <f t="shared" ca="1" si="5"/>
        <v>#N/A</v>
      </c>
      <c r="V34" s="381" t="e">
        <f t="shared" ca="1" si="15"/>
        <v>#N/A</v>
      </c>
    </row>
    <row r="35" spans="1:22" ht="19">
      <c r="A35" s="382"/>
      <c r="B35" s="323"/>
      <c r="C35" s="403"/>
      <c r="D35" s="404"/>
      <c r="E35" s="405"/>
      <c r="F35" s="406"/>
      <c r="G35" s="407" t="s">
        <v>436</v>
      </c>
      <c r="H35" s="408" t="s">
        <v>28</v>
      </c>
      <c r="I35" s="411"/>
      <c r="J35" s="404">
        <f>'[1]Данные - Крыша'!E42</f>
        <v>0</v>
      </c>
      <c r="K35" s="410">
        <f t="shared" si="16"/>
        <v>0</v>
      </c>
      <c r="M35" t="str">
        <f t="shared" ca="1" si="18"/>
        <v>='[late_2.xlsx]Данные - Крыша'!E42</v>
      </c>
      <c r="O35" t="str">
        <f t="shared" ca="1" si="19"/>
        <v>'[late_2.xlsx]Данные - Крыша'!E42</v>
      </c>
      <c r="P35" s="352" cm="1">
        <f t="array" aca="1" ref="P35" ca="1">INDIRECT(O35)</f>
        <v>0</v>
      </c>
      <c r="R35" t="str">
        <f t="shared" ca="1" si="17"/>
        <v>E42</v>
      </c>
      <c r="S35" t="e">
        <f ca="1">VLOOKUP(P35,'[1]Данные - Крыша'!AC19:AE599,3,FALSE)</f>
        <v>#N/A</v>
      </c>
      <c r="T35" t="s">
        <v>573</v>
      </c>
      <c r="U35" t="e">
        <f t="shared" ca="1" si="5"/>
        <v>#N/A</v>
      </c>
      <c r="V35" s="381" t="e">
        <f t="shared" ca="1" si="15"/>
        <v>#N/A</v>
      </c>
    </row>
    <row r="36" spans="1:22" ht="19">
      <c r="A36" s="382"/>
      <c r="B36" s="323"/>
      <c r="C36" s="403"/>
      <c r="D36" s="404"/>
      <c r="E36" s="405"/>
      <c r="F36" s="406"/>
      <c r="G36" s="407" t="s">
        <v>574</v>
      </c>
      <c r="H36" s="408" t="s">
        <v>28</v>
      </c>
      <c r="I36" s="411"/>
      <c r="J36" s="404">
        <f>'[1]Данные - Крыша'!E43</f>
        <v>0</v>
      </c>
      <c r="K36" s="410">
        <f t="shared" si="16"/>
        <v>0</v>
      </c>
      <c r="M36" t="str">
        <f t="shared" ca="1" si="18"/>
        <v>='[late_2.xlsx]Данные - Крыша'!E43</v>
      </c>
      <c r="O36" t="str">
        <f t="shared" ca="1" si="19"/>
        <v>'[late_2.xlsx]Данные - Крыша'!E43</v>
      </c>
      <c r="P36" s="352" cm="1">
        <f t="array" aca="1" ref="P36" ca="1">INDIRECT(O36)</f>
        <v>0</v>
      </c>
      <c r="R36" t="str">
        <f t="shared" ca="1" si="17"/>
        <v>E43</v>
      </c>
      <c r="S36" t="e">
        <f ca="1">VLOOKUP(P36,'[1]Данные - Крыша'!AC20:AE600,3,FALSE)</f>
        <v>#N/A</v>
      </c>
      <c r="T36" t="s">
        <v>575</v>
      </c>
      <c r="U36" t="e">
        <f t="shared" ca="1" si="5"/>
        <v>#N/A</v>
      </c>
      <c r="V36" s="381" t="e">
        <f t="shared" ca="1" si="15"/>
        <v>#N/A</v>
      </c>
    </row>
    <row r="37" spans="1:22" ht="19">
      <c r="A37" s="382"/>
      <c r="B37" s="323"/>
      <c r="C37" s="403"/>
      <c r="D37" s="404"/>
      <c r="E37" s="405"/>
      <c r="F37" s="406"/>
      <c r="G37" s="407" t="s">
        <v>576</v>
      </c>
      <c r="H37" s="408" t="s">
        <v>18</v>
      </c>
      <c r="I37" s="409"/>
      <c r="J37" s="404">
        <f>'[1]Данные - Крыша'!E44</f>
        <v>0</v>
      </c>
      <c r="K37" s="410">
        <f t="shared" si="16"/>
        <v>0</v>
      </c>
      <c r="M37" t="str">
        <f t="shared" ca="1" si="18"/>
        <v>='[late_2.xlsx]Данные - Крыша'!E44</v>
      </c>
      <c r="O37" t="str">
        <f t="shared" ca="1" si="19"/>
        <v>'[late_2.xlsx]Данные - Крыша'!E44</v>
      </c>
      <c r="P37" s="352" cm="1">
        <f t="array" aca="1" ref="P37" ca="1">INDIRECT(O37)</f>
        <v>0</v>
      </c>
      <c r="R37" t="str">
        <f t="shared" ca="1" si="17"/>
        <v>E44</v>
      </c>
      <c r="S37" t="e">
        <f ca="1">VLOOKUP(P37,'[1]Данные - Крыша'!AC21:AE601,3,FALSE)</f>
        <v>#N/A</v>
      </c>
      <c r="T37" t="s">
        <v>577</v>
      </c>
      <c r="U37" t="e">
        <f t="shared" ca="1" si="5"/>
        <v>#N/A</v>
      </c>
      <c r="V37" s="381" t="e">
        <f t="shared" ca="1" si="15"/>
        <v>#N/A</v>
      </c>
    </row>
    <row r="38" spans="1:22" ht="19">
      <c r="A38" s="382"/>
      <c r="B38" s="323"/>
      <c r="C38" s="403"/>
      <c r="D38" s="404"/>
      <c r="E38" s="404"/>
      <c r="F38" s="412"/>
      <c r="G38" s="407" t="s">
        <v>224</v>
      </c>
      <c r="H38" s="408" t="s">
        <v>18</v>
      </c>
      <c r="I38" s="409"/>
      <c r="J38" s="404">
        <f>'[1]Данные - Крыша'!E45</f>
        <v>0</v>
      </c>
      <c r="K38" s="410">
        <f t="shared" si="16"/>
        <v>0</v>
      </c>
      <c r="M38" t="str">
        <f t="shared" ca="1" si="18"/>
        <v>='[late_2.xlsx]Данные - Крыша'!E45</v>
      </c>
      <c r="O38" t="str">
        <f t="shared" ca="1" si="19"/>
        <v>'[late_2.xlsx]Данные - Крыша'!E45</v>
      </c>
      <c r="P38" s="352" cm="1">
        <f t="array" aca="1" ref="P38" ca="1">INDIRECT(O38)</f>
        <v>0</v>
      </c>
      <c r="R38" t="str">
        <f t="shared" ca="1" si="17"/>
        <v>E45</v>
      </c>
      <c r="S38" t="e">
        <f ca="1">VLOOKUP(P38,'[1]Данные - Крыша'!AC22:AE602,3,FALSE)</f>
        <v>#N/A</v>
      </c>
      <c r="T38" t="s">
        <v>578</v>
      </c>
      <c r="U38" t="e">
        <f t="shared" ca="1" si="5"/>
        <v>#N/A</v>
      </c>
      <c r="V38" s="381" t="e">
        <f t="shared" ca="1" si="15"/>
        <v>#N/A</v>
      </c>
    </row>
    <row r="39" spans="1:22" ht="19">
      <c r="A39" s="376"/>
      <c r="B39" s="379"/>
      <c r="C39" s="376"/>
      <c r="D39" s="413" t="s">
        <v>542</v>
      </c>
      <c r="E39" s="414"/>
      <c r="F39" s="415" t="e">
        <f>SUM(F18:F26)</f>
        <v>#VALUE!</v>
      </c>
      <c r="G39" s="379"/>
      <c r="H39" s="376"/>
      <c r="I39" s="416" t="s">
        <v>543</v>
      </c>
      <c r="J39" s="416"/>
      <c r="K39" s="415" t="e">
        <f>SUM(K18:K38)</f>
        <v>#VALUE!</v>
      </c>
      <c r="P39" s="352"/>
      <c r="U39" t="str">
        <f t="shared" si="5"/>
        <v>f</v>
      </c>
      <c r="V39" s="381" t="e">
        <f t="shared" ca="1" si="15"/>
        <v>#N/A</v>
      </c>
    </row>
    <row r="40" spans="1:22" ht="19">
      <c r="A40" s="375" t="s">
        <v>579</v>
      </c>
      <c r="B40" s="375"/>
      <c r="C40" s="376"/>
      <c r="D40" s="376"/>
      <c r="E40" s="377"/>
      <c r="F40" s="378"/>
      <c r="G40" s="379"/>
      <c r="H40" s="376"/>
      <c r="I40" s="417"/>
      <c r="J40" s="377"/>
      <c r="K40" s="378"/>
      <c r="P40" s="352"/>
      <c r="U40" t="str">
        <f t="shared" si="5"/>
        <v>f</v>
      </c>
      <c r="V40" s="381" t="str">
        <f t="shared" ca="1" si="15"/>
        <v>='[late_2.xlsx]Данные - Крыша'!C4</v>
      </c>
    </row>
    <row r="41" spans="1:22" ht="19">
      <c r="A41" s="418" t="s">
        <v>533</v>
      </c>
      <c r="B41" s="419" t="s">
        <v>461</v>
      </c>
      <c r="C41" s="420" t="s">
        <v>10</v>
      </c>
      <c r="D41" s="420" t="str">
        <f>'[1]Данные - Крыша'!C4</f>
        <v>DB-size</v>
      </c>
      <c r="E41" s="421">
        <f>'[1]Данные - Крыша'!C63</f>
        <v>0</v>
      </c>
      <c r="F41" s="420" t="e">
        <f>D41*E41</f>
        <v>#VALUE!</v>
      </c>
      <c r="G41" s="422" t="s">
        <v>355</v>
      </c>
      <c r="H41" s="423" t="s">
        <v>356</v>
      </c>
      <c r="I41" s="424" t="str">
        <f>'[1]Данные - Крыша'!C5</f>
        <v>DB-srCherep</v>
      </c>
      <c r="J41" s="425">
        <f>'[1]Данные - Крыша'!E5</f>
        <v>0</v>
      </c>
      <c r="K41" s="421" t="e">
        <f>I41*J41</f>
        <v>#VALUE!</v>
      </c>
      <c r="M41" t="str">
        <f t="shared" ref="M41:M104" ca="1" si="20">_xlfn.FORMULATEXT(J41)</f>
        <v>='[late_2.xlsx]Данные - Крыша'!E5</v>
      </c>
      <c r="O41" t="str">
        <f t="shared" ref="O41:O104" ca="1" si="21">SUBSTITUTE(MID(M41, 2, LEN(M41)), "'Данные - Крыша'!E", "'Данные - Крыша'!A")</f>
        <v>'[late_2.xlsx]Данные - Крыша'!E5</v>
      </c>
      <c r="P41" s="352" cm="1">
        <f t="array" aca="1" ref="P41" ca="1">INDIRECT(O41)</f>
        <v>0</v>
      </c>
      <c r="R41" t="str">
        <f t="shared" ref="R41:R104" ca="1" si="22">MID(M41, SEARCH("!", M41) + 1, LEN(M41))</f>
        <v>E5</v>
      </c>
      <c r="S41" t="e">
        <f ca="1">VLOOKUP(P41,'[1]Данные - Крыша'!AC25:AE605,3,FALSE)</f>
        <v>#N/A</v>
      </c>
      <c r="T41" t="s">
        <v>580</v>
      </c>
      <c r="U41" t="e">
        <f t="shared" ca="1" si="5"/>
        <v>#N/A</v>
      </c>
      <c r="V41" s="381" t="str">
        <f t="shared" ca="1" si="15"/>
        <v>='[late_2.xlsx]Данные - Крыша'!C4</v>
      </c>
    </row>
    <row r="42" spans="1:22" ht="30">
      <c r="A42" s="382" t="s">
        <v>537</v>
      </c>
      <c r="B42" s="383" t="s">
        <v>462</v>
      </c>
      <c r="C42" s="384" t="s">
        <v>10</v>
      </c>
      <c r="D42" s="384" t="str">
        <f>'[1]Данные - Крыша'!C4</f>
        <v>DB-size</v>
      </c>
      <c r="E42" s="410">
        <f>'[1]Данные - Крыша'!C64</f>
        <v>0</v>
      </c>
      <c r="F42" s="384" t="e">
        <f>D42*E42</f>
        <v>#VALUE!</v>
      </c>
      <c r="G42" s="407" t="s">
        <v>359</v>
      </c>
      <c r="H42" s="426" t="s">
        <v>64</v>
      </c>
      <c r="I42" s="427" t="str">
        <f>'[1]Данные - Крыша'!C6</f>
        <v>DB-srKover</v>
      </c>
      <c r="J42" s="410">
        <f>'[1]Данные - Крыша'!E6</f>
        <v>0</v>
      </c>
      <c r="K42" s="421" t="e">
        <f t="shared" ref="K42:K59" si="23">I42*J42</f>
        <v>#VALUE!</v>
      </c>
      <c r="M42" t="str">
        <f t="shared" ca="1" si="20"/>
        <v>='[late_2.xlsx]Данные - Крыша'!E6</v>
      </c>
      <c r="O42" t="str">
        <f t="shared" ca="1" si="21"/>
        <v>'[late_2.xlsx]Данные - Крыша'!E6</v>
      </c>
      <c r="P42" s="352" cm="1">
        <f t="array" aca="1" ref="P42" ca="1">INDIRECT(O42)</f>
        <v>0</v>
      </c>
      <c r="R42" t="str">
        <f t="shared" ca="1" si="22"/>
        <v>E6</v>
      </c>
      <c r="S42" t="e">
        <f ca="1">VLOOKUP(P42,'[1]Данные - Крыша'!AC26:AE606,3,FALSE)</f>
        <v>#N/A</v>
      </c>
      <c r="T42" t="s">
        <v>581</v>
      </c>
      <c r="U42" t="e">
        <f t="shared" ca="1" si="5"/>
        <v>#N/A</v>
      </c>
      <c r="V42" s="381" t="e">
        <f t="shared" ca="1" si="15"/>
        <v>#N/A</v>
      </c>
    </row>
    <row r="43" spans="1:22" ht="30">
      <c r="A43" s="382"/>
      <c r="B43" s="383"/>
      <c r="C43" s="384"/>
      <c r="D43" s="384"/>
      <c r="E43" s="410"/>
      <c r="F43" s="384"/>
      <c r="G43" s="407" t="s">
        <v>362</v>
      </c>
      <c r="H43" s="426" t="s">
        <v>190</v>
      </c>
      <c r="I43" s="427" t="str">
        <f>'[1]Данные - Крыша'!C7</f>
        <v>DB-srKonK</v>
      </c>
      <c r="J43" s="410">
        <f>'[1]Данные - Крыша'!E7</f>
        <v>0</v>
      </c>
      <c r="K43" s="421" t="e">
        <f t="shared" si="23"/>
        <v>#VALUE!</v>
      </c>
      <c r="M43" t="str">
        <f t="shared" ca="1" si="20"/>
        <v>='[late_2.xlsx]Данные - Крыша'!E7</v>
      </c>
      <c r="O43" t="str">
        <f t="shared" ca="1" si="21"/>
        <v>'[late_2.xlsx]Данные - Крыша'!E7</v>
      </c>
      <c r="P43" s="352" cm="1">
        <f t="array" aca="1" ref="P43" ca="1">INDIRECT(O43)</f>
        <v>0</v>
      </c>
      <c r="R43" t="str">
        <f t="shared" ca="1" si="22"/>
        <v>E7</v>
      </c>
      <c r="S43" t="e">
        <f ca="1">VLOOKUP(P43,'[1]Данные - Крыша'!AC27:AE607,3,FALSE)</f>
        <v>#N/A</v>
      </c>
      <c r="T43" t="s">
        <v>582</v>
      </c>
      <c r="U43" t="e">
        <f t="shared" ca="1" si="5"/>
        <v>#N/A</v>
      </c>
      <c r="V43" s="381" t="e">
        <f t="shared" ca="1" si="15"/>
        <v>#N/A</v>
      </c>
    </row>
    <row r="44" spans="1:22" ht="45">
      <c r="A44" s="382"/>
      <c r="B44" s="383"/>
      <c r="C44" s="384"/>
      <c r="D44" s="384"/>
      <c r="E44" s="410"/>
      <c r="F44" s="384"/>
      <c r="G44" s="407" t="s">
        <v>365</v>
      </c>
      <c r="H44" s="426" t="s">
        <v>366</v>
      </c>
      <c r="I44" s="427" t="str">
        <f>'[1]Данные - Крыша'!C8</f>
        <v>DB-srMastika1</v>
      </c>
      <c r="J44" s="410">
        <f>'[1]Данные - Крыша'!E8</f>
        <v>0</v>
      </c>
      <c r="K44" s="421" t="e">
        <f t="shared" si="23"/>
        <v>#VALUE!</v>
      </c>
      <c r="M44" t="str">
        <f t="shared" ca="1" si="20"/>
        <v>='[late_2.xlsx]Данные - Крыша'!E8</v>
      </c>
      <c r="O44" t="str">
        <f t="shared" ca="1" si="21"/>
        <v>'[late_2.xlsx]Данные - Крыша'!E8</v>
      </c>
      <c r="P44" s="352" cm="1">
        <f t="array" aca="1" ref="P44" ca="1">INDIRECT(O44)</f>
        <v>0</v>
      </c>
      <c r="R44" t="str">
        <f t="shared" ca="1" si="22"/>
        <v>E8</v>
      </c>
      <c r="S44" t="e">
        <f ca="1">VLOOKUP(P44,'[1]Данные - Крыша'!AC28:AE608,3,FALSE)</f>
        <v>#N/A</v>
      </c>
      <c r="T44" t="s">
        <v>583</v>
      </c>
      <c r="U44" t="e">
        <f t="shared" ca="1" si="5"/>
        <v>#N/A</v>
      </c>
      <c r="V44" s="381" t="e">
        <f t="shared" ca="1" si="15"/>
        <v>#N/A</v>
      </c>
    </row>
    <row r="45" spans="1:22" ht="30">
      <c r="A45" s="382"/>
      <c r="B45" s="383"/>
      <c r="C45" s="384"/>
      <c r="D45" s="384"/>
      <c r="E45" s="410"/>
      <c r="F45" s="384"/>
      <c r="G45" s="407" t="s">
        <v>369</v>
      </c>
      <c r="H45" s="426" t="s">
        <v>366</v>
      </c>
      <c r="I45" s="427" t="str">
        <f>'[1]Данные - Крыша'!C9</f>
        <v>DB-srMastika</v>
      </c>
      <c r="J45" s="410">
        <f>'[1]Данные - Крыша'!E9</f>
        <v>0</v>
      </c>
      <c r="K45" s="421" t="e">
        <f t="shared" si="23"/>
        <v>#VALUE!</v>
      </c>
      <c r="M45" t="str">
        <f t="shared" ca="1" si="20"/>
        <v>='[late_2.xlsx]Данные - Крыша'!E9</v>
      </c>
      <c r="O45" t="str">
        <f t="shared" ca="1" si="21"/>
        <v>'[late_2.xlsx]Данные - Крыша'!E9</v>
      </c>
      <c r="P45" s="352" cm="1">
        <f t="array" aca="1" ref="P45" ca="1">INDIRECT(O45)</f>
        <v>0</v>
      </c>
      <c r="R45" t="str">
        <f t="shared" ca="1" si="22"/>
        <v>E9</v>
      </c>
      <c r="S45" t="e">
        <f ca="1">VLOOKUP(P45,'[1]Данные - Крыша'!AC29:AE609,3,FALSE)</f>
        <v>#N/A</v>
      </c>
      <c r="T45" t="s">
        <v>584</v>
      </c>
      <c r="U45" t="e">
        <f t="shared" ca="1" si="5"/>
        <v>#N/A</v>
      </c>
      <c r="V45" s="381" t="e">
        <f t="shared" ca="1" si="15"/>
        <v>#N/A</v>
      </c>
    </row>
    <row r="46" spans="1:22" ht="30">
      <c r="A46" s="382"/>
      <c r="B46" s="383"/>
      <c r="C46" s="384"/>
      <c r="D46" s="384"/>
      <c r="E46" s="410"/>
      <c r="F46" s="384"/>
      <c r="G46" s="407" t="s">
        <v>372</v>
      </c>
      <c r="H46" s="426" t="s">
        <v>18</v>
      </c>
      <c r="I46" s="427" t="str">
        <f>'[1]Данные - Крыша'!C10</f>
        <v>DB-srKonShir</v>
      </c>
      <c r="J46" s="410">
        <f>'[1]Данные - Крыша'!E10</f>
        <v>0</v>
      </c>
      <c r="K46" s="421" t="e">
        <f t="shared" si="23"/>
        <v>#VALUE!</v>
      </c>
      <c r="M46" t="str">
        <f t="shared" ca="1" si="20"/>
        <v>='[late_2.xlsx]Данные - Крыша'!E10</v>
      </c>
      <c r="O46" t="str">
        <f t="shared" ca="1" si="21"/>
        <v>'[late_2.xlsx]Данные - Крыша'!E10</v>
      </c>
      <c r="P46" s="352" cm="1">
        <f t="array" aca="1" ref="P46" ca="1">INDIRECT(O46)</f>
        <v>0</v>
      </c>
      <c r="R46" t="str">
        <f t="shared" ca="1" si="22"/>
        <v>E10</v>
      </c>
      <c r="S46" t="e">
        <f ca="1">VLOOKUP(P46,'[1]Данные - Крыша'!AC30:AE610,3,FALSE)</f>
        <v>#N/A</v>
      </c>
      <c r="T46" t="s">
        <v>585</v>
      </c>
      <c r="U46" t="e">
        <f t="shared" ca="1" si="5"/>
        <v>#N/A</v>
      </c>
      <c r="V46" s="381" t="e">
        <f t="shared" ca="1" si="15"/>
        <v>#N/A</v>
      </c>
    </row>
    <row r="47" spans="1:22" ht="45">
      <c r="A47" s="382"/>
      <c r="B47" s="383"/>
      <c r="C47" s="384"/>
      <c r="D47" s="384"/>
      <c r="E47" s="410"/>
      <c r="F47" s="384"/>
      <c r="G47" s="407" t="s">
        <v>375</v>
      </c>
      <c r="H47" s="426" t="s">
        <v>18</v>
      </c>
      <c r="I47" s="427" t="str">
        <f>'[1]Данные - Крыша'!C11</f>
        <v>DB-srKonOneSkat</v>
      </c>
      <c r="J47" s="410">
        <f>'[1]Данные - Крыша'!E11</f>
        <v>0</v>
      </c>
      <c r="K47" s="421" t="e">
        <f t="shared" si="23"/>
        <v>#VALUE!</v>
      </c>
      <c r="M47" t="str">
        <f t="shared" ca="1" si="20"/>
        <v>='[late_2.xlsx]Данные - Крыша'!E11</v>
      </c>
      <c r="O47" t="str">
        <f t="shared" ca="1" si="21"/>
        <v>'[late_2.xlsx]Данные - Крыша'!E11</v>
      </c>
      <c r="P47" s="352" cm="1">
        <f t="array" aca="1" ref="P47" ca="1">INDIRECT(O47)</f>
        <v>0</v>
      </c>
      <c r="R47" t="str">
        <f t="shared" ca="1" si="22"/>
        <v>E11</v>
      </c>
      <c r="S47" t="e">
        <f ca="1">VLOOKUP(P47,'[1]Данные - Крыша'!AC31:AE611,3,FALSE)</f>
        <v>#N/A</v>
      </c>
      <c r="T47" t="s">
        <v>586</v>
      </c>
      <c r="U47" t="e">
        <f t="shared" ca="1" si="5"/>
        <v>#N/A</v>
      </c>
      <c r="V47" s="381" t="e">
        <f t="shared" ca="1" si="15"/>
        <v>#N/A</v>
      </c>
    </row>
    <row r="48" spans="1:22" ht="30">
      <c r="A48" s="382"/>
      <c r="B48" s="383"/>
      <c r="C48" s="384"/>
      <c r="D48" s="384"/>
      <c r="E48" s="410"/>
      <c r="F48" s="384"/>
      <c r="G48" s="407" t="s">
        <v>378</v>
      </c>
      <c r="H48" s="426" t="s">
        <v>18</v>
      </c>
      <c r="I48" s="427" t="str">
        <f>'[1]Данные - Крыша'!C12</f>
        <v>DB-srPlanVetr</v>
      </c>
      <c r="J48" s="410">
        <f>'[1]Данные - Крыша'!E12</f>
        <v>0</v>
      </c>
      <c r="K48" s="421" t="e">
        <f t="shared" si="23"/>
        <v>#VALUE!</v>
      </c>
      <c r="M48" t="str">
        <f t="shared" ca="1" si="20"/>
        <v>='[late_2.xlsx]Данные - Крыша'!E12</v>
      </c>
      <c r="O48" t="str">
        <f t="shared" ca="1" si="21"/>
        <v>'[late_2.xlsx]Данные - Крыша'!E12</v>
      </c>
      <c r="P48" s="352" cm="1">
        <f t="array" aca="1" ref="P48" ca="1">INDIRECT(O48)</f>
        <v>0</v>
      </c>
      <c r="R48" t="str">
        <f t="shared" ca="1" si="22"/>
        <v>E12</v>
      </c>
      <c r="S48" t="e">
        <f ca="1">VLOOKUP(P48,'[1]Данные - Крыша'!AC32:AE612,3,FALSE)</f>
        <v>#N/A</v>
      </c>
      <c r="T48" t="s">
        <v>587</v>
      </c>
      <c r="U48" t="e">
        <f t="shared" ca="1" si="5"/>
        <v>#N/A</v>
      </c>
      <c r="V48" s="381" t="e">
        <f t="shared" ca="1" si="15"/>
        <v>#N/A</v>
      </c>
    </row>
    <row r="49" spans="1:22" ht="30">
      <c r="A49" s="382"/>
      <c r="B49" s="383"/>
      <c r="C49" s="384"/>
      <c r="D49" s="384"/>
      <c r="E49" s="410"/>
      <c r="F49" s="384"/>
      <c r="G49" s="407" t="s">
        <v>381</v>
      </c>
      <c r="H49" s="426" t="s">
        <v>18</v>
      </c>
      <c r="I49" s="427" t="str">
        <f>'[1]Данные - Крыша'!C13</f>
        <v>DB-srPlanK</v>
      </c>
      <c r="J49" s="410">
        <f>'[1]Данные - Крыша'!E13</f>
        <v>0</v>
      </c>
      <c r="K49" s="421" t="e">
        <f t="shared" si="23"/>
        <v>#VALUE!</v>
      </c>
      <c r="M49" t="str">
        <f t="shared" ca="1" si="20"/>
        <v>='[late_2.xlsx]Данные - Крыша'!E13</v>
      </c>
      <c r="O49" t="str">
        <f t="shared" ca="1" si="21"/>
        <v>'[late_2.xlsx]Данные - Крыша'!E13</v>
      </c>
      <c r="P49" s="352" cm="1">
        <f t="array" aca="1" ref="P49" ca="1">INDIRECT(O49)</f>
        <v>0</v>
      </c>
      <c r="R49" t="str">
        <f t="shared" ca="1" si="22"/>
        <v>E13</v>
      </c>
      <c r="S49" t="e">
        <f ca="1">VLOOKUP(P49,'[1]Данные - Крыша'!AC33:AE613,3,FALSE)</f>
        <v>#N/A</v>
      </c>
      <c r="T49" t="s">
        <v>588</v>
      </c>
      <c r="U49" t="e">
        <f t="shared" ca="1" si="5"/>
        <v>#N/A</v>
      </c>
      <c r="V49" s="381" t="e">
        <f t="shared" ca="1" si="15"/>
        <v>#N/A</v>
      </c>
    </row>
    <row r="50" spans="1:22" ht="30">
      <c r="A50" s="382"/>
      <c r="B50" s="383"/>
      <c r="C50" s="384"/>
      <c r="D50" s="384"/>
      <c r="E50" s="410"/>
      <c r="F50" s="384"/>
      <c r="G50" s="407" t="s">
        <v>384</v>
      </c>
      <c r="H50" s="426" t="s">
        <v>18</v>
      </c>
      <c r="I50" s="427" t="str">
        <f>'[1]Данные - Крыша'!C14</f>
        <v>DB-srKapelnik</v>
      </c>
      <c r="J50" s="410">
        <f>'[1]Данные - Крыша'!E14</f>
        <v>0</v>
      </c>
      <c r="K50" s="421" t="e">
        <f t="shared" si="23"/>
        <v>#VALUE!</v>
      </c>
      <c r="M50" t="str">
        <f t="shared" ca="1" si="20"/>
        <v>='[late_2.xlsx]Данные - Крыша'!E14</v>
      </c>
      <c r="O50" t="str">
        <f t="shared" ca="1" si="21"/>
        <v>'[late_2.xlsx]Данные - Крыша'!E14</v>
      </c>
      <c r="P50" s="352" cm="1">
        <f t="array" aca="1" ref="P50" ca="1">INDIRECT(O50)</f>
        <v>0</v>
      </c>
      <c r="R50" t="str">
        <f t="shared" ca="1" si="22"/>
        <v>E14</v>
      </c>
      <c r="S50" t="e">
        <f ca="1">VLOOKUP(P50,'[1]Данные - Крыша'!AC34:AE614,3,FALSE)</f>
        <v>#N/A</v>
      </c>
      <c r="T50" t="s">
        <v>589</v>
      </c>
      <c r="U50" t="e">
        <f t="shared" ca="1" si="5"/>
        <v>#N/A</v>
      </c>
      <c r="V50" s="381" t="e">
        <f t="shared" ca="1" si="15"/>
        <v>#N/A</v>
      </c>
    </row>
    <row r="51" spans="1:22" ht="30">
      <c r="A51" s="382"/>
      <c r="B51" s="383"/>
      <c r="C51" s="384"/>
      <c r="D51" s="384"/>
      <c r="E51" s="410"/>
      <c r="F51" s="384"/>
      <c r="G51" s="407" t="s">
        <v>387</v>
      </c>
      <c r="H51" s="426" t="s">
        <v>18</v>
      </c>
      <c r="I51" s="427" t="str">
        <f>'[1]Данные - Крыша'!C15</f>
        <v>DB-srEndn</v>
      </c>
      <c r="J51" s="410">
        <f>'[1]Данные - Крыша'!E15</f>
        <v>0</v>
      </c>
      <c r="K51" s="421" t="e">
        <f t="shared" si="23"/>
        <v>#VALUE!</v>
      </c>
      <c r="M51" t="str">
        <f t="shared" ca="1" si="20"/>
        <v>='[late_2.xlsx]Данные - Крыша'!E15</v>
      </c>
      <c r="O51" t="str">
        <f t="shared" ca="1" si="21"/>
        <v>'[late_2.xlsx]Данные - Крыша'!E15</v>
      </c>
      <c r="P51" s="352" cm="1">
        <f t="array" aca="1" ref="P51" ca="1">INDIRECT(O51)</f>
        <v>0</v>
      </c>
      <c r="R51" t="str">
        <f t="shared" ca="1" si="22"/>
        <v>E15</v>
      </c>
      <c r="S51" t="e">
        <f ca="1">VLOOKUP(P51,'[1]Данные - Крыша'!AC35:AE615,3,FALSE)</f>
        <v>#N/A</v>
      </c>
      <c r="T51" t="s">
        <v>590</v>
      </c>
      <c r="U51" t="e">
        <f t="shared" ca="1" si="5"/>
        <v>#N/A</v>
      </c>
      <c r="V51" s="381" t="e">
        <f t="shared" ca="1" si="15"/>
        <v>#N/A</v>
      </c>
    </row>
    <row r="52" spans="1:22" ht="30">
      <c r="A52" s="382"/>
      <c r="B52" s="383"/>
      <c r="C52" s="384"/>
      <c r="D52" s="384"/>
      <c r="E52" s="410"/>
      <c r="F52" s="384"/>
      <c r="G52" s="407" t="s">
        <v>390</v>
      </c>
      <c r="H52" s="426" t="s">
        <v>190</v>
      </c>
      <c r="I52" s="427" t="str">
        <f>'[1]Данные - Крыша'!C16</f>
        <v>DB-srGvozd</v>
      </c>
      <c r="J52" s="410">
        <f>'[1]Данные - Крыша'!E16</f>
        <v>0</v>
      </c>
      <c r="K52" s="421" t="e">
        <f t="shared" si="23"/>
        <v>#VALUE!</v>
      </c>
      <c r="M52" t="str">
        <f t="shared" ca="1" si="20"/>
        <v>='[late_2.xlsx]Данные - Крыша'!E16</v>
      </c>
      <c r="O52" t="str">
        <f t="shared" ca="1" si="21"/>
        <v>'[late_2.xlsx]Данные - Крыша'!E16</v>
      </c>
      <c r="P52" s="352" cm="1">
        <f t="array" aca="1" ref="P52" ca="1">INDIRECT(O52)</f>
        <v>0</v>
      </c>
      <c r="R52" t="str">
        <f t="shared" ca="1" si="22"/>
        <v>E16</v>
      </c>
      <c r="S52" t="e">
        <f ca="1">VLOOKUP(P52,'[1]Данные - Крыша'!AC36:AE616,3,FALSE)</f>
        <v>#N/A</v>
      </c>
      <c r="T52" t="s">
        <v>591</v>
      </c>
      <c r="U52" t="e">
        <f t="shared" ca="1" si="5"/>
        <v>#N/A</v>
      </c>
      <c r="V52" s="381" t="e">
        <f t="shared" ca="1" si="15"/>
        <v>#N/A</v>
      </c>
    </row>
    <row r="53" spans="1:22" ht="30">
      <c r="A53" s="382"/>
      <c r="B53" s="383"/>
      <c r="C53" s="384"/>
      <c r="D53" s="384"/>
      <c r="E53" s="410"/>
      <c r="F53" s="384"/>
      <c r="G53" s="407" t="s">
        <v>393</v>
      </c>
      <c r="H53" s="426" t="s">
        <v>190</v>
      </c>
      <c r="I53" s="427" t="str">
        <f>'[1]Данные - Крыша'!C17</f>
        <v>DB-srSam70</v>
      </c>
      <c r="J53" s="410">
        <f>'[1]Данные - Крыша'!E17</f>
        <v>0</v>
      </c>
      <c r="K53" s="421" t="e">
        <f t="shared" si="23"/>
        <v>#VALUE!</v>
      </c>
      <c r="M53" t="str">
        <f t="shared" ca="1" si="20"/>
        <v>='[late_2.xlsx]Данные - Крыша'!E17</v>
      </c>
      <c r="O53" t="str">
        <f t="shared" ca="1" si="21"/>
        <v>'[late_2.xlsx]Данные - Крыша'!E17</v>
      </c>
      <c r="P53" s="352" cm="1">
        <f t="array" aca="1" ref="P53" ca="1">INDIRECT(O53)</f>
        <v>0</v>
      </c>
      <c r="R53" t="str">
        <f t="shared" ca="1" si="22"/>
        <v>E17</v>
      </c>
      <c r="S53" t="e">
        <f ca="1">VLOOKUP(P53,'[1]Данные - Крыша'!AC37:AE617,3,FALSE)</f>
        <v>#N/A</v>
      </c>
      <c r="T53" t="s">
        <v>592</v>
      </c>
      <c r="U53" t="e">
        <f t="shared" ca="1" si="5"/>
        <v>#N/A</v>
      </c>
      <c r="V53" s="381" t="e">
        <f t="shared" ca="1" si="15"/>
        <v>#N/A</v>
      </c>
    </row>
    <row r="54" spans="1:22" ht="30">
      <c r="A54" s="382"/>
      <c r="B54" s="383"/>
      <c r="C54" s="384"/>
      <c r="D54" s="384"/>
      <c r="E54" s="410"/>
      <c r="F54" s="384"/>
      <c r="G54" s="407" t="s">
        <v>396</v>
      </c>
      <c r="H54" s="426" t="s">
        <v>18</v>
      </c>
      <c r="I54" s="427" t="str">
        <f>'[1]Данные - Крыша'!C18</f>
        <v>DB-srPack</v>
      </c>
      <c r="J54" s="410">
        <f>'[1]Данные - Крыша'!E18</f>
        <v>0</v>
      </c>
      <c r="K54" s="421" t="e">
        <f t="shared" si="23"/>
        <v>#VALUE!</v>
      </c>
      <c r="M54" t="str">
        <f t="shared" ca="1" si="20"/>
        <v>='[late_2.xlsx]Данные - Крыша'!E18</v>
      </c>
      <c r="O54" t="str">
        <f t="shared" ca="1" si="21"/>
        <v>'[late_2.xlsx]Данные - Крыша'!E18</v>
      </c>
      <c r="P54" s="352" cm="1">
        <f t="array" aca="1" ref="P54" ca="1">INDIRECT(O54)</f>
        <v>0</v>
      </c>
      <c r="R54" t="str">
        <f t="shared" ca="1" si="22"/>
        <v>E18</v>
      </c>
      <c r="S54" t="e">
        <f ca="1">VLOOKUP(P54,'[1]Данные - Крыша'!AC38:AE618,3,FALSE)</f>
        <v>#N/A</v>
      </c>
      <c r="T54" t="s">
        <v>593</v>
      </c>
      <c r="U54" t="e">
        <f t="shared" ca="1" si="5"/>
        <v>#N/A</v>
      </c>
      <c r="V54" s="381" t="e">
        <f t="shared" ca="1" si="15"/>
        <v>#N/A</v>
      </c>
    </row>
    <row r="55" spans="1:22" ht="30">
      <c r="A55" s="382"/>
      <c r="B55" s="383"/>
      <c r="C55" s="384"/>
      <c r="D55" s="384"/>
      <c r="E55" s="410"/>
      <c r="F55" s="384"/>
      <c r="G55" s="407" t="s">
        <v>405</v>
      </c>
      <c r="H55" s="426" t="s">
        <v>18</v>
      </c>
      <c r="I55" s="427" t="str">
        <f>'[1]Данные - Крыша'!C21</f>
        <v>DB-srLenta</v>
      </c>
      <c r="J55" s="410">
        <f>'[1]Данные - Крыша'!E21</f>
        <v>0</v>
      </c>
      <c r="K55" s="421" t="e">
        <f t="shared" si="23"/>
        <v>#VALUE!</v>
      </c>
      <c r="M55" t="str">
        <f t="shared" ca="1" si="20"/>
        <v>='[late_2.xlsx]Данные - Крыша'!E21</v>
      </c>
      <c r="O55" t="str">
        <f t="shared" ca="1" si="21"/>
        <v>'[late_2.xlsx]Данные - Крыша'!E21</v>
      </c>
      <c r="P55" s="352" cm="1">
        <f t="array" aca="1" ref="P55" ca="1">INDIRECT(O55)</f>
        <v>0</v>
      </c>
      <c r="R55" t="str">
        <f t="shared" ca="1" si="22"/>
        <v>E21</v>
      </c>
      <c r="S55" t="e">
        <f ca="1">VLOOKUP(P55,'[1]Данные - Крыша'!AC39:AE619,3,FALSE)</f>
        <v>#N/A</v>
      </c>
      <c r="T55" t="s">
        <v>594</v>
      </c>
      <c r="U55" t="e">
        <f t="shared" ca="1" si="5"/>
        <v>#N/A</v>
      </c>
      <c r="V55" s="381" t="e">
        <f t="shared" ca="1" si="15"/>
        <v>#N/A</v>
      </c>
    </row>
    <row r="56" spans="1:22" ht="45">
      <c r="A56" s="382"/>
      <c r="B56" s="383"/>
      <c r="C56" s="384"/>
      <c r="D56" s="384"/>
      <c r="E56" s="410"/>
      <c r="F56" s="384"/>
      <c r="G56" s="407" t="s">
        <v>412</v>
      </c>
      <c r="H56" s="426" t="s">
        <v>18</v>
      </c>
      <c r="I56" s="427" t="str">
        <f>'[1]Данные - Крыша'!C25</f>
        <v>DB-srPrimUgol</v>
      </c>
      <c r="J56" s="410">
        <f>'[1]Данные - Крыша'!E25</f>
        <v>0</v>
      </c>
      <c r="K56" s="421" t="e">
        <f t="shared" si="23"/>
        <v>#VALUE!</v>
      </c>
      <c r="M56" t="str">
        <f t="shared" ca="1" si="20"/>
        <v>='[late_2.xlsx]Данные - Крыша'!E25</v>
      </c>
      <c r="O56" t="str">
        <f t="shared" ca="1" si="21"/>
        <v>'[late_2.xlsx]Данные - Крыша'!E25</v>
      </c>
      <c r="P56" s="352" cm="1">
        <f t="array" aca="1" ref="P56" ca="1">INDIRECT(O56)</f>
        <v>0</v>
      </c>
      <c r="R56" t="str">
        <f t="shared" ca="1" si="22"/>
        <v>E25</v>
      </c>
      <c r="S56" t="e">
        <f ca="1">VLOOKUP(P56,'[1]Данные - Крыша'!AC40:AE620,3,FALSE)</f>
        <v>#N/A</v>
      </c>
      <c r="T56" t="s">
        <v>595</v>
      </c>
      <c r="U56" t="e">
        <f t="shared" ca="1" si="5"/>
        <v>#N/A</v>
      </c>
      <c r="V56" s="381" t="e">
        <f t="shared" ca="1" si="15"/>
        <v>#N/A</v>
      </c>
    </row>
    <row r="57" spans="1:22" ht="45">
      <c r="A57" s="382"/>
      <c r="B57" s="383"/>
      <c r="C57" s="384"/>
      <c r="D57" s="384"/>
      <c r="E57" s="410"/>
      <c r="F57" s="384"/>
      <c r="G57" s="407" t="s">
        <v>413</v>
      </c>
      <c r="H57" s="426" t="s">
        <v>18</v>
      </c>
      <c r="I57" s="427" t="str">
        <f>'[1]Данные - Крыша'!C26</f>
        <v>DB-mrPrimNakl</v>
      </c>
      <c r="J57" s="410">
        <f>'[1]Данные - Крыша'!E26</f>
        <v>0</v>
      </c>
      <c r="K57" s="421" t="e">
        <f t="shared" si="23"/>
        <v>#VALUE!</v>
      </c>
      <c r="M57" t="str">
        <f t="shared" ca="1" si="20"/>
        <v>='[late_2.xlsx]Данные - Крыша'!E26</v>
      </c>
      <c r="O57" t="str">
        <f t="shared" ca="1" si="21"/>
        <v>'[late_2.xlsx]Данные - Крыша'!E26</v>
      </c>
      <c r="P57" s="352" cm="1">
        <f t="array" aca="1" ref="P57" ca="1">INDIRECT(O57)</f>
        <v>0</v>
      </c>
      <c r="R57" t="str">
        <f t="shared" ca="1" si="22"/>
        <v>E26</v>
      </c>
      <c r="S57" t="e">
        <f ca="1">VLOOKUP(P57,'[1]Данные - Крыша'!AC41:AE621,3,FALSE)</f>
        <v>#N/A</v>
      </c>
      <c r="T57" t="s">
        <v>596</v>
      </c>
      <c r="U57" t="e">
        <f t="shared" ca="1" si="5"/>
        <v>#N/A</v>
      </c>
      <c r="V57" s="381" t="e">
        <f t="shared" ca="1" si="15"/>
        <v>#N/A</v>
      </c>
    </row>
    <row r="58" spans="1:22" ht="30">
      <c r="A58" s="382"/>
      <c r="B58" s="383"/>
      <c r="C58" s="384"/>
      <c r="D58" s="384"/>
      <c r="E58" s="410"/>
      <c r="F58" s="384"/>
      <c r="G58" s="407" t="s">
        <v>419</v>
      </c>
      <c r="H58" s="426" t="s">
        <v>18</v>
      </c>
      <c r="I58" s="427" t="str">
        <f>'[1]Данные - Крыша'!C29</f>
        <v>DB-srAero</v>
      </c>
      <c r="J58" s="410">
        <f>'[1]Данные - Крыша'!E29</f>
        <v>0</v>
      </c>
      <c r="K58" s="421" t="e">
        <f t="shared" si="23"/>
        <v>#VALUE!</v>
      </c>
      <c r="M58" t="str">
        <f t="shared" ca="1" si="20"/>
        <v>='[late_2.xlsx]Данные - Крыша'!E29</v>
      </c>
      <c r="O58" t="str">
        <f t="shared" ca="1" si="21"/>
        <v>'[late_2.xlsx]Данные - Крыша'!E29</v>
      </c>
      <c r="P58" s="352" cm="1">
        <f t="array" aca="1" ref="P58" ca="1">INDIRECT(O58)</f>
        <v>0</v>
      </c>
      <c r="R58" t="str">
        <f t="shared" ca="1" si="22"/>
        <v>E29</v>
      </c>
      <c r="S58" t="e">
        <f ca="1">VLOOKUP(P58,'[1]Данные - Крыша'!AC42:AE622,3,FALSE)</f>
        <v>#N/A</v>
      </c>
      <c r="T58" t="s">
        <v>597</v>
      </c>
      <c r="U58" t="e">
        <f t="shared" ca="1" si="5"/>
        <v>#N/A</v>
      </c>
      <c r="V58" s="381" t="e">
        <f t="shared" ca="1" si="15"/>
        <v>#N/A</v>
      </c>
    </row>
    <row r="59" spans="1:22" ht="45">
      <c r="A59" s="382"/>
      <c r="B59" s="383"/>
      <c r="C59" s="384"/>
      <c r="D59" s="384"/>
      <c r="E59" s="410"/>
      <c r="F59" s="384"/>
      <c r="G59" s="407" t="s">
        <v>420</v>
      </c>
      <c r="H59" s="426" t="s">
        <v>18</v>
      </c>
      <c r="I59" s="427" t="str">
        <f>'[1]Данные - Крыша'!C30</f>
        <v>DB-srAeroSkat</v>
      </c>
      <c r="J59" s="410">
        <f>'[1]Данные - Крыша'!E30</f>
        <v>0</v>
      </c>
      <c r="K59" s="421" t="e">
        <f t="shared" si="23"/>
        <v>#VALUE!</v>
      </c>
      <c r="M59" t="str">
        <f t="shared" ca="1" si="20"/>
        <v>='[late_2.xlsx]Данные - Крыша'!E30</v>
      </c>
      <c r="O59" t="str">
        <f t="shared" ca="1" si="21"/>
        <v>'[late_2.xlsx]Данные - Крыша'!E30</v>
      </c>
      <c r="P59" s="352" cm="1">
        <f t="array" aca="1" ref="P59" ca="1">INDIRECT(O59)</f>
        <v>0</v>
      </c>
      <c r="R59" t="str">
        <f t="shared" ca="1" si="22"/>
        <v>E30</v>
      </c>
      <c r="S59" t="e">
        <f ca="1">VLOOKUP(P59,'[1]Данные - Крыша'!AC43:AE623,3,FALSE)</f>
        <v>#N/A</v>
      </c>
      <c r="T59" t="s">
        <v>598</v>
      </c>
      <c r="U59" t="e">
        <f t="shared" ca="1" si="5"/>
        <v>#N/A</v>
      </c>
      <c r="V59" s="381" t="e">
        <f t="shared" ca="1" si="15"/>
        <v>#N/A</v>
      </c>
    </row>
    <row r="60" spans="1:22" ht="15.5" customHeight="1">
      <c r="A60" s="382"/>
      <c r="B60" s="383"/>
      <c r="C60" s="384"/>
      <c r="D60" s="384"/>
      <c r="E60" s="410"/>
      <c r="F60" s="384"/>
      <c r="G60" s="407"/>
      <c r="H60" s="426"/>
      <c r="I60" s="426"/>
      <c r="J60" s="410"/>
      <c r="K60" s="410"/>
      <c r="P60" s="352"/>
      <c r="U60" t="str">
        <f t="shared" si="5"/>
        <v>f</v>
      </c>
      <c r="V60" s="381" t="e">
        <f t="shared" ca="1" si="15"/>
        <v>#N/A</v>
      </c>
    </row>
    <row r="61" spans="1:22" ht="19">
      <c r="A61" s="376"/>
      <c r="B61" s="379"/>
      <c r="C61" s="376"/>
      <c r="D61" s="413" t="s">
        <v>542</v>
      </c>
      <c r="E61" s="414"/>
      <c r="F61" s="415" t="e">
        <f>SUM(F41:F60)</f>
        <v>#VALUE!</v>
      </c>
      <c r="G61" s="379"/>
      <c r="H61" s="376"/>
      <c r="I61" s="416" t="s">
        <v>543</v>
      </c>
      <c r="J61" s="416"/>
      <c r="K61" s="415" t="e">
        <f>SUM(K41:K60)</f>
        <v>#VALUE!</v>
      </c>
      <c r="P61" s="352"/>
      <c r="U61" t="str">
        <f t="shared" si="5"/>
        <v>f</v>
      </c>
      <c r="V61" s="381" t="e">
        <f t="shared" ca="1" si="15"/>
        <v>#N/A</v>
      </c>
    </row>
    <row r="62" spans="1:22" ht="19">
      <c r="A62" s="375" t="s">
        <v>599</v>
      </c>
      <c r="B62" s="375"/>
      <c r="C62" s="376"/>
      <c r="D62" s="376"/>
      <c r="E62" s="377"/>
      <c r="F62" s="378"/>
      <c r="G62" s="379"/>
      <c r="H62" s="376"/>
      <c r="I62" s="417"/>
      <c r="J62" s="377"/>
      <c r="K62" s="378"/>
      <c r="P62" s="352"/>
      <c r="U62" t="str">
        <f t="shared" si="5"/>
        <v>f</v>
      </c>
      <c r="V62" s="381" t="str">
        <f t="shared" ca="1" si="15"/>
        <v>='[late_2.xlsx]материал - работа'!E72</v>
      </c>
    </row>
    <row r="63" spans="1:22" ht="19">
      <c r="A63" s="382" t="s">
        <v>533</v>
      </c>
      <c r="B63" s="383" t="s">
        <v>600</v>
      </c>
      <c r="C63" s="384" t="s">
        <v>93</v>
      </c>
      <c r="D63" s="384">
        <f>'[1]материал - работа'!E72</f>
        <v>24</v>
      </c>
      <c r="E63" s="410">
        <f>'[1]Данные - Крыша'!C66</f>
        <v>0</v>
      </c>
      <c r="F63" s="384">
        <f>D63*E63</f>
        <v>0</v>
      </c>
      <c r="G63" s="407" t="s">
        <v>471</v>
      </c>
      <c r="H63" s="426" t="s">
        <v>18</v>
      </c>
      <c r="I63" s="410">
        <f>'[1]Данные - Крыша'!C71</f>
        <v>8</v>
      </c>
      <c r="J63" s="410">
        <f>'[1]Данные - Крыша'!E71</f>
        <v>5</v>
      </c>
      <c r="K63" s="421">
        <f>I63*J63</f>
        <v>40</v>
      </c>
      <c r="M63" t="str">
        <f t="shared" ref="M63:M126" ca="1" si="24">_xlfn.FORMULATEXT(J63)</f>
        <v>='[late_2.xlsx]Данные - Крыша'!E71</v>
      </c>
      <c r="O63" t="str">
        <f t="shared" ref="O63:O126" ca="1" si="25">SUBSTITUTE(MID(M63, 2, LEN(M63)), "'Данные - Крыша'!E", "'Данные - Крыша'!A")</f>
        <v>'[late_2.xlsx]Данные - Крыша'!E71</v>
      </c>
      <c r="P63" s="352" cm="1">
        <f t="array" aca="1" ref="P63" ca="1">INDIRECT(O63)</f>
        <v>5</v>
      </c>
      <c r="R63" t="str">
        <f t="shared" ref="R63:R126" ca="1" si="26">MID(M63, SEARCH("!", M63) + 1, LEN(M63))</f>
        <v>E71</v>
      </c>
      <c r="S63" t="e">
        <f ca="1">VLOOKUP(P63,'[1]Данные - Крыша'!AC47:AE627,3,FALSE)</f>
        <v>#N/A</v>
      </c>
      <c r="T63" t="s">
        <v>601</v>
      </c>
      <c r="U63" t="e">
        <f t="shared" ca="1" si="5"/>
        <v>#N/A</v>
      </c>
      <c r="V63" s="381" t="str">
        <f t="shared" ca="1" si="15"/>
        <v>='[late_2.xlsx]материал - работа'!E71</v>
      </c>
    </row>
    <row r="64" spans="1:22" ht="19">
      <c r="A64" s="382" t="s">
        <v>537</v>
      </c>
      <c r="B64" s="383" t="s">
        <v>602</v>
      </c>
      <c r="C64" s="384" t="s">
        <v>93</v>
      </c>
      <c r="D64" s="384">
        <f>'[1]материал - работа'!E71</f>
        <v>16</v>
      </c>
      <c r="E64" s="410">
        <f>'[1]Данные - Крыша'!C65</f>
        <v>0</v>
      </c>
      <c r="F64" s="384">
        <f>D64*E64</f>
        <v>0</v>
      </c>
      <c r="G64" s="407" t="s">
        <v>472</v>
      </c>
      <c r="H64" s="426" t="s">
        <v>18</v>
      </c>
      <c r="I64" s="410">
        <f>'[1]Данные - Крыша'!C72</f>
        <v>2</v>
      </c>
      <c r="J64" s="410">
        <f>'[1]Данные - Крыша'!E72</f>
        <v>5</v>
      </c>
      <c r="K64" s="421">
        <f t="shared" ref="K64:K75" si="27">I64*J64</f>
        <v>10</v>
      </c>
      <c r="M64" t="str">
        <f t="shared" ca="1" si="24"/>
        <v>='[late_2.xlsx]Данные - Крыша'!E72</v>
      </c>
      <c r="O64" t="str">
        <f t="shared" ca="1" si="25"/>
        <v>'[late_2.xlsx]Данные - Крыша'!E72</v>
      </c>
      <c r="P64" s="352" cm="1">
        <f t="array" aca="1" ref="P64" ca="1">INDIRECT(O64)</f>
        <v>5</v>
      </c>
      <c r="R64" t="str">
        <f t="shared" ca="1" si="26"/>
        <v>E72</v>
      </c>
      <c r="S64" t="e">
        <f ca="1">VLOOKUP(P64,'[1]Данные - Крыша'!AC48:AE628,3,FALSE)</f>
        <v>#N/A</v>
      </c>
      <c r="T64" t="s">
        <v>603</v>
      </c>
      <c r="U64" t="e">
        <f t="shared" ca="1" si="5"/>
        <v>#N/A</v>
      </c>
      <c r="V64" s="381" t="e">
        <f t="shared" ca="1" si="15"/>
        <v>#N/A</v>
      </c>
    </row>
    <row r="65" spans="1:22" ht="19">
      <c r="A65" s="382"/>
      <c r="B65" s="383"/>
      <c r="C65" s="384"/>
      <c r="D65" s="384"/>
      <c r="E65" s="410"/>
      <c r="F65" s="384"/>
      <c r="G65" s="407" t="s">
        <v>473</v>
      </c>
      <c r="H65" s="426" t="s">
        <v>18</v>
      </c>
      <c r="I65" s="410">
        <f>'[1]Данные - Крыша'!C73</f>
        <v>38</v>
      </c>
      <c r="J65" s="410">
        <f>'[1]Данные - Крыша'!E73</f>
        <v>5</v>
      </c>
      <c r="K65" s="421">
        <f t="shared" si="27"/>
        <v>190</v>
      </c>
      <c r="M65" t="str">
        <f t="shared" ca="1" si="24"/>
        <v>='[late_2.xlsx]Данные - Крыша'!E73</v>
      </c>
      <c r="O65" t="str">
        <f t="shared" ca="1" si="25"/>
        <v>'[late_2.xlsx]Данные - Крыша'!E73</v>
      </c>
      <c r="P65" s="352" cm="1">
        <f t="array" aca="1" ref="P65" ca="1">INDIRECT(O65)</f>
        <v>5</v>
      </c>
      <c r="R65" t="str">
        <f t="shared" ca="1" si="26"/>
        <v>E73</v>
      </c>
      <c r="S65" t="e">
        <f ca="1">VLOOKUP(P65,'[1]Данные - Крыша'!AC49:AE629,3,FALSE)</f>
        <v>#N/A</v>
      </c>
      <c r="T65" t="s">
        <v>604</v>
      </c>
      <c r="U65" t="e">
        <f t="shared" ca="1" si="5"/>
        <v>#N/A</v>
      </c>
      <c r="V65" s="381" t="e">
        <f t="shared" ca="1" si="15"/>
        <v>#N/A</v>
      </c>
    </row>
    <row r="66" spans="1:22" ht="19">
      <c r="A66" s="382"/>
      <c r="B66" s="383"/>
      <c r="C66" s="384"/>
      <c r="D66" s="384"/>
      <c r="E66" s="410"/>
      <c r="F66" s="384"/>
      <c r="G66" s="407" t="s">
        <v>474</v>
      </c>
      <c r="H66" s="426" t="s">
        <v>18</v>
      </c>
      <c r="I66" s="410">
        <f>'[1]Данные - Крыша'!C74</f>
        <v>10</v>
      </c>
      <c r="J66" s="410">
        <f>'[1]Данные - Крыша'!E74</f>
        <v>5</v>
      </c>
      <c r="K66" s="421">
        <f t="shared" si="27"/>
        <v>50</v>
      </c>
      <c r="M66" t="str">
        <f t="shared" ca="1" si="24"/>
        <v>='[late_2.xlsx]Данные - Крыша'!E74</v>
      </c>
      <c r="O66" t="str">
        <f t="shared" ca="1" si="25"/>
        <v>'[late_2.xlsx]Данные - Крыша'!E74</v>
      </c>
      <c r="P66" s="352" cm="1">
        <f t="array" aca="1" ref="P66" ca="1">INDIRECT(O66)</f>
        <v>5</v>
      </c>
      <c r="R66" t="str">
        <f t="shared" ca="1" si="26"/>
        <v>E74</v>
      </c>
      <c r="S66" t="e">
        <f ca="1">VLOOKUP(P66,'[1]Данные - Крыша'!AC50:AE630,3,FALSE)</f>
        <v>#N/A</v>
      </c>
      <c r="T66" t="s">
        <v>605</v>
      </c>
      <c r="U66" t="e">
        <f t="shared" ca="1" si="5"/>
        <v>#N/A</v>
      </c>
      <c r="V66" s="381" t="e">
        <f t="shared" ca="1" si="15"/>
        <v>#N/A</v>
      </c>
    </row>
    <row r="67" spans="1:22" ht="19">
      <c r="A67" s="382"/>
      <c r="B67" s="383"/>
      <c r="C67" s="384"/>
      <c r="D67" s="384"/>
      <c r="E67" s="410"/>
      <c r="F67" s="384"/>
      <c r="G67" s="407" t="s">
        <v>475</v>
      </c>
      <c r="H67" s="426" t="s">
        <v>18</v>
      </c>
      <c r="I67" s="410">
        <f>'[1]Данные - Крыша'!C75</f>
        <v>4</v>
      </c>
      <c r="J67" s="410">
        <f>'[1]Данные - Крыша'!E75</f>
        <v>5</v>
      </c>
      <c r="K67" s="421">
        <f t="shared" si="27"/>
        <v>20</v>
      </c>
      <c r="M67" t="str">
        <f t="shared" ca="1" si="24"/>
        <v>='[late_2.xlsx]Данные - Крыша'!E75</v>
      </c>
      <c r="O67" t="str">
        <f t="shared" ca="1" si="25"/>
        <v>'[late_2.xlsx]Данные - Крыша'!E75</v>
      </c>
      <c r="P67" s="352" cm="1">
        <f t="array" aca="1" ref="P67" ca="1">INDIRECT(O67)</f>
        <v>5</v>
      </c>
      <c r="R67" t="str">
        <f t="shared" ca="1" si="26"/>
        <v>E75</v>
      </c>
      <c r="S67" t="e">
        <f ca="1">VLOOKUP(P67,'[1]Данные - Крыша'!AC51:AE631,3,FALSE)</f>
        <v>#N/A</v>
      </c>
      <c r="T67" t="s">
        <v>606</v>
      </c>
      <c r="U67" t="e">
        <f t="shared" ca="1" si="5"/>
        <v>#N/A</v>
      </c>
      <c r="V67" s="381" t="e">
        <f t="shared" ca="1" si="15"/>
        <v>#N/A</v>
      </c>
    </row>
    <row r="68" spans="1:22" ht="19">
      <c r="A68" s="382"/>
      <c r="B68" s="383"/>
      <c r="C68" s="384"/>
      <c r="D68" s="384"/>
      <c r="E68" s="410"/>
      <c r="F68" s="384"/>
      <c r="G68" s="407" t="s">
        <v>476</v>
      </c>
      <c r="H68" s="426" t="s">
        <v>18</v>
      </c>
      <c r="I68" s="410">
        <f>'[1]Данные - Крыша'!C76</f>
        <v>8</v>
      </c>
      <c r="J68" s="410">
        <f>'[1]Данные - Крыша'!E76</f>
        <v>5</v>
      </c>
      <c r="K68" s="421">
        <f t="shared" si="27"/>
        <v>40</v>
      </c>
      <c r="M68" t="str">
        <f t="shared" ca="1" si="24"/>
        <v>='[late_2.xlsx]Данные - Крыша'!E76</v>
      </c>
      <c r="O68" t="str">
        <f t="shared" ca="1" si="25"/>
        <v>'[late_2.xlsx]Данные - Крыша'!E76</v>
      </c>
      <c r="P68" s="352" cm="1">
        <f t="array" aca="1" ref="P68" ca="1">INDIRECT(O68)</f>
        <v>5</v>
      </c>
      <c r="R68" t="str">
        <f t="shared" ca="1" si="26"/>
        <v>E76</v>
      </c>
      <c r="S68" t="e">
        <f ca="1">VLOOKUP(P68,'[1]Данные - Крыша'!AC52:AE632,3,FALSE)</f>
        <v>#N/A</v>
      </c>
      <c r="T68" t="s">
        <v>607</v>
      </c>
      <c r="U68" t="e">
        <f t="shared" ca="1" si="5"/>
        <v>#N/A</v>
      </c>
      <c r="V68" s="381" t="e">
        <f t="shared" ca="1" si="15"/>
        <v>#N/A</v>
      </c>
    </row>
    <row r="69" spans="1:22" ht="19">
      <c r="A69" s="382"/>
      <c r="B69" s="383"/>
      <c r="C69" s="384"/>
      <c r="D69" s="384"/>
      <c r="E69" s="410"/>
      <c r="F69" s="384"/>
      <c r="G69" s="407" t="s">
        <v>477</v>
      </c>
      <c r="H69" s="426" t="s">
        <v>18</v>
      </c>
      <c r="I69" s="410">
        <f>'[1]Данные - Крыша'!C77</f>
        <v>4</v>
      </c>
      <c r="J69" s="410">
        <f>'[1]Данные - Крыша'!E77</f>
        <v>5</v>
      </c>
      <c r="K69" s="421">
        <f t="shared" si="27"/>
        <v>20</v>
      </c>
      <c r="M69" t="str">
        <f t="shared" ca="1" si="24"/>
        <v>='[late_2.xlsx]Данные - Крыша'!E77</v>
      </c>
      <c r="O69" t="str">
        <f t="shared" ca="1" si="25"/>
        <v>'[late_2.xlsx]Данные - Крыша'!E77</v>
      </c>
      <c r="P69" s="352" cm="1">
        <f t="array" aca="1" ref="P69" ca="1">INDIRECT(O69)</f>
        <v>5</v>
      </c>
      <c r="R69" t="str">
        <f t="shared" ca="1" si="26"/>
        <v>E77</v>
      </c>
      <c r="S69" t="e">
        <f ca="1">VLOOKUP(P69,'[1]Данные - Крыша'!AC53:AE633,3,FALSE)</f>
        <v>#N/A</v>
      </c>
      <c r="T69" t="s">
        <v>608</v>
      </c>
      <c r="U69" t="e">
        <f t="shared" ca="1" si="5"/>
        <v>#N/A</v>
      </c>
      <c r="V69" s="381" t="e">
        <f t="shared" ca="1" si="15"/>
        <v>#N/A</v>
      </c>
    </row>
    <row r="70" spans="1:22" ht="19">
      <c r="A70" s="382"/>
      <c r="B70" s="383"/>
      <c r="C70" s="384"/>
      <c r="D70" s="384"/>
      <c r="E70" s="410"/>
      <c r="F70" s="384"/>
      <c r="G70" s="407" t="s">
        <v>478</v>
      </c>
      <c r="H70" s="426" t="s">
        <v>18</v>
      </c>
      <c r="I70" s="410">
        <f>'[1]Данные - Крыша'!C78</f>
        <v>4</v>
      </c>
      <c r="J70" s="410">
        <f>'[1]Данные - Крыша'!E78</f>
        <v>5</v>
      </c>
      <c r="K70" s="421">
        <f t="shared" si="27"/>
        <v>20</v>
      </c>
      <c r="M70" t="str">
        <f t="shared" ca="1" si="24"/>
        <v>='[late_2.xlsx]Данные - Крыша'!E78</v>
      </c>
      <c r="O70" t="str">
        <f t="shared" ca="1" si="25"/>
        <v>'[late_2.xlsx]Данные - Крыша'!E78</v>
      </c>
      <c r="P70" s="352" cm="1">
        <f t="array" aca="1" ref="P70" ca="1">INDIRECT(O70)</f>
        <v>5</v>
      </c>
      <c r="R70" t="str">
        <f t="shared" ca="1" si="26"/>
        <v>E78</v>
      </c>
      <c r="S70" t="e">
        <f ca="1">VLOOKUP(P70,'[1]Данные - Крыша'!AC54:AE634,3,FALSE)</f>
        <v>#N/A</v>
      </c>
      <c r="T70" t="s">
        <v>609</v>
      </c>
      <c r="U70" t="e">
        <f t="shared" ca="1" si="5"/>
        <v>#N/A</v>
      </c>
      <c r="V70" s="381" t="e">
        <f t="shared" ca="1" si="15"/>
        <v>#N/A</v>
      </c>
    </row>
    <row r="71" spans="1:22" ht="19">
      <c r="A71" s="382"/>
      <c r="B71" s="383"/>
      <c r="C71" s="384"/>
      <c r="D71" s="384"/>
      <c r="E71" s="410"/>
      <c r="F71" s="384"/>
      <c r="G71" s="407" t="s">
        <v>479</v>
      </c>
      <c r="H71" s="426" t="s">
        <v>18</v>
      </c>
      <c r="I71" s="410">
        <f>'[1]Данные - Крыша'!C79</f>
        <v>4</v>
      </c>
      <c r="J71" s="410">
        <f>'[1]Данные - Крыша'!E79</f>
        <v>5</v>
      </c>
      <c r="K71" s="421">
        <f t="shared" si="27"/>
        <v>20</v>
      </c>
      <c r="M71" t="str">
        <f t="shared" ca="1" si="24"/>
        <v>='[late_2.xlsx]Данные - Крыша'!E79</v>
      </c>
      <c r="O71" t="str">
        <f t="shared" ca="1" si="25"/>
        <v>'[late_2.xlsx]Данные - Крыша'!E79</v>
      </c>
      <c r="P71" s="352" cm="1">
        <f t="array" aca="1" ref="P71" ca="1">INDIRECT(O71)</f>
        <v>5</v>
      </c>
      <c r="R71" t="str">
        <f t="shared" ca="1" si="26"/>
        <v>E79</v>
      </c>
      <c r="S71" t="e">
        <f ca="1">VLOOKUP(P71,'[1]Данные - Крыша'!AC55:AE635,3,FALSE)</f>
        <v>#N/A</v>
      </c>
      <c r="T71" t="s">
        <v>610</v>
      </c>
      <c r="U71" t="e">
        <f t="shared" ref="U71:U94" ca="1" si="28">LOWER(_xlfn.CONCAT("f",S71))</f>
        <v>#N/A</v>
      </c>
      <c r="V71" s="381" t="e">
        <f t="shared" ca="1" si="15"/>
        <v>#N/A</v>
      </c>
    </row>
    <row r="72" spans="1:22" ht="19">
      <c r="A72" s="382"/>
      <c r="B72" s="383"/>
      <c r="C72" s="384"/>
      <c r="D72" s="384"/>
      <c r="E72" s="410"/>
      <c r="F72" s="384"/>
      <c r="G72" s="407" t="s">
        <v>480</v>
      </c>
      <c r="H72" s="426" t="s">
        <v>18</v>
      </c>
      <c r="I72" s="410">
        <f>'[1]Данные - Крыша'!C80</f>
        <v>12</v>
      </c>
      <c r="J72" s="410">
        <f>'[1]Данные - Крыша'!E80</f>
        <v>5</v>
      </c>
      <c r="K72" s="421">
        <f t="shared" si="27"/>
        <v>60</v>
      </c>
      <c r="M72" t="str">
        <f t="shared" ca="1" si="24"/>
        <v>='[late_2.xlsx]Данные - Крыша'!E80</v>
      </c>
      <c r="O72" t="str">
        <f t="shared" ca="1" si="25"/>
        <v>'[late_2.xlsx]Данные - Крыша'!E80</v>
      </c>
      <c r="P72" s="352" cm="1">
        <f t="array" aca="1" ref="P72" ca="1">INDIRECT(O72)</f>
        <v>5</v>
      </c>
      <c r="R72" t="str">
        <f t="shared" ca="1" si="26"/>
        <v>E80</v>
      </c>
      <c r="S72" t="e">
        <f ca="1">VLOOKUP(P72,'[1]Данные - Крыша'!AC56:AE636,3,FALSE)</f>
        <v>#N/A</v>
      </c>
      <c r="T72" t="s">
        <v>611</v>
      </c>
      <c r="U72" t="e">
        <f t="shared" ca="1" si="28"/>
        <v>#N/A</v>
      </c>
      <c r="V72" s="381" t="e">
        <f t="shared" ca="1" si="15"/>
        <v>#N/A</v>
      </c>
    </row>
    <row r="73" spans="1:22" ht="19">
      <c r="A73" s="382"/>
      <c r="B73" s="383"/>
      <c r="C73" s="384"/>
      <c r="D73" s="384"/>
      <c r="E73" s="410"/>
      <c r="F73" s="384"/>
      <c r="G73" s="407" t="s">
        <v>481</v>
      </c>
      <c r="H73" s="426" t="s">
        <v>18</v>
      </c>
      <c r="I73" s="410">
        <f>'[1]Данные - Крыша'!C81</f>
        <v>0</v>
      </c>
      <c r="J73" s="410">
        <f>'[1]Данные - Крыша'!E81</f>
        <v>5</v>
      </c>
      <c r="K73" s="421">
        <f t="shared" si="27"/>
        <v>0</v>
      </c>
      <c r="M73" t="str">
        <f t="shared" ca="1" si="24"/>
        <v>='[late_2.xlsx]Данные - Крыша'!E81</v>
      </c>
      <c r="O73" t="str">
        <f t="shared" ca="1" si="25"/>
        <v>'[late_2.xlsx]Данные - Крыша'!E81</v>
      </c>
      <c r="P73" s="352" cm="1">
        <f t="array" aca="1" ref="P73" ca="1">INDIRECT(O73)</f>
        <v>5</v>
      </c>
      <c r="R73" t="str">
        <f t="shared" ca="1" si="26"/>
        <v>E81</v>
      </c>
      <c r="S73" t="e">
        <f ca="1">VLOOKUP(P73,'[1]Данные - Крыша'!AC57:AE637,3,FALSE)</f>
        <v>#N/A</v>
      </c>
      <c r="T73" t="s">
        <v>612</v>
      </c>
      <c r="U73" t="e">
        <f t="shared" ca="1" si="28"/>
        <v>#N/A</v>
      </c>
      <c r="V73" s="381" t="e">
        <f t="shared" ca="1" si="15"/>
        <v>#N/A</v>
      </c>
    </row>
    <row r="74" spans="1:22" ht="19">
      <c r="A74" s="382"/>
      <c r="B74" s="383"/>
      <c r="C74" s="384"/>
      <c r="D74" s="384"/>
      <c r="E74" s="410"/>
      <c r="F74" s="384"/>
      <c r="G74" s="407" t="s">
        <v>482</v>
      </c>
      <c r="H74" s="426" t="s">
        <v>18</v>
      </c>
      <c r="I74" s="410">
        <f>'[1]Данные - Крыша'!C82</f>
        <v>2</v>
      </c>
      <c r="J74" s="410">
        <f>'[1]Данные - Крыша'!E82</f>
        <v>5</v>
      </c>
      <c r="K74" s="421">
        <f t="shared" si="27"/>
        <v>10</v>
      </c>
      <c r="M74" t="str">
        <f t="shared" ca="1" si="24"/>
        <v>='[late_2.xlsx]Данные - Крыша'!E82</v>
      </c>
      <c r="O74" t="str">
        <f t="shared" ca="1" si="25"/>
        <v>'[late_2.xlsx]Данные - Крыша'!E82</v>
      </c>
      <c r="P74" s="352" cm="1">
        <f t="array" aca="1" ref="P74" ca="1">INDIRECT(O74)</f>
        <v>5</v>
      </c>
      <c r="R74" t="str">
        <f t="shared" ca="1" si="26"/>
        <v>E82</v>
      </c>
      <c r="S74" t="e">
        <f ca="1">VLOOKUP(P74,'[1]Данные - Крыша'!AC58:AE638,3,FALSE)</f>
        <v>#N/A</v>
      </c>
      <c r="T74" t="s">
        <v>613</v>
      </c>
      <c r="U74" t="e">
        <f t="shared" ca="1" si="28"/>
        <v>#N/A</v>
      </c>
      <c r="V74" s="381" t="e">
        <f t="shared" ca="1" si="15"/>
        <v>#N/A</v>
      </c>
    </row>
    <row r="75" spans="1:22" ht="19">
      <c r="A75" s="382"/>
      <c r="B75" s="383"/>
      <c r="C75" s="384"/>
      <c r="D75" s="384"/>
      <c r="E75" s="410"/>
      <c r="F75" s="384"/>
      <c r="G75" s="407" t="s">
        <v>484</v>
      </c>
      <c r="H75" s="426" t="s">
        <v>18</v>
      </c>
      <c r="I75" s="410">
        <f>'[1]Данные - Крыша'!C83</f>
        <v>0</v>
      </c>
      <c r="J75" s="410">
        <f>'[1]Данные - Крыша'!E83</f>
        <v>5</v>
      </c>
      <c r="K75" s="421">
        <f t="shared" si="27"/>
        <v>0</v>
      </c>
      <c r="M75" t="str">
        <f t="shared" ca="1" si="24"/>
        <v>='[late_2.xlsx]Данные - Крыша'!E83</v>
      </c>
      <c r="O75" t="str">
        <f t="shared" ca="1" si="25"/>
        <v>'[late_2.xlsx]Данные - Крыша'!E83</v>
      </c>
      <c r="P75" s="352" cm="1">
        <f t="array" aca="1" ref="P75" ca="1">INDIRECT(O75)</f>
        <v>5</v>
      </c>
      <c r="R75" t="str">
        <f t="shared" ca="1" si="26"/>
        <v>E83</v>
      </c>
      <c r="S75" t="e">
        <f ca="1">VLOOKUP(P75,'[1]Данные - Крыша'!AC59:AE639,3,FALSE)</f>
        <v>#N/A</v>
      </c>
      <c r="T75" t="s">
        <v>614</v>
      </c>
      <c r="U75" t="e">
        <f t="shared" ca="1" si="28"/>
        <v>#N/A</v>
      </c>
      <c r="V75" s="381" t="e">
        <f t="shared" ca="1" si="15"/>
        <v>#N/A</v>
      </c>
    </row>
    <row r="76" spans="1:22" ht="19">
      <c r="A76" s="428"/>
      <c r="B76" s="379"/>
      <c r="C76" s="376"/>
      <c r="D76" s="413" t="s">
        <v>542</v>
      </c>
      <c r="E76" s="414"/>
      <c r="F76" s="415">
        <f>SUM(F63:F75)</f>
        <v>0</v>
      </c>
      <c r="G76" s="429"/>
      <c r="H76" s="430"/>
      <c r="I76" s="416" t="s">
        <v>543</v>
      </c>
      <c r="J76" s="431"/>
      <c r="K76" s="432">
        <f>SUM(K63:K75)</f>
        <v>480</v>
      </c>
      <c r="M76" t="e">
        <f t="shared" ca="1" si="24"/>
        <v>#N/A</v>
      </c>
      <c r="O76" t="e">
        <f t="shared" ca="1" si="25"/>
        <v>#N/A</v>
      </c>
      <c r="P76" s="352" t="e" cm="1">
        <f t="array" aca="1" ref="P76" ca="1">INDIRECT(O76)</f>
        <v>#N/A</v>
      </c>
      <c r="R76" t="e">
        <f t="shared" ca="1" si="26"/>
        <v>#N/A</v>
      </c>
      <c r="S76" t="e">
        <f ca="1">VLOOKUP(P76,'[1]Данные - Крыша'!AC60:AE640,3,FALSE)</f>
        <v>#N/A</v>
      </c>
      <c r="T76" t="s">
        <v>615</v>
      </c>
      <c r="U76" t="e">
        <f t="shared" ca="1" si="28"/>
        <v>#N/A</v>
      </c>
      <c r="V76" s="381" t="e">
        <f t="shared" ca="1" si="15"/>
        <v>#N/A</v>
      </c>
    </row>
    <row r="77" spans="1:22" ht="19">
      <c r="A77" s="433" t="s">
        <v>616</v>
      </c>
      <c r="B77" s="433"/>
      <c r="C77" s="376"/>
      <c r="D77" s="377"/>
      <c r="E77" s="377"/>
      <c r="F77" s="378"/>
      <c r="G77" s="379"/>
      <c r="H77" s="376"/>
      <c r="I77" s="380"/>
      <c r="J77" s="380"/>
      <c r="K77" s="378"/>
      <c r="M77" t="e">
        <f t="shared" ca="1" si="24"/>
        <v>#N/A</v>
      </c>
      <c r="O77" t="e">
        <f t="shared" ca="1" si="25"/>
        <v>#N/A</v>
      </c>
      <c r="P77" s="352" t="e" cm="1">
        <f t="array" aca="1" ref="P77" ca="1">INDIRECT(O77)</f>
        <v>#N/A</v>
      </c>
      <c r="R77" t="e">
        <f t="shared" ca="1" si="26"/>
        <v>#N/A</v>
      </c>
      <c r="S77" t="e">
        <f ca="1">VLOOKUP(P77,'[1]Данные - Крыша'!AC61:AE641,3,FALSE)</f>
        <v>#N/A</v>
      </c>
      <c r="T77" t="s">
        <v>617</v>
      </c>
      <c r="U77" t="e">
        <f t="shared" ca="1" si="28"/>
        <v>#N/A</v>
      </c>
      <c r="V77" s="381" t="str">
        <f t="shared" ref="V77:V95" ca="1" si="29">_xlfn.FORMULATEXT(D78)</f>
        <v>='[late_2.xlsx]материал - работа'!E72</v>
      </c>
    </row>
    <row r="78" spans="1:22" ht="19">
      <c r="A78" s="382" t="s">
        <v>533</v>
      </c>
      <c r="B78" s="383" t="s">
        <v>600</v>
      </c>
      <c r="C78" s="384" t="s">
        <v>93</v>
      </c>
      <c r="D78" s="384">
        <f>'[1]материал - работа'!E72</f>
        <v>24</v>
      </c>
      <c r="E78" s="410">
        <f>'[1]Данные - Крыша'!C66</f>
        <v>0</v>
      </c>
      <c r="F78" s="384">
        <f>D78*E78</f>
        <v>0</v>
      </c>
      <c r="G78" s="407" t="s">
        <v>471</v>
      </c>
      <c r="H78" s="426" t="s">
        <v>18</v>
      </c>
      <c r="I78" s="427">
        <f>'[1]Данные - Крыша'!C87</f>
        <v>8</v>
      </c>
      <c r="J78" s="410">
        <f>'[1]Данные - Крыша'!E87</f>
        <v>5</v>
      </c>
      <c r="K78" s="421">
        <f>I78*J78</f>
        <v>40</v>
      </c>
      <c r="M78" t="str">
        <f t="shared" ca="1" si="24"/>
        <v>='[late_2.xlsx]Данные - Крыша'!E87</v>
      </c>
      <c r="O78" t="str">
        <f t="shared" ca="1" si="25"/>
        <v>'[late_2.xlsx]Данные - Крыша'!E87</v>
      </c>
      <c r="P78" s="352" cm="1">
        <f t="array" aca="1" ref="P78" ca="1">INDIRECT(O78)</f>
        <v>5</v>
      </c>
      <c r="R78" t="str">
        <f t="shared" ca="1" si="26"/>
        <v>E87</v>
      </c>
      <c r="S78" t="e">
        <f ca="1">VLOOKUP(P78,'[1]Данные - Крыша'!AC62:AE642,3,FALSE)</f>
        <v>#N/A</v>
      </c>
      <c r="T78" t="s">
        <v>618</v>
      </c>
      <c r="U78" t="e">
        <f t="shared" ca="1" si="28"/>
        <v>#N/A</v>
      </c>
      <c r="V78" s="381" t="str">
        <f t="shared" ca="1" si="29"/>
        <v>='[late_2.xlsx]материал - работа'!E71</v>
      </c>
    </row>
    <row r="79" spans="1:22" ht="19">
      <c r="A79" s="382" t="s">
        <v>537</v>
      </c>
      <c r="B79" s="383" t="s">
        <v>602</v>
      </c>
      <c r="C79" s="384" t="s">
        <v>93</v>
      </c>
      <c r="D79" s="384">
        <f>'[1]материал - работа'!E71</f>
        <v>16</v>
      </c>
      <c r="E79" s="410">
        <f>'[1]Данные - Крыша'!C65</f>
        <v>0</v>
      </c>
      <c r="F79" s="384">
        <f>D79*E79</f>
        <v>0</v>
      </c>
      <c r="G79" s="407" t="s">
        <v>472</v>
      </c>
      <c r="H79" s="426" t="s">
        <v>18</v>
      </c>
      <c r="I79" s="427">
        <f>'[1]Данные - Крыша'!C88</f>
        <v>6</v>
      </c>
      <c r="J79" s="410">
        <f>'[1]Данные - Крыша'!E88</f>
        <v>5</v>
      </c>
      <c r="K79" s="421">
        <f t="shared" ref="K79:K90" si="30">I79*J79</f>
        <v>30</v>
      </c>
      <c r="M79" t="str">
        <f t="shared" ca="1" si="24"/>
        <v>='[late_2.xlsx]Данные - Крыша'!E88</v>
      </c>
      <c r="O79" t="str">
        <f t="shared" ca="1" si="25"/>
        <v>'[late_2.xlsx]Данные - Крыша'!E88</v>
      </c>
      <c r="P79" s="352" cm="1">
        <f t="array" aca="1" ref="P79" ca="1">INDIRECT(O79)</f>
        <v>5</v>
      </c>
      <c r="R79" t="str">
        <f t="shared" ca="1" si="26"/>
        <v>E88</v>
      </c>
      <c r="S79" t="e">
        <f ca="1">VLOOKUP(P79,'[1]Данные - Крыша'!AC63:AE643,3,FALSE)</f>
        <v>#N/A</v>
      </c>
      <c r="T79" t="s">
        <v>619</v>
      </c>
      <c r="U79" t="e">
        <f t="shared" ca="1" si="28"/>
        <v>#N/A</v>
      </c>
      <c r="V79" s="381" t="e">
        <f t="shared" ca="1" si="29"/>
        <v>#N/A</v>
      </c>
    </row>
    <row r="80" spans="1:22" ht="19">
      <c r="A80" s="382"/>
      <c r="B80" s="383"/>
      <c r="C80" s="384"/>
      <c r="D80" s="384"/>
      <c r="E80" s="410"/>
      <c r="F80" s="384"/>
      <c r="G80" s="407" t="s">
        <v>473</v>
      </c>
      <c r="H80" s="426" t="s">
        <v>18</v>
      </c>
      <c r="I80" s="427">
        <f>'[1]Данные - Крыша'!C89</f>
        <v>32</v>
      </c>
      <c r="J80" s="410">
        <f>'[1]Данные - Крыша'!E89</f>
        <v>5</v>
      </c>
      <c r="K80" s="421">
        <f t="shared" si="30"/>
        <v>160</v>
      </c>
      <c r="M80" t="str">
        <f t="shared" ca="1" si="24"/>
        <v>='[late_2.xlsx]Данные - Крыша'!E89</v>
      </c>
      <c r="O80" t="str">
        <f t="shared" ca="1" si="25"/>
        <v>'[late_2.xlsx]Данные - Крыша'!E89</v>
      </c>
      <c r="P80" s="352" cm="1">
        <f t="array" aca="1" ref="P80" ca="1">INDIRECT(O80)</f>
        <v>5</v>
      </c>
      <c r="R80" t="str">
        <f t="shared" ca="1" si="26"/>
        <v>E89</v>
      </c>
      <c r="S80" t="e">
        <f ca="1">VLOOKUP(P80,'[1]Данные - Крыша'!AC64:AE644,3,FALSE)</f>
        <v>#N/A</v>
      </c>
      <c r="T80" t="s">
        <v>620</v>
      </c>
      <c r="U80" t="e">
        <f t="shared" ca="1" si="28"/>
        <v>#N/A</v>
      </c>
      <c r="V80" s="381" t="e">
        <f t="shared" ca="1" si="29"/>
        <v>#N/A</v>
      </c>
    </row>
    <row r="81" spans="1:22" ht="19">
      <c r="A81" s="382"/>
      <c r="B81" s="383"/>
      <c r="C81" s="384"/>
      <c r="D81" s="384"/>
      <c r="E81" s="410"/>
      <c r="F81" s="384"/>
      <c r="G81" s="407" t="s">
        <v>474</v>
      </c>
      <c r="H81" s="426" t="s">
        <v>18</v>
      </c>
      <c r="I81" s="427">
        <f>'[1]Данные - Крыша'!C90</f>
        <v>10</v>
      </c>
      <c r="J81" s="410">
        <f>'[1]Данные - Крыша'!E90</f>
        <v>5</v>
      </c>
      <c r="K81" s="421">
        <f t="shared" si="30"/>
        <v>50</v>
      </c>
      <c r="M81" t="str">
        <f t="shared" ca="1" si="24"/>
        <v>='[late_2.xlsx]Данные - Крыша'!E90</v>
      </c>
      <c r="O81" t="str">
        <f t="shared" ca="1" si="25"/>
        <v>'[late_2.xlsx]Данные - Крыша'!E90</v>
      </c>
      <c r="P81" s="352" cm="1">
        <f t="array" aca="1" ref="P81" ca="1">INDIRECT(O81)</f>
        <v>5</v>
      </c>
      <c r="R81" t="str">
        <f t="shared" ca="1" si="26"/>
        <v>E90</v>
      </c>
      <c r="S81" t="e">
        <f ca="1">VLOOKUP(P81,'[1]Данные - Крыша'!AC65:AE645,3,FALSE)</f>
        <v>#N/A</v>
      </c>
      <c r="T81" t="s">
        <v>621</v>
      </c>
      <c r="U81" t="e">
        <f t="shared" ca="1" si="28"/>
        <v>#N/A</v>
      </c>
      <c r="V81" s="381" t="e">
        <f t="shared" ca="1" si="29"/>
        <v>#N/A</v>
      </c>
    </row>
    <row r="82" spans="1:22" ht="19">
      <c r="A82" s="382"/>
      <c r="B82" s="383"/>
      <c r="C82" s="384"/>
      <c r="D82" s="384"/>
      <c r="E82" s="410"/>
      <c r="F82" s="384"/>
      <c r="G82" s="407" t="s">
        <v>475</v>
      </c>
      <c r="H82" s="426" t="s">
        <v>18</v>
      </c>
      <c r="I82" s="427">
        <f>'[1]Данные - Крыша'!C91</f>
        <v>4</v>
      </c>
      <c r="J82" s="410">
        <f>'[1]Данные - Крыша'!E91</f>
        <v>5</v>
      </c>
      <c r="K82" s="421">
        <f t="shared" si="30"/>
        <v>20</v>
      </c>
      <c r="M82" t="str">
        <f t="shared" ca="1" si="24"/>
        <v>='[late_2.xlsx]Данные - Крыша'!E91</v>
      </c>
      <c r="O82" t="str">
        <f t="shared" ca="1" si="25"/>
        <v>'[late_2.xlsx]Данные - Крыша'!E91</v>
      </c>
      <c r="P82" s="352" cm="1">
        <f t="array" aca="1" ref="P82" ca="1">INDIRECT(O82)</f>
        <v>5</v>
      </c>
      <c r="R82" t="str">
        <f t="shared" ca="1" si="26"/>
        <v>E91</v>
      </c>
      <c r="S82" t="e">
        <f ca="1">VLOOKUP(P82,'[1]Данные - Крыша'!AC66:AE646,3,FALSE)</f>
        <v>#N/A</v>
      </c>
      <c r="T82" t="s">
        <v>622</v>
      </c>
      <c r="U82" t="e">
        <f t="shared" ca="1" si="28"/>
        <v>#N/A</v>
      </c>
      <c r="V82" s="381" t="e">
        <f t="shared" ca="1" si="29"/>
        <v>#N/A</v>
      </c>
    </row>
    <row r="83" spans="1:22" ht="19">
      <c r="A83" s="382"/>
      <c r="B83" s="383"/>
      <c r="C83" s="384"/>
      <c r="D83" s="384"/>
      <c r="E83" s="410"/>
      <c r="F83" s="384"/>
      <c r="G83" s="434" t="s">
        <v>476</v>
      </c>
      <c r="H83" s="426" t="s">
        <v>18</v>
      </c>
      <c r="I83" s="427">
        <f>'[1]Данные - Крыша'!C92</f>
        <v>8</v>
      </c>
      <c r="J83" s="410">
        <f>'[1]Данные - Крыша'!E92</f>
        <v>5</v>
      </c>
      <c r="K83" s="421">
        <f t="shared" si="30"/>
        <v>40</v>
      </c>
      <c r="M83" t="str">
        <f t="shared" ca="1" si="24"/>
        <v>='[late_2.xlsx]Данные - Крыша'!E92</v>
      </c>
      <c r="O83" t="str">
        <f t="shared" ca="1" si="25"/>
        <v>'[late_2.xlsx]Данные - Крыша'!E92</v>
      </c>
      <c r="P83" s="352" cm="1">
        <f t="array" aca="1" ref="P83" ca="1">INDIRECT(O83)</f>
        <v>5</v>
      </c>
      <c r="R83" t="str">
        <f t="shared" ca="1" si="26"/>
        <v>E92</v>
      </c>
      <c r="S83" t="e">
        <f ca="1">VLOOKUP(P83,'[1]Данные - Крыша'!AC67:AE647,3,FALSE)</f>
        <v>#N/A</v>
      </c>
      <c r="T83" t="s">
        <v>623</v>
      </c>
      <c r="U83" t="e">
        <f t="shared" ca="1" si="28"/>
        <v>#N/A</v>
      </c>
      <c r="V83" s="381" t="e">
        <f t="shared" ca="1" si="29"/>
        <v>#N/A</v>
      </c>
    </row>
    <row r="84" spans="1:22" ht="19">
      <c r="A84" s="382"/>
      <c r="B84" s="383"/>
      <c r="C84" s="384"/>
      <c r="D84" s="384"/>
      <c r="E84" s="410"/>
      <c r="F84" s="384"/>
      <c r="G84" s="434" t="s">
        <v>477</v>
      </c>
      <c r="H84" s="426" t="s">
        <v>18</v>
      </c>
      <c r="I84" s="427">
        <f>'[1]Данные - Крыша'!C93</f>
        <v>4</v>
      </c>
      <c r="J84" s="410">
        <f>'[1]Данные - Крыша'!E93</f>
        <v>5</v>
      </c>
      <c r="K84" s="421">
        <f t="shared" si="30"/>
        <v>20</v>
      </c>
      <c r="M84" t="str">
        <f t="shared" ca="1" si="24"/>
        <v>='[late_2.xlsx]Данные - Крыша'!E93</v>
      </c>
      <c r="O84" t="str">
        <f t="shared" ca="1" si="25"/>
        <v>'[late_2.xlsx]Данные - Крыша'!E93</v>
      </c>
      <c r="P84" s="352" cm="1">
        <f t="array" aca="1" ref="P84" ca="1">INDIRECT(O84)</f>
        <v>5</v>
      </c>
      <c r="R84" t="str">
        <f t="shared" ca="1" si="26"/>
        <v>E93</v>
      </c>
      <c r="S84" t="e">
        <f ca="1">VLOOKUP(P84,'[1]Данные - Крыша'!AC68:AE648,3,FALSE)</f>
        <v>#N/A</v>
      </c>
      <c r="T84" t="s">
        <v>624</v>
      </c>
      <c r="U84" t="e">
        <f t="shared" ca="1" si="28"/>
        <v>#N/A</v>
      </c>
      <c r="V84" s="381" t="e">
        <f t="shared" ca="1" si="29"/>
        <v>#N/A</v>
      </c>
    </row>
    <row r="85" spans="1:22" ht="19">
      <c r="A85" s="382"/>
      <c r="B85" s="383"/>
      <c r="C85" s="384"/>
      <c r="D85" s="384"/>
      <c r="E85" s="410"/>
      <c r="F85" s="384"/>
      <c r="G85" s="434" t="s">
        <v>478</v>
      </c>
      <c r="H85" s="426" t="s">
        <v>18</v>
      </c>
      <c r="I85" s="427">
        <f>'[1]Данные - Крыша'!C94</f>
        <v>4</v>
      </c>
      <c r="J85" s="410">
        <f>'[1]Данные - Крыша'!E94</f>
        <v>5</v>
      </c>
      <c r="K85" s="421">
        <f t="shared" si="30"/>
        <v>20</v>
      </c>
      <c r="M85" t="str">
        <f t="shared" ca="1" si="24"/>
        <v>='[late_2.xlsx]Данные - Крыша'!E94</v>
      </c>
      <c r="O85" t="str">
        <f t="shared" ca="1" si="25"/>
        <v>'[late_2.xlsx]Данные - Крыша'!E94</v>
      </c>
      <c r="P85" s="352" cm="1">
        <f t="array" aca="1" ref="P85" ca="1">INDIRECT(O85)</f>
        <v>5</v>
      </c>
      <c r="R85" t="str">
        <f t="shared" ca="1" si="26"/>
        <v>E94</v>
      </c>
      <c r="S85" t="e">
        <f ca="1">VLOOKUP(P85,'[1]Данные - Крыша'!AC69:AE649,3,FALSE)</f>
        <v>#N/A</v>
      </c>
      <c r="T85" t="s">
        <v>625</v>
      </c>
      <c r="U85" t="e">
        <f t="shared" ca="1" si="28"/>
        <v>#N/A</v>
      </c>
      <c r="V85" s="381" t="e">
        <f t="shared" ca="1" si="29"/>
        <v>#N/A</v>
      </c>
    </row>
    <row r="86" spans="1:22" ht="19">
      <c r="A86" s="382"/>
      <c r="B86" s="383"/>
      <c r="C86" s="384"/>
      <c r="D86" s="384"/>
      <c r="E86" s="410"/>
      <c r="F86" s="384"/>
      <c r="G86" s="434" t="s">
        <v>479</v>
      </c>
      <c r="H86" s="426" t="s">
        <v>18</v>
      </c>
      <c r="I86" s="427">
        <f>'[1]Данные - Крыша'!C95</f>
        <v>4</v>
      </c>
      <c r="J86" s="410">
        <f>'[1]Данные - Крыша'!E95</f>
        <v>5</v>
      </c>
      <c r="K86" s="421">
        <f t="shared" si="30"/>
        <v>20</v>
      </c>
      <c r="M86" t="str">
        <f t="shared" ca="1" si="24"/>
        <v>='[late_2.xlsx]Данные - Крыша'!E95</v>
      </c>
      <c r="O86" t="str">
        <f t="shared" ca="1" si="25"/>
        <v>'[late_2.xlsx]Данные - Крыша'!E95</v>
      </c>
      <c r="P86" s="352" cm="1">
        <f t="array" aca="1" ref="P86" ca="1">INDIRECT(O86)</f>
        <v>5</v>
      </c>
      <c r="R86" t="str">
        <f t="shared" ca="1" si="26"/>
        <v>E95</v>
      </c>
      <c r="S86" t="e">
        <f ca="1">VLOOKUP(P86,'[1]Данные - Крыша'!AC70:AE650,3,FALSE)</f>
        <v>#N/A</v>
      </c>
      <c r="T86" t="s">
        <v>626</v>
      </c>
      <c r="U86" t="e">
        <f t="shared" ca="1" si="28"/>
        <v>#N/A</v>
      </c>
      <c r="V86" s="381" t="e">
        <f t="shared" ca="1" si="29"/>
        <v>#N/A</v>
      </c>
    </row>
    <row r="87" spans="1:22" ht="19">
      <c r="A87" s="382"/>
      <c r="B87" s="383"/>
      <c r="C87" s="384"/>
      <c r="D87" s="384"/>
      <c r="E87" s="410"/>
      <c r="F87" s="384"/>
      <c r="G87" s="434" t="s">
        <v>480</v>
      </c>
      <c r="H87" s="426" t="s">
        <v>18</v>
      </c>
      <c r="I87" s="427">
        <f>'[1]Данные - Крыша'!C96</f>
        <v>12</v>
      </c>
      <c r="J87" s="410">
        <f>'[1]Данные - Крыша'!E96</f>
        <v>5</v>
      </c>
      <c r="K87" s="421">
        <f t="shared" si="30"/>
        <v>60</v>
      </c>
      <c r="M87" t="str">
        <f t="shared" ca="1" si="24"/>
        <v>='[late_2.xlsx]Данные - Крыша'!E96</v>
      </c>
      <c r="O87" t="str">
        <f t="shared" ca="1" si="25"/>
        <v>'[late_2.xlsx]Данные - Крыша'!E96</v>
      </c>
      <c r="P87" s="352" cm="1">
        <f t="array" aca="1" ref="P87" ca="1">INDIRECT(O87)</f>
        <v>5</v>
      </c>
      <c r="R87" t="str">
        <f t="shared" ca="1" si="26"/>
        <v>E96</v>
      </c>
      <c r="S87" t="e">
        <f ca="1">VLOOKUP(P87,'[1]Данные - Крыша'!AC71:AE651,3,FALSE)</f>
        <v>#N/A</v>
      </c>
      <c r="T87" t="s">
        <v>627</v>
      </c>
      <c r="U87" t="e">
        <f t="shared" ca="1" si="28"/>
        <v>#N/A</v>
      </c>
      <c r="V87" s="381" t="e">
        <f t="shared" ca="1" si="29"/>
        <v>#N/A</v>
      </c>
    </row>
    <row r="88" spans="1:22" ht="19">
      <c r="A88" s="382"/>
      <c r="B88" s="383"/>
      <c r="C88" s="384"/>
      <c r="D88" s="384"/>
      <c r="E88" s="410"/>
      <c r="F88" s="384"/>
      <c r="G88" s="434" t="s">
        <v>495</v>
      </c>
      <c r="H88" s="426" t="s">
        <v>18</v>
      </c>
      <c r="I88" s="427">
        <f>'[1]Данные - Крыша'!C97</f>
        <v>2</v>
      </c>
      <c r="J88" s="410">
        <f>'[1]Данные - Крыша'!E97</f>
        <v>5</v>
      </c>
      <c r="K88" s="421">
        <f t="shared" si="30"/>
        <v>10</v>
      </c>
      <c r="M88" t="str">
        <f t="shared" ca="1" si="24"/>
        <v>='[late_2.xlsx]Данные - Крыша'!E97</v>
      </c>
      <c r="O88" t="str">
        <f t="shared" ca="1" si="25"/>
        <v>'[late_2.xlsx]Данные - Крыша'!E97</v>
      </c>
      <c r="P88" s="352" cm="1">
        <f t="array" aca="1" ref="P88" ca="1">INDIRECT(O88)</f>
        <v>5</v>
      </c>
      <c r="R88" t="str">
        <f t="shared" ca="1" si="26"/>
        <v>E97</v>
      </c>
      <c r="S88" t="e">
        <f ca="1">VLOOKUP(P88,'[1]Данные - Крыша'!AC72:AE652,3,FALSE)</f>
        <v>#N/A</v>
      </c>
      <c r="T88" t="s">
        <v>628</v>
      </c>
      <c r="U88" t="e">
        <f t="shared" ca="1" si="28"/>
        <v>#N/A</v>
      </c>
      <c r="V88" s="381" t="e">
        <f t="shared" ca="1" si="29"/>
        <v>#N/A</v>
      </c>
    </row>
    <row r="89" spans="1:22" ht="19">
      <c r="A89" s="382"/>
      <c r="B89" s="383"/>
      <c r="C89" s="384"/>
      <c r="D89" s="384"/>
      <c r="E89" s="410"/>
      <c r="F89" s="384"/>
      <c r="G89" s="434" t="s">
        <v>496</v>
      </c>
      <c r="H89" s="426" t="s">
        <v>18</v>
      </c>
      <c r="I89" s="427">
        <f>'[1]Данные - Крыша'!C98</f>
        <v>0</v>
      </c>
      <c r="J89" s="410">
        <f>'[1]Данные - Крыша'!E98</f>
        <v>5</v>
      </c>
      <c r="K89" s="421">
        <f t="shared" si="30"/>
        <v>0</v>
      </c>
      <c r="M89" t="str">
        <f t="shared" ca="1" si="24"/>
        <v>='[late_2.xlsx]Данные - Крыша'!E98</v>
      </c>
      <c r="O89" t="str">
        <f t="shared" ca="1" si="25"/>
        <v>'[late_2.xlsx]Данные - Крыша'!E98</v>
      </c>
      <c r="P89" s="352" cm="1">
        <f t="array" aca="1" ref="P89" ca="1">INDIRECT(O89)</f>
        <v>5</v>
      </c>
      <c r="R89" t="str">
        <f t="shared" ca="1" si="26"/>
        <v>E98</v>
      </c>
      <c r="S89" t="e">
        <f ca="1">VLOOKUP(P89,'[1]Данные - Крыша'!AC73:AE653,3,FALSE)</f>
        <v>#N/A</v>
      </c>
      <c r="T89" t="s">
        <v>629</v>
      </c>
      <c r="U89" t="e">
        <f t="shared" ca="1" si="28"/>
        <v>#N/A</v>
      </c>
      <c r="V89" s="381" t="e">
        <f t="shared" ca="1" si="29"/>
        <v>#N/A</v>
      </c>
    </row>
    <row r="90" spans="1:22" ht="19">
      <c r="A90" s="382"/>
      <c r="B90" s="383"/>
      <c r="C90" s="384"/>
      <c r="D90" s="384"/>
      <c r="E90" s="410"/>
      <c r="F90" s="384"/>
      <c r="G90" s="434" t="s">
        <v>497</v>
      </c>
      <c r="H90" s="426" t="s">
        <v>18</v>
      </c>
      <c r="I90" s="427">
        <f>'[1]Данные - Крыша'!C99</f>
        <v>0</v>
      </c>
      <c r="J90" s="410">
        <f>'[1]Данные - Крыша'!E99</f>
        <v>5</v>
      </c>
      <c r="K90" s="421">
        <f t="shared" si="30"/>
        <v>0</v>
      </c>
      <c r="M90" t="str">
        <f t="shared" ca="1" si="24"/>
        <v>='[late_2.xlsx]Данные - Крыша'!E99</v>
      </c>
      <c r="O90" t="str">
        <f t="shared" ca="1" si="25"/>
        <v>'[late_2.xlsx]Данные - Крыша'!E99</v>
      </c>
      <c r="P90" s="352" cm="1">
        <f t="array" aca="1" ref="P90" ca="1">INDIRECT(O90)</f>
        <v>5</v>
      </c>
      <c r="R90" t="str">
        <f t="shared" ca="1" si="26"/>
        <v>E99</v>
      </c>
      <c r="S90" t="e">
        <f ca="1">VLOOKUP(P90,'[1]Данные - Крыша'!AC74:AE654,3,FALSE)</f>
        <v>#N/A</v>
      </c>
      <c r="T90" t="s">
        <v>630</v>
      </c>
      <c r="U90" t="e">
        <f t="shared" ca="1" si="28"/>
        <v>#N/A</v>
      </c>
      <c r="V90" s="381" t="e">
        <f t="shared" ca="1" si="29"/>
        <v>#N/A</v>
      </c>
    </row>
    <row r="91" spans="1:22" ht="19">
      <c r="A91" s="376"/>
      <c r="B91" s="379"/>
      <c r="C91" s="376"/>
      <c r="D91" s="413" t="s">
        <v>542</v>
      </c>
      <c r="E91" s="414"/>
      <c r="F91" s="415">
        <f>SUM(F78:F90)</f>
        <v>0</v>
      </c>
      <c r="G91" s="379"/>
      <c r="H91" s="376"/>
      <c r="I91" s="416" t="s">
        <v>543</v>
      </c>
      <c r="J91" s="431"/>
      <c r="K91" s="432">
        <f>SUM(K78:K90)</f>
        <v>470</v>
      </c>
      <c r="M91" t="e">
        <f t="shared" ca="1" si="24"/>
        <v>#N/A</v>
      </c>
      <c r="O91" t="e">
        <f t="shared" ca="1" si="25"/>
        <v>#N/A</v>
      </c>
      <c r="P91" s="352" t="e" cm="1">
        <f t="array" aca="1" ref="P91" ca="1">INDIRECT(O91)</f>
        <v>#N/A</v>
      </c>
      <c r="R91" t="e">
        <f t="shared" ca="1" si="26"/>
        <v>#N/A</v>
      </c>
      <c r="S91" t="e">
        <f ca="1">VLOOKUP(P91,'[1]Данные - Крыша'!AC75:AE655,3,FALSE)</f>
        <v>#N/A</v>
      </c>
      <c r="T91" t="s">
        <v>631</v>
      </c>
      <c r="U91" t="e">
        <f t="shared" ca="1" si="28"/>
        <v>#N/A</v>
      </c>
      <c r="V91" s="381" t="e">
        <f t="shared" ca="1" si="29"/>
        <v>#N/A</v>
      </c>
    </row>
    <row r="92" spans="1:22" ht="19">
      <c r="A92" s="433" t="s">
        <v>632</v>
      </c>
      <c r="B92" s="433"/>
      <c r="C92" s="376"/>
      <c r="D92" s="377"/>
      <c r="E92" s="377"/>
      <c r="F92" s="378"/>
      <c r="G92" s="379"/>
      <c r="H92" s="376"/>
      <c r="I92" s="380"/>
      <c r="J92" s="380"/>
      <c r="K92" s="378"/>
      <c r="M92" t="e">
        <f t="shared" ca="1" si="24"/>
        <v>#N/A</v>
      </c>
      <c r="O92" t="e">
        <f t="shared" ca="1" si="25"/>
        <v>#N/A</v>
      </c>
      <c r="P92" s="352" t="e" cm="1">
        <f t="array" aca="1" ref="P92" ca="1">INDIRECT(O92)</f>
        <v>#N/A</v>
      </c>
      <c r="R92" t="e">
        <f t="shared" ca="1" si="26"/>
        <v>#N/A</v>
      </c>
      <c r="S92" t="e">
        <f ca="1">VLOOKUP(P92,'[1]Данные - Крыша'!AC76:AE656,3,FALSE)</f>
        <v>#N/A</v>
      </c>
      <c r="T92" t="s">
        <v>633</v>
      </c>
      <c r="U92" t="e">
        <f t="shared" ca="1" si="28"/>
        <v>#N/A</v>
      </c>
      <c r="V92" s="381" t="e">
        <f t="shared" ca="1" si="29"/>
        <v>#N/A</v>
      </c>
    </row>
    <row r="93" spans="1:22" ht="19">
      <c r="A93" s="384" t="s">
        <v>533</v>
      </c>
      <c r="B93" s="383" t="s">
        <v>465</v>
      </c>
      <c r="C93" s="384" t="s">
        <v>4</v>
      </c>
      <c r="D93" s="435"/>
      <c r="E93" s="385">
        <f>'[1]Данные - Крыша'!C67</f>
        <v>0</v>
      </c>
      <c r="F93" s="384">
        <f>D93*E93</f>
        <v>0</v>
      </c>
      <c r="G93" s="436" t="s">
        <v>634</v>
      </c>
      <c r="H93" s="408" t="s">
        <v>84</v>
      </c>
      <c r="I93" s="409"/>
      <c r="J93" s="437">
        <f>'[1]Данные - Крыша'!E47</f>
        <v>0</v>
      </c>
      <c r="K93" s="384">
        <f t="shared" ref="K93:K94" si="31">I93*J93</f>
        <v>0</v>
      </c>
      <c r="M93" t="str">
        <f t="shared" ca="1" si="24"/>
        <v>='[late_2.xlsx]Данные - Крыша'!E47</v>
      </c>
      <c r="O93" t="str">
        <f t="shared" ca="1" si="25"/>
        <v>'[late_2.xlsx]Данные - Крыша'!E47</v>
      </c>
      <c r="P93" s="352" cm="1">
        <f t="array" aca="1" ref="P93" ca="1">INDIRECT(O93)</f>
        <v>0</v>
      </c>
      <c r="R93" t="str">
        <f t="shared" ca="1" si="26"/>
        <v>E47</v>
      </c>
      <c r="S93" t="e">
        <f ca="1">VLOOKUP(P93,'[1]Данные - Крыша'!AC77:AE657,3,FALSE)</f>
        <v>#N/A</v>
      </c>
      <c r="T93" t="s">
        <v>635</v>
      </c>
      <c r="U93" t="e">
        <f t="shared" ca="1" si="28"/>
        <v>#N/A</v>
      </c>
      <c r="V93" s="381" t="e">
        <f t="shared" ca="1" si="29"/>
        <v>#N/A</v>
      </c>
    </row>
    <row r="94" spans="1:22" ht="19">
      <c r="A94" s="384" t="s">
        <v>537</v>
      </c>
      <c r="B94" s="383" t="s">
        <v>466</v>
      </c>
      <c r="C94" s="384" t="s">
        <v>37</v>
      </c>
      <c r="D94" s="435"/>
      <c r="E94" s="385">
        <f>'[1]Данные - Крыша'!C68</f>
        <v>0</v>
      </c>
      <c r="F94" s="384">
        <f>D94*E94</f>
        <v>0</v>
      </c>
      <c r="G94" s="438" t="s">
        <v>636</v>
      </c>
      <c r="H94" s="408" t="s">
        <v>84</v>
      </c>
      <c r="I94" s="411"/>
      <c r="J94" s="437">
        <f>'[1]Данные - Крыша'!E48</f>
        <v>10000</v>
      </c>
      <c r="K94" s="384">
        <f t="shared" si="31"/>
        <v>0</v>
      </c>
      <c r="M94" t="str">
        <f t="shared" ca="1" si="24"/>
        <v>='[late_2.xlsx]Данные - Крыша'!E48</v>
      </c>
      <c r="O94" t="str">
        <f t="shared" ca="1" si="25"/>
        <v>'[late_2.xlsx]Данные - Крыша'!E48</v>
      </c>
      <c r="P94" s="352" cm="1">
        <f t="array" aca="1" ref="P94" ca="1">INDIRECT(O94)</f>
        <v>10000</v>
      </c>
      <c r="R94" t="str">
        <f t="shared" ca="1" si="26"/>
        <v>E48</v>
      </c>
      <c r="S94" t="e">
        <f ca="1">VLOOKUP(P94,'[1]Данные - Крыша'!AC78:AE658,3,FALSE)</f>
        <v>#N/A</v>
      </c>
      <c r="T94" t="s">
        <v>637</v>
      </c>
      <c r="U94" t="e">
        <f t="shared" ca="1" si="28"/>
        <v>#N/A</v>
      </c>
      <c r="V94" s="381" t="e">
        <f t="shared" ca="1" si="29"/>
        <v>#N/A</v>
      </c>
    </row>
    <row r="95" spans="1:22" ht="19">
      <c r="A95" s="376"/>
      <c r="B95" s="379"/>
      <c r="C95" s="376"/>
      <c r="D95" s="439" t="s">
        <v>542</v>
      </c>
      <c r="E95" s="440"/>
      <c r="F95" s="441">
        <f>SUM(F93:F94)</f>
        <v>0</v>
      </c>
      <c r="G95" s="379"/>
      <c r="H95" s="376"/>
      <c r="I95" s="442" t="s">
        <v>638</v>
      </c>
      <c r="J95" s="443"/>
      <c r="K95" s="444">
        <f>SUM(K93:K94)</f>
        <v>0</v>
      </c>
      <c r="O95" t="str">
        <f t="shared" si="25"/>
        <v/>
      </c>
      <c r="P95" s="352" t="e" cm="1">
        <f t="array" aca="1" ref="P95" ca="1">INDIRECT(O95)</f>
        <v>#REF!</v>
      </c>
      <c r="R95" t="e">
        <f t="shared" si="26"/>
        <v>#VALUE!</v>
      </c>
      <c r="S95" t="e">
        <f ca="1">VLOOKUP(P95,'[1]Данные - Крыша'!AC79:AE659,3,FALSE)</f>
        <v>#REF!</v>
      </c>
      <c r="V95" s="381" t="e">
        <f t="shared" ca="1" si="29"/>
        <v>#N/A</v>
      </c>
    </row>
    <row r="96" spans="1:22">
      <c r="A96" s="376"/>
      <c r="B96" s="379"/>
      <c r="C96" s="376"/>
      <c r="D96" s="377"/>
      <c r="E96" s="377"/>
      <c r="F96" s="378"/>
      <c r="G96" s="379"/>
      <c r="H96" s="376"/>
      <c r="I96" s="380"/>
      <c r="J96" s="380"/>
      <c r="K96" s="378"/>
    </row>
    <row r="97" spans="1:11" ht="13.75" customHeight="1"/>
    <row r="98" spans="1:11">
      <c r="C98" s="55" t="s">
        <v>639</v>
      </c>
      <c r="D98" s="55"/>
      <c r="E98" s="55"/>
      <c r="F98" s="55"/>
      <c r="G98" s="445" t="e">
        <f>F16+F39+F61+F95</f>
        <v>#VALUE!</v>
      </c>
    </row>
    <row r="99" spans="1:11">
      <c r="C99" s="55" t="s">
        <v>73</v>
      </c>
      <c r="D99" s="55"/>
      <c r="E99" s="55"/>
      <c r="F99" s="55"/>
      <c r="G99" s="445" t="e">
        <f>G98*0.03</f>
        <v>#VALUE!</v>
      </c>
    </row>
    <row r="100" spans="1:11">
      <c r="C100" s="55" t="s">
        <v>640</v>
      </c>
      <c r="D100" s="55"/>
      <c r="E100" s="55"/>
      <c r="F100" s="55"/>
      <c r="G100" s="445" t="e">
        <f>G98*0.1</f>
        <v>#VALUE!</v>
      </c>
    </row>
    <row r="101" spans="1:11" ht="13.75" customHeight="1">
      <c r="C101" s="55" t="s">
        <v>638</v>
      </c>
      <c r="D101" s="55"/>
      <c r="E101" s="55"/>
      <c r="F101" s="55"/>
      <c r="G101" s="445" t="e">
        <f>G98+G99+G100</f>
        <v>#VALUE!</v>
      </c>
    </row>
    <row r="102" spans="1:11">
      <c r="C102" s="55" t="s">
        <v>641</v>
      </c>
      <c r="D102" s="55"/>
      <c r="E102" s="55"/>
      <c r="F102" s="55"/>
      <c r="G102" s="445" t="e">
        <f>K16+K39+K61</f>
        <v>#VALUE!</v>
      </c>
    </row>
    <row r="103" spans="1:11">
      <c r="C103" s="55" t="s">
        <v>642</v>
      </c>
      <c r="D103" s="55"/>
      <c r="E103" s="55"/>
      <c r="F103" s="55"/>
      <c r="G103" s="445">
        <f>K95</f>
        <v>0</v>
      </c>
    </row>
    <row r="104" spans="1:11">
      <c r="C104" s="55" t="s">
        <v>638</v>
      </c>
      <c r="D104" s="55"/>
      <c r="E104" s="55"/>
      <c r="F104" s="55"/>
      <c r="G104" s="445" t="e">
        <f>G102+G103</f>
        <v>#VALUE!</v>
      </c>
    </row>
    <row r="105" spans="1:11">
      <c r="C105" s="446" t="s">
        <v>643</v>
      </c>
      <c r="D105" s="446"/>
      <c r="E105" s="446"/>
      <c r="F105" s="446"/>
      <c r="G105" s="447" t="e">
        <f>G101+G104</f>
        <v>#VALUE!</v>
      </c>
    </row>
    <row r="106" spans="1:11" ht="17" thickBot="1">
      <c r="C106" s="448" t="s">
        <v>82</v>
      </c>
      <c r="D106" s="448"/>
      <c r="E106" s="448"/>
      <c r="F106" s="448"/>
      <c r="G106" s="449" t="e">
        <f>G98*0.03</f>
        <v>#VALUE!</v>
      </c>
    </row>
    <row r="107" spans="1:11" ht="17" thickBot="1">
      <c r="C107" s="450" t="s">
        <v>644</v>
      </c>
      <c r="D107" s="451"/>
      <c r="E107" s="451"/>
      <c r="F107" s="452"/>
      <c r="G107" s="453" t="e">
        <f>G105+G106</f>
        <v>#VALUE!</v>
      </c>
      <c r="I107" s="454"/>
      <c r="J107" s="455"/>
    </row>
    <row r="108" spans="1:11" s="456" customFormat="1">
      <c r="A108"/>
      <c r="B108"/>
      <c r="C108"/>
      <c r="D108"/>
      <c r="E108"/>
      <c r="F108"/>
      <c r="G108"/>
      <c r="H108"/>
      <c r="I108"/>
      <c r="J108"/>
      <c r="K108"/>
    </row>
    <row r="109" spans="1:11" s="456" customFormat="1" ht="14">
      <c r="F109" s="457"/>
      <c r="G109" s="458"/>
    </row>
    <row r="110" spans="1:11" s="456" customFormat="1" ht="14">
      <c r="F110" s="457"/>
      <c r="G110" s="459"/>
    </row>
    <row r="111" spans="1:11" s="456" customFormat="1">
      <c r="F111" s="457"/>
      <c r="G111" s="460"/>
    </row>
    <row r="112" spans="1:11">
      <c r="A112" s="456"/>
      <c r="B112" s="456"/>
      <c r="C112" s="456"/>
      <c r="D112" s="456"/>
      <c r="E112" s="456"/>
      <c r="F112" s="457"/>
      <c r="G112" s="459"/>
      <c r="H112" s="456"/>
      <c r="I112" s="456"/>
      <c r="J112" s="456"/>
      <c r="K112" s="456"/>
    </row>
    <row r="113" spans="6:7">
      <c r="F113" s="461"/>
      <c r="G113" s="462"/>
    </row>
    <row r="114" spans="6:7">
      <c r="G114" s="463"/>
    </row>
    <row r="115" spans="6:7">
      <c r="G115" s="464"/>
    </row>
    <row r="116" spans="6:7">
      <c r="G116" s="465"/>
    </row>
    <row r="117" spans="6:7">
      <c r="G117" s="464"/>
    </row>
    <row r="118" spans="6:7">
      <c r="G118" s="465"/>
    </row>
    <row r="119" spans="6:7">
      <c r="G119" s="464"/>
    </row>
    <row r="120" spans="6:7">
      <c r="G120" s="465"/>
    </row>
    <row r="121" spans="6:7">
      <c r="G121" s="464"/>
    </row>
    <row r="122" spans="6:7">
      <c r="G122" s="465"/>
    </row>
    <row r="123" spans="6:7">
      <c r="G123" s="464"/>
    </row>
    <row r="124" spans="6:7">
      <c r="G124" s="363"/>
    </row>
  </sheetData>
  <mergeCells count="40">
    <mergeCell ref="C107:F107"/>
    <mergeCell ref="C101:F101"/>
    <mergeCell ref="C102:F102"/>
    <mergeCell ref="C103:F103"/>
    <mergeCell ref="C104:F104"/>
    <mergeCell ref="C105:F105"/>
    <mergeCell ref="C106:F106"/>
    <mergeCell ref="A92:B92"/>
    <mergeCell ref="D95:E95"/>
    <mergeCell ref="I95:J95"/>
    <mergeCell ref="C98:F98"/>
    <mergeCell ref="C99:F99"/>
    <mergeCell ref="C100:F100"/>
    <mergeCell ref="A62:B62"/>
    <mergeCell ref="D76:E76"/>
    <mergeCell ref="I76:J76"/>
    <mergeCell ref="A77:B77"/>
    <mergeCell ref="D91:E91"/>
    <mergeCell ref="I91:J91"/>
    <mergeCell ref="D16:E16"/>
    <mergeCell ref="I16:J16"/>
    <mergeCell ref="D39:E39"/>
    <mergeCell ref="I39:J39"/>
    <mergeCell ref="A40:B40"/>
    <mergeCell ref="D61:E61"/>
    <mergeCell ref="I61:J61"/>
    <mergeCell ref="A6:B6"/>
    <mergeCell ref="D6:F6"/>
    <mergeCell ref="I6:K6"/>
    <mergeCell ref="A7:K7"/>
    <mergeCell ref="A8:G8"/>
    <mergeCell ref="A12:B12"/>
    <mergeCell ref="A1:K1"/>
    <mergeCell ref="A2:K2"/>
    <mergeCell ref="A3:B3"/>
    <mergeCell ref="D3:F3"/>
    <mergeCell ref="H3:J3"/>
    <mergeCell ref="A4:B4"/>
    <mergeCell ref="D4:F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Borodin</dc:creator>
  <cp:lastModifiedBy>Konstantin Borodin</cp:lastModifiedBy>
  <dcterms:created xsi:type="dcterms:W3CDTF">2024-04-10T15:36:22Z</dcterms:created>
  <dcterms:modified xsi:type="dcterms:W3CDTF">2024-04-10T15:43:34Z</dcterms:modified>
</cp:coreProperties>
</file>