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G35" i="1"/>
  <c r="J35" s="1"/>
  <c r="O35" s="1"/>
  <c r="H35"/>
  <c r="E35"/>
  <c r="L35" s="1"/>
  <c r="L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G24"/>
  <c r="H24"/>
  <c r="G25"/>
  <c r="H2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6"/>
  <c r="H27"/>
  <c r="H28"/>
  <c r="H29"/>
  <c r="H30"/>
  <c r="H31"/>
  <c r="H32"/>
  <c r="H33"/>
  <c r="H34"/>
  <c r="H5"/>
  <c r="G3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6"/>
  <c r="G27"/>
  <c r="G28"/>
  <c r="G29"/>
  <c r="G30"/>
  <c r="G31"/>
  <c r="G32"/>
  <c r="G33"/>
  <c r="G5"/>
  <c r="M35" l="1"/>
  <c r="I22"/>
  <c r="I14"/>
  <c r="I6"/>
  <c r="I35"/>
  <c r="I29"/>
  <c r="I23"/>
  <c r="I15"/>
  <c r="I24"/>
  <c r="I7"/>
  <c r="I20"/>
  <c r="I12"/>
  <c r="I21"/>
  <c r="I13"/>
  <c r="I33"/>
  <c r="I34"/>
  <c r="I26"/>
  <c r="I16"/>
  <c r="I8"/>
  <c r="I25"/>
  <c r="J30"/>
  <c r="O30" s="1"/>
  <c r="J20"/>
  <c r="O20" s="1"/>
  <c r="J12"/>
  <c r="O12" s="1"/>
  <c r="I5"/>
  <c r="I27"/>
  <c r="I17"/>
  <c r="I9"/>
  <c r="I31"/>
  <c r="I28"/>
  <c r="I18"/>
  <c r="I10"/>
  <c r="J24"/>
  <c r="O24" s="1"/>
  <c r="I32"/>
  <c r="I19"/>
  <c r="I11"/>
  <c r="J25"/>
  <c r="O25" s="1"/>
  <c r="I30"/>
  <c r="J5"/>
  <c r="O5" s="1"/>
  <c r="J27"/>
  <c r="O27" s="1"/>
  <c r="J17"/>
  <c r="O17" s="1"/>
  <c r="J9"/>
  <c r="O9" s="1"/>
  <c r="J31"/>
  <c r="O31" s="1"/>
  <c r="J13"/>
  <c r="O13" s="1"/>
  <c r="J34"/>
  <c r="O34" s="1"/>
  <c r="J32"/>
  <c r="O32" s="1"/>
  <c r="J22"/>
  <c r="O22" s="1"/>
  <c r="J14"/>
  <c r="O14" s="1"/>
  <c r="J6"/>
  <c r="O6" s="1"/>
  <c r="J21"/>
  <c r="O21" s="1"/>
  <c r="J28"/>
  <c r="O28" s="1"/>
  <c r="J18"/>
  <c r="O18" s="1"/>
  <c r="J10"/>
  <c r="O10" s="1"/>
  <c r="J33"/>
  <c r="O33" s="1"/>
  <c r="J23"/>
  <c r="O23" s="1"/>
  <c r="J15"/>
  <c r="O15" s="1"/>
  <c r="J7"/>
  <c r="O7" s="1"/>
  <c r="J29"/>
  <c r="O29" s="1"/>
  <c r="J19"/>
  <c r="O19" s="1"/>
  <c r="J11"/>
  <c r="O11" s="1"/>
  <c r="J26"/>
  <c r="O26" s="1"/>
  <c r="J16"/>
  <c r="O16" s="1"/>
  <c r="J8"/>
  <c r="O8" s="1"/>
</calcChain>
</file>

<file path=xl/sharedStrings.xml><?xml version="1.0" encoding="utf-8"?>
<sst xmlns="http://schemas.openxmlformats.org/spreadsheetml/2006/main" count="15" uniqueCount="15">
  <si>
    <t>essai</t>
  </si>
  <si>
    <t>1 chance sur</t>
  </si>
  <si>
    <t>moyenne:</t>
  </si>
  <si>
    <t>gain capital</t>
  </si>
  <si>
    <t>gain loto</t>
  </si>
  <si>
    <t>Prix ticket:</t>
  </si>
  <si>
    <t>cout capital</t>
  </si>
  <si>
    <t>probable:</t>
  </si>
  <si>
    <t>certainne:</t>
  </si>
  <si>
    <t>diff</t>
  </si>
  <si>
    <t>Rapport capital</t>
  </si>
  <si>
    <t>Gain:</t>
  </si>
  <si>
    <t>config</t>
  </si>
  <si>
    <t>Viabilité</t>
  </si>
  <si>
    <t xml:space="preserve"> =&gt;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</si>
</sst>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.000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0" fontId="0" fillId="0" borderId="9" xfId="0" applyBorder="1"/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1" fontId="0" fillId="0" borderId="9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43" fontId="0" fillId="0" borderId="0" xfId="1" applyFont="1" applyBorder="1"/>
    <xf numFmtId="43" fontId="0" fillId="0" borderId="1" xfId="1" applyFont="1" applyBorder="1"/>
    <xf numFmtId="43" fontId="0" fillId="0" borderId="11" xfId="1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Milliers" xfId="1" builtinId="3"/>
    <cellStyle name="Normal" xfId="0" builtinId="0"/>
  </cellStyles>
  <dxfs count="5"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selection activeCell="G19" sqref="G19"/>
    </sheetView>
  </sheetViews>
  <sheetFormatPr baseColWidth="10" defaultRowHeight="15"/>
  <cols>
    <col min="1" max="1" width="3.28515625" customWidth="1"/>
    <col min="2" max="2" width="14.28515625" bestFit="1" customWidth="1"/>
    <col min="3" max="3" width="7.5703125" bestFit="1" customWidth="1"/>
    <col min="4" max="4" width="3.42578125" bestFit="1" customWidth="1"/>
    <col min="6" max="6" width="0.85546875" customWidth="1"/>
    <col min="7" max="8" width="12" bestFit="1" customWidth="1"/>
    <col min="9" max="9" width="12" customWidth="1"/>
    <col min="10" max="10" width="12" bestFit="1" customWidth="1"/>
    <col min="11" max="11" width="0.85546875" customWidth="1"/>
    <col min="13" max="13" width="11.42578125" customWidth="1"/>
    <col min="14" max="14" width="0.85546875" customWidth="1"/>
    <col min="16" max="16" width="6" customWidth="1"/>
  </cols>
  <sheetData>
    <row r="1" spans="1:16" ht="15.75" thickBo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ht="15.75" thickBot="1">
      <c r="A2" s="19"/>
      <c r="B2" s="12" t="s">
        <v>12</v>
      </c>
      <c r="C2" s="1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0"/>
    </row>
    <row r="3" spans="1:16" ht="15.75" thickBot="1">
      <c r="A3" s="19"/>
      <c r="B3" s="19" t="s">
        <v>1</v>
      </c>
      <c r="C3" s="20">
        <v>137</v>
      </c>
      <c r="D3" s="3"/>
      <c r="E3" s="3"/>
      <c r="F3" s="22"/>
      <c r="G3" s="3"/>
      <c r="H3" s="3"/>
      <c r="I3" s="3"/>
      <c r="J3" s="3"/>
      <c r="K3" s="3"/>
      <c r="L3" s="3"/>
      <c r="M3" s="3"/>
      <c r="N3" s="3"/>
      <c r="O3" s="3"/>
      <c r="P3" s="20"/>
    </row>
    <row r="4" spans="1:16" ht="15.75" thickBot="1">
      <c r="A4" s="19"/>
      <c r="B4" s="19" t="s">
        <v>5</v>
      </c>
      <c r="C4" s="20">
        <v>1000</v>
      </c>
      <c r="D4" s="3"/>
      <c r="E4" s="12" t="s">
        <v>0</v>
      </c>
      <c r="F4" s="15"/>
      <c r="G4" s="13" t="s">
        <v>8</v>
      </c>
      <c r="H4" s="13" t="s">
        <v>7</v>
      </c>
      <c r="I4" s="13" t="s">
        <v>9</v>
      </c>
      <c r="J4" s="13" t="s">
        <v>2</v>
      </c>
      <c r="K4" s="15"/>
      <c r="L4" s="13" t="s">
        <v>3</v>
      </c>
      <c r="M4" s="13" t="s">
        <v>4</v>
      </c>
      <c r="N4" s="15"/>
      <c r="O4" s="14" t="s">
        <v>6</v>
      </c>
      <c r="P4" s="20"/>
    </row>
    <row r="5" spans="1:16">
      <c r="A5" s="19"/>
      <c r="B5" s="19" t="s">
        <v>10</v>
      </c>
      <c r="C5" s="20">
        <v>60</v>
      </c>
      <c r="D5" s="3"/>
      <c r="E5" s="28">
        <v>1</v>
      </c>
      <c r="F5" s="16"/>
      <c r="G5" s="31">
        <f>100*(1-(1-(1/$C$3))^E5)</f>
        <v>0.72992700729926918</v>
      </c>
      <c r="H5" s="31">
        <f>MIN(E5/$C$3*100, 100)</f>
        <v>0.72992700729927007</v>
      </c>
      <c r="I5" s="4">
        <f t="shared" ref="I5:I23" si="0">H5-G5</f>
        <v>8.8817841970012523E-16</v>
      </c>
      <c r="J5" s="4">
        <f t="shared" ref="J5:J34" si="1">(G5+H5)/2</f>
        <v>0.72992700729926963</v>
      </c>
      <c r="K5" s="16"/>
      <c r="L5" s="4">
        <f>(E5*$C$4)/$C$6*$C$5</f>
        <v>600</v>
      </c>
      <c r="M5" s="4">
        <f>(E5*$C$4)/100*(100-$C$5)</f>
        <v>400</v>
      </c>
      <c r="N5" s="8"/>
      <c r="O5" s="18">
        <f>MAX(J5*($C$4/$C$6)*$C$6/$C$3)</f>
        <v>5.3279343598486832</v>
      </c>
      <c r="P5" s="20"/>
    </row>
    <row r="6" spans="1:16" ht="15.75" thickBot="1">
      <c r="A6" s="19"/>
      <c r="B6" s="21" t="s">
        <v>11</v>
      </c>
      <c r="C6" s="27">
        <v>100</v>
      </c>
      <c r="D6" s="3"/>
      <c r="E6" s="28">
        <v>2</v>
      </c>
      <c r="F6" s="16"/>
      <c r="G6" s="31">
        <f t="shared" ref="G6:G34" si="2">100*(1-(1-(1/$C$3))^E6)</f>
        <v>1.4545260802386939</v>
      </c>
      <c r="H6" s="31">
        <f t="shared" ref="H6:H34" si="3">MIN(E6/$C$3*100, 100)</f>
        <v>1.4598540145985401</v>
      </c>
      <c r="I6" s="4">
        <f t="shared" si="0"/>
        <v>5.3279343598462425E-3</v>
      </c>
      <c r="J6" s="4">
        <f t="shared" si="1"/>
        <v>1.457190047418617</v>
      </c>
      <c r="K6" s="16"/>
      <c r="L6" s="4">
        <f t="shared" ref="L6:L34" si="4">(E6*$C$4)/100*$C$5</f>
        <v>1200</v>
      </c>
      <c r="M6" s="4">
        <f t="shared" ref="M6:M34" si="5">(E6*$C$4)/100*(100-$C$5)</f>
        <v>800</v>
      </c>
      <c r="N6" s="8"/>
      <c r="O6" s="16">
        <f t="shared" ref="O6:O34" si="6">MAX(J6*($C$4/$C$6)*$C$6/$C$3)</f>
        <v>10.636423703785526</v>
      </c>
      <c r="P6" s="20"/>
    </row>
    <row r="7" spans="1:16">
      <c r="A7" s="19"/>
      <c r="B7" s="3"/>
      <c r="C7" s="3"/>
      <c r="D7" s="3"/>
      <c r="E7" s="28">
        <v>3</v>
      </c>
      <c r="F7" s="16"/>
      <c r="G7" s="31">
        <f t="shared" si="2"/>
        <v>2.1738361088500913</v>
      </c>
      <c r="H7" s="31">
        <f t="shared" si="3"/>
        <v>2.1897810218978102</v>
      </c>
      <c r="I7" s="4">
        <f t="shared" si="0"/>
        <v>1.5944913047718945E-2</v>
      </c>
      <c r="J7" s="4">
        <f t="shared" si="1"/>
        <v>2.1818085653739505</v>
      </c>
      <c r="K7" s="16"/>
      <c r="L7" s="4">
        <f t="shared" si="4"/>
        <v>1800</v>
      </c>
      <c r="M7" s="4">
        <f t="shared" si="5"/>
        <v>1200</v>
      </c>
      <c r="N7" s="8"/>
      <c r="O7" s="16">
        <f t="shared" si="6"/>
        <v>15.925609966233214</v>
      </c>
      <c r="P7" s="20"/>
    </row>
    <row r="8" spans="1:16">
      <c r="A8" s="19"/>
      <c r="B8" s="3"/>
      <c r="C8" s="3"/>
      <c r="D8" s="3"/>
      <c r="E8" s="28">
        <v>4</v>
      </c>
      <c r="F8" s="16"/>
      <c r="G8" s="31">
        <f t="shared" si="2"/>
        <v>2.8878956992964389</v>
      </c>
      <c r="H8" s="31">
        <f t="shared" si="3"/>
        <v>2.9197080291970803</v>
      </c>
      <c r="I8" s="4">
        <f t="shared" si="0"/>
        <v>3.1812329900641423E-2</v>
      </c>
      <c r="J8" s="4">
        <f t="shared" si="1"/>
        <v>2.9038018642467596</v>
      </c>
      <c r="K8" s="16"/>
      <c r="L8" s="4">
        <f t="shared" si="4"/>
        <v>2400</v>
      </c>
      <c r="M8" s="4">
        <f t="shared" si="5"/>
        <v>1600</v>
      </c>
      <c r="N8" s="8"/>
      <c r="O8" s="16">
        <f t="shared" si="6"/>
        <v>21.195634045596787</v>
      </c>
      <c r="P8" s="20"/>
    </row>
    <row r="9" spans="1:16">
      <c r="A9" s="19"/>
      <c r="B9" s="3"/>
      <c r="C9" s="3"/>
      <c r="D9" s="3"/>
      <c r="E9" s="28">
        <v>5</v>
      </c>
      <c r="F9" s="16"/>
      <c r="G9" s="31">
        <f t="shared" si="2"/>
        <v>3.5967431759439061</v>
      </c>
      <c r="H9" s="31">
        <f t="shared" si="3"/>
        <v>3.6496350364963499</v>
      </c>
      <c r="I9" s="4">
        <f t="shared" si="0"/>
        <v>5.289186055244377E-2</v>
      </c>
      <c r="J9" s="4">
        <f t="shared" si="1"/>
        <v>3.6231891062201278</v>
      </c>
      <c r="K9" s="16"/>
      <c r="L9" s="4">
        <f t="shared" si="4"/>
        <v>3000</v>
      </c>
      <c r="M9" s="4">
        <f t="shared" si="5"/>
        <v>2000</v>
      </c>
      <c r="N9" s="8"/>
      <c r="O9" s="16">
        <f t="shared" si="6"/>
        <v>26.44663581182575</v>
      </c>
      <c r="P9" s="20"/>
    </row>
    <row r="10" spans="1:16">
      <c r="A10" s="19"/>
      <c r="B10" s="3"/>
      <c r="C10" s="3"/>
      <c r="D10" s="3"/>
      <c r="E10" s="28">
        <v>6</v>
      </c>
      <c r="F10" s="16"/>
      <c r="G10" s="31">
        <f t="shared" si="2"/>
        <v>4.3004165834187758</v>
      </c>
      <c r="H10" s="31">
        <f t="shared" si="3"/>
        <v>4.3795620437956204</v>
      </c>
      <c r="I10" s="4">
        <f t="shared" si="0"/>
        <v>7.9145460376844667E-2</v>
      </c>
      <c r="J10" s="4">
        <f t="shared" si="1"/>
        <v>4.3399893136071981</v>
      </c>
      <c r="K10" s="16"/>
      <c r="L10" s="4">
        <f t="shared" si="4"/>
        <v>3600</v>
      </c>
      <c r="M10" s="4">
        <f t="shared" si="5"/>
        <v>2400</v>
      </c>
      <c r="N10" s="8"/>
      <c r="O10" s="16">
        <f t="shared" si="6"/>
        <v>31.678754113921151</v>
      </c>
      <c r="P10" s="20"/>
    </row>
    <row r="11" spans="1:16">
      <c r="A11" s="19"/>
      <c r="B11" s="3"/>
      <c r="C11" s="3"/>
      <c r="D11" s="3"/>
      <c r="E11" s="28">
        <v>7</v>
      </c>
      <c r="F11" s="16"/>
      <c r="G11" s="31">
        <f t="shared" si="2"/>
        <v>4.9989536886492996</v>
      </c>
      <c r="H11" s="31">
        <f t="shared" si="3"/>
        <v>5.1094890510948909</v>
      </c>
      <c r="I11" s="4">
        <f t="shared" si="0"/>
        <v>0.11053536244559137</v>
      </c>
      <c r="J11" s="4">
        <f t="shared" si="1"/>
        <v>5.0542213698720957</v>
      </c>
      <c r="K11" s="16"/>
      <c r="L11" s="4">
        <f t="shared" si="4"/>
        <v>4200</v>
      </c>
      <c r="M11" s="4">
        <f t="shared" si="5"/>
        <v>2800</v>
      </c>
      <c r="N11" s="8"/>
      <c r="O11" s="16">
        <f t="shared" si="6"/>
        <v>36.892126787387554</v>
      </c>
      <c r="P11" s="20"/>
    </row>
    <row r="12" spans="1:16">
      <c r="A12" s="19"/>
      <c r="B12" s="3"/>
      <c r="C12" s="3"/>
      <c r="D12" s="3"/>
      <c r="E12" s="28">
        <v>8</v>
      </c>
      <c r="F12" s="16"/>
      <c r="G12" s="31">
        <f t="shared" si="2"/>
        <v>5.6923919828927305</v>
      </c>
      <c r="H12" s="31">
        <f t="shared" si="3"/>
        <v>5.8394160583941606</v>
      </c>
      <c r="I12" s="4">
        <f t="shared" si="0"/>
        <v>0.14702407550143004</v>
      </c>
      <c r="J12" s="4">
        <f t="shared" si="1"/>
        <v>5.7659040206434451</v>
      </c>
      <c r="K12" s="16"/>
      <c r="L12" s="4">
        <f t="shared" si="4"/>
        <v>4800</v>
      </c>
      <c r="M12" s="4">
        <f t="shared" si="5"/>
        <v>3200</v>
      </c>
      <c r="N12" s="8"/>
      <c r="O12" s="16">
        <f t="shared" si="6"/>
        <v>42.086890661630989</v>
      </c>
      <c r="P12" s="20"/>
    </row>
    <row r="13" spans="1:16">
      <c r="A13" s="19"/>
      <c r="B13" s="3"/>
      <c r="C13" s="3"/>
      <c r="D13" s="3"/>
      <c r="E13" s="28">
        <v>9</v>
      </c>
      <c r="F13" s="16"/>
      <c r="G13" s="31">
        <f t="shared" si="2"/>
        <v>6.3807686837475286</v>
      </c>
      <c r="H13" s="31">
        <f t="shared" si="3"/>
        <v>6.5693430656934311</v>
      </c>
      <c r="I13" s="4">
        <f t="shared" si="0"/>
        <v>0.18857438194590248</v>
      </c>
      <c r="J13" s="4">
        <f t="shared" si="1"/>
        <v>6.4750558747204803</v>
      </c>
      <c r="K13" s="16"/>
      <c r="L13" s="4">
        <f t="shared" si="4"/>
        <v>5400</v>
      </c>
      <c r="M13" s="4">
        <f t="shared" si="5"/>
        <v>3600</v>
      </c>
      <c r="N13" s="8"/>
      <c r="O13" s="16">
        <f t="shared" si="6"/>
        <v>47.26318156730278</v>
      </c>
      <c r="P13" s="20"/>
    </row>
    <row r="14" spans="1:16">
      <c r="A14" s="19"/>
      <c r="B14" s="3"/>
      <c r="C14" s="3"/>
      <c r="D14" s="3"/>
      <c r="E14" s="28">
        <v>10</v>
      </c>
      <c r="F14" s="16"/>
      <c r="G14" s="31">
        <f t="shared" si="2"/>
        <v>7.0641207371508363</v>
      </c>
      <c r="H14" s="31">
        <f t="shared" si="3"/>
        <v>7.2992700729926998</v>
      </c>
      <c r="I14" s="4">
        <f t="shared" si="0"/>
        <v>0.23514933584186348</v>
      </c>
      <c r="J14" s="4">
        <f t="shared" si="1"/>
        <v>7.1816954050717676</v>
      </c>
      <c r="K14" s="16"/>
      <c r="L14" s="4">
        <f t="shared" si="4"/>
        <v>6000</v>
      </c>
      <c r="M14" s="4">
        <f t="shared" si="5"/>
        <v>4000</v>
      </c>
      <c r="N14" s="8"/>
      <c r="O14" s="16">
        <f t="shared" si="6"/>
        <v>52.421134343589536</v>
      </c>
      <c r="P14" s="20"/>
    </row>
    <row r="15" spans="1:16">
      <c r="A15" s="19"/>
      <c r="B15" s="3"/>
      <c r="C15" s="3"/>
      <c r="D15" s="3"/>
      <c r="E15" s="28">
        <v>20</v>
      </c>
      <c r="F15" s="16"/>
      <c r="G15" s="31">
        <f t="shared" si="2"/>
        <v>13.629223456411221</v>
      </c>
      <c r="H15" s="31">
        <f t="shared" si="3"/>
        <v>14.5985401459854</v>
      </c>
      <c r="I15" s="4">
        <f t="shared" si="0"/>
        <v>0.96931668957417827</v>
      </c>
      <c r="J15" s="4">
        <f t="shared" si="1"/>
        <v>14.11388180119831</v>
      </c>
      <c r="K15" s="16"/>
      <c r="L15" s="4">
        <f t="shared" si="4"/>
        <v>12000</v>
      </c>
      <c r="M15" s="4">
        <f t="shared" si="5"/>
        <v>8000</v>
      </c>
      <c r="N15" s="8"/>
      <c r="O15" s="16">
        <f t="shared" si="6"/>
        <v>103.02103504524315</v>
      </c>
      <c r="P15" s="20"/>
    </row>
    <row r="16" spans="1:16">
      <c r="A16" s="19"/>
      <c r="B16" s="3"/>
      <c r="C16" s="3"/>
      <c r="D16" s="3"/>
      <c r="E16" s="28">
        <v>30</v>
      </c>
      <c r="F16" s="16"/>
      <c r="G16" s="31">
        <f t="shared" si="2"/>
        <v>19.730559393065072</v>
      </c>
      <c r="H16" s="31">
        <f t="shared" si="3"/>
        <v>21.897810218978105</v>
      </c>
      <c r="I16" s="4">
        <f t="shared" si="0"/>
        <v>2.1672508259130332</v>
      </c>
      <c r="J16" s="4">
        <f t="shared" si="1"/>
        <v>20.814184806021586</v>
      </c>
      <c r="K16" s="16"/>
      <c r="L16" s="4">
        <f t="shared" si="4"/>
        <v>18000</v>
      </c>
      <c r="M16" s="4">
        <f t="shared" si="5"/>
        <v>12000</v>
      </c>
      <c r="N16" s="8"/>
      <c r="O16" s="16">
        <f t="shared" si="6"/>
        <v>151.92835624833273</v>
      </c>
      <c r="P16" s="20"/>
    </row>
    <row r="17" spans="1:16">
      <c r="A17" s="19"/>
      <c r="B17" s="3"/>
      <c r="C17" s="3"/>
      <c r="D17" s="3"/>
      <c r="E17" s="28">
        <v>40</v>
      </c>
      <c r="F17" s="16"/>
      <c r="G17" s="31">
        <f t="shared" si="2"/>
        <v>25.400889592574536</v>
      </c>
      <c r="H17" s="31">
        <f t="shared" si="3"/>
        <v>29.197080291970799</v>
      </c>
      <c r="I17" s="4">
        <f t="shared" si="0"/>
        <v>3.7961906993962629</v>
      </c>
      <c r="J17" s="4">
        <f t="shared" si="1"/>
        <v>27.298984942272668</v>
      </c>
      <c r="K17" s="16"/>
      <c r="L17" s="4">
        <f t="shared" si="4"/>
        <v>24000</v>
      </c>
      <c r="M17" s="4">
        <f t="shared" si="5"/>
        <v>16000</v>
      </c>
      <c r="N17" s="8"/>
      <c r="O17" s="16">
        <f t="shared" si="6"/>
        <v>199.26266381220927</v>
      </c>
      <c r="P17" s="20"/>
    </row>
    <row r="18" spans="1:16">
      <c r="A18" s="19"/>
      <c r="B18" s="3"/>
      <c r="C18" s="3"/>
      <c r="D18" s="3"/>
      <c r="E18" s="28">
        <v>50</v>
      </c>
      <c r="F18" s="16"/>
      <c r="G18" s="31">
        <f t="shared" si="2"/>
        <v>30.670660820595518</v>
      </c>
      <c r="H18" s="31">
        <f t="shared" si="3"/>
        <v>36.496350364963504</v>
      </c>
      <c r="I18" s="4">
        <f t="shared" si="0"/>
        <v>5.8256895443679859</v>
      </c>
      <c r="J18" s="4">
        <f t="shared" si="1"/>
        <v>33.58350559277951</v>
      </c>
      <c r="K18" s="16"/>
      <c r="L18" s="4">
        <f t="shared" si="4"/>
        <v>30000</v>
      </c>
      <c r="M18" s="4">
        <f t="shared" si="5"/>
        <v>20000</v>
      </c>
      <c r="N18" s="8"/>
      <c r="O18" s="16">
        <f t="shared" si="6"/>
        <v>245.13507731955846</v>
      </c>
      <c r="P18" s="20"/>
    </row>
    <row r="19" spans="1:16">
      <c r="A19" s="19"/>
      <c r="B19" s="3"/>
      <c r="C19" s="3"/>
      <c r="D19" s="3"/>
      <c r="E19" s="28">
        <v>60</v>
      </c>
      <c r="F19" s="16"/>
      <c r="G19" s="31">
        <f t="shared" si="2"/>
        <v>35.568169046497466</v>
      </c>
      <c r="H19" s="31">
        <f t="shared" si="3"/>
        <v>43.79562043795621</v>
      </c>
      <c r="I19" s="4">
        <f t="shared" si="0"/>
        <v>8.227451391458743</v>
      </c>
      <c r="J19" s="4">
        <f t="shared" si="1"/>
        <v>39.681894742226838</v>
      </c>
      <c r="K19" s="16"/>
      <c r="L19" s="4">
        <f t="shared" si="4"/>
        <v>36000</v>
      </c>
      <c r="M19" s="4">
        <f t="shared" si="5"/>
        <v>24000</v>
      </c>
      <c r="N19" s="8"/>
      <c r="O19" s="16">
        <f t="shared" si="6"/>
        <v>289.64886673158276</v>
      </c>
      <c r="P19" s="20"/>
    </row>
    <row r="20" spans="1:16">
      <c r="A20" s="19"/>
      <c r="B20" s="3"/>
      <c r="C20" s="3"/>
      <c r="D20" s="3"/>
      <c r="E20" s="28">
        <v>70</v>
      </c>
      <c r="F20" s="16"/>
      <c r="G20" s="31">
        <f t="shared" si="2"/>
        <v>40.119711378209807</v>
      </c>
      <c r="H20" s="31">
        <f t="shared" si="3"/>
        <v>51.094890510948908</v>
      </c>
      <c r="I20" s="4">
        <f t="shared" si="0"/>
        <v>10.9751791327391</v>
      </c>
      <c r="J20" s="4">
        <f t="shared" si="1"/>
        <v>45.607300944579357</v>
      </c>
      <c r="K20" s="16"/>
      <c r="L20" s="4">
        <f t="shared" si="4"/>
        <v>42000</v>
      </c>
      <c r="M20" s="4">
        <f t="shared" si="5"/>
        <v>28000</v>
      </c>
      <c r="N20" s="8"/>
      <c r="O20" s="16">
        <f t="shared" si="6"/>
        <v>332.90000689473982</v>
      </c>
      <c r="P20" s="20"/>
    </row>
    <row r="21" spans="1:16">
      <c r="A21" s="19"/>
      <c r="B21" s="3"/>
      <c r="C21" s="3"/>
      <c r="D21" s="3"/>
      <c r="E21" s="28">
        <v>80</v>
      </c>
      <c r="F21" s="16"/>
      <c r="G21" s="31">
        <f t="shared" si="2"/>
        <v>44.349727264207459</v>
      </c>
      <c r="H21" s="31">
        <f t="shared" si="3"/>
        <v>58.394160583941598</v>
      </c>
      <c r="I21" s="4">
        <f t="shared" si="0"/>
        <v>14.044433319734139</v>
      </c>
      <c r="J21" s="4">
        <f t="shared" si="1"/>
        <v>51.371943924074529</v>
      </c>
      <c r="K21" s="16"/>
      <c r="L21" s="4">
        <f t="shared" si="4"/>
        <v>48000</v>
      </c>
      <c r="M21" s="4">
        <f t="shared" si="5"/>
        <v>32000</v>
      </c>
      <c r="N21" s="8"/>
      <c r="O21" s="16">
        <f t="shared" si="6"/>
        <v>374.97769287645639</v>
      </c>
      <c r="P21" s="20"/>
    </row>
    <row r="22" spans="1:16">
      <c r="A22" s="19"/>
      <c r="B22" s="3"/>
      <c r="C22" s="3"/>
      <c r="D22" s="3"/>
      <c r="E22" s="28">
        <v>90</v>
      </c>
      <c r="F22" s="16"/>
      <c r="G22" s="31">
        <f t="shared" si="2"/>
        <v>48.280929720817575</v>
      </c>
      <c r="H22" s="31">
        <f t="shared" si="3"/>
        <v>65.693430656934311</v>
      </c>
      <c r="I22" s="4">
        <f t="shared" si="0"/>
        <v>17.412500936116736</v>
      </c>
      <c r="J22" s="4">
        <f t="shared" si="1"/>
        <v>56.987180188875939</v>
      </c>
      <c r="K22" s="16"/>
      <c r="L22" s="4">
        <f t="shared" si="4"/>
        <v>54000</v>
      </c>
      <c r="M22" s="4">
        <f t="shared" si="5"/>
        <v>36000</v>
      </c>
      <c r="N22" s="8"/>
      <c r="O22" s="16">
        <f t="shared" si="6"/>
        <v>415.96481889690466</v>
      </c>
      <c r="P22" s="20"/>
    </row>
    <row r="23" spans="1:16">
      <c r="A23" s="19"/>
      <c r="B23" s="3"/>
      <c r="C23" s="3"/>
      <c r="D23" s="3"/>
      <c r="E23" s="28">
        <v>100</v>
      </c>
      <c r="F23" s="16"/>
      <c r="G23" s="31">
        <f t="shared" si="2"/>
        <v>51.934427289470911</v>
      </c>
      <c r="H23" s="31">
        <f t="shared" si="3"/>
        <v>72.992700729927009</v>
      </c>
      <c r="I23" s="4">
        <f t="shared" si="0"/>
        <v>21.058273440456098</v>
      </c>
      <c r="J23" s="4">
        <f t="shared" si="1"/>
        <v>62.463564009698956</v>
      </c>
      <c r="K23" s="16"/>
      <c r="L23" s="4">
        <f t="shared" si="4"/>
        <v>60000</v>
      </c>
      <c r="M23" s="4">
        <f t="shared" si="5"/>
        <v>40000</v>
      </c>
      <c r="N23" s="8"/>
      <c r="O23" s="16">
        <f t="shared" si="6"/>
        <v>455.93842342845954</v>
      </c>
      <c r="P23" s="20"/>
    </row>
    <row r="24" spans="1:16" ht="15.75" thickBot="1">
      <c r="A24" s="19"/>
      <c r="B24" s="3"/>
      <c r="C24" s="3"/>
      <c r="D24" s="3"/>
      <c r="E24" s="29">
        <v>110</v>
      </c>
      <c r="F24" s="17"/>
      <c r="G24" s="32">
        <f t="shared" si="2"/>
        <v>55.329837378745708</v>
      </c>
      <c r="H24" s="32">
        <f t="shared" si="3"/>
        <v>80.291970802919707</v>
      </c>
      <c r="I24" s="2">
        <f>H24-G24</f>
        <v>24.962133424173999</v>
      </c>
      <c r="J24" s="2">
        <f t="shared" si="1"/>
        <v>67.810904090832707</v>
      </c>
      <c r="K24" s="17"/>
      <c r="L24" s="2">
        <f t="shared" si="4"/>
        <v>66000</v>
      </c>
      <c r="M24" s="2">
        <f t="shared" si="5"/>
        <v>44000</v>
      </c>
      <c r="N24" s="10"/>
      <c r="O24" s="17">
        <f t="shared" si="6"/>
        <v>494.97010285279345</v>
      </c>
      <c r="P24" s="20"/>
    </row>
    <row r="25" spans="1:16">
      <c r="A25" s="19"/>
      <c r="B25" s="3"/>
      <c r="C25" s="3"/>
      <c r="D25" s="3"/>
      <c r="E25" s="28">
        <v>125</v>
      </c>
      <c r="F25" s="16"/>
      <c r="G25" s="31">
        <f t="shared" si="2"/>
        <v>59.978565444447021</v>
      </c>
      <c r="H25" s="31">
        <f t="shared" si="3"/>
        <v>91.240875912408754</v>
      </c>
      <c r="I25" s="4">
        <f t="shared" ref="I25:I34" si="7">H25-G25</f>
        <v>31.262310467961733</v>
      </c>
      <c r="J25" s="4">
        <f t="shared" si="1"/>
        <v>75.609720678427891</v>
      </c>
      <c r="K25" s="16"/>
      <c r="L25" s="4">
        <f t="shared" si="4"/>
        <v>75000</v>
      </c>
      <c r="M25" s="4">
        <f t="shared" si="5"/>
        <v>50000</v>
      </c>
      <c r="N25" s="16"/>
      <c r="O25" s="9">
        <f t="shared" si="6"/>
        <v>551.89577137538606</v>
      </c>
      <c r="P25" s="20"/>
    </row>
    <row r="26" spans="1:16">
      <c r="A26" s="19"/>
      <c r="B26" s="3"/>
      <c r="C26" s="3"/>
      <c r="D26" s="3"/>
      <c r="E26" s="28">
        <v>150</v>
      </c>
      <c r="F26" s="16"/>
      <c r="G26" s="31">
        <f t="shared" si="2"/>
        <v>66.676456066994021</v>
      </c>
      <c r="H26" s="31">
        <f t="shared" si="3"/>
        <v>100</v>
      </c>
      <c r="I26" s="4">
        <f t="shared" si="7"/>
        <v>33.323543933005979</v>
      </c>
      <c r="J26" s="4">
        <f t="shared" si="1"/>
        <v>83.338228033497018</v>
      </c>
      <c r="K26" s="16"/>
      <c r="L26" s="4">
        <f t="shared" si="4"/>
        <v>90000</v>
      </c>
      <c r="M26" s="4">
        <f t="shared" si="5"/>
        <v>60000</v>
      </c>
      <c r="N26" s="16"/>
      <c r="O26" s="9">
        <f t="shared" si="6"/>
        <v>608.30823382114613</v>
      </c>
      <c r="P26" s="20"/>
    </row>
    <row r="27" spans="1:16">
      <c r="A27" s="19"/>
      <c r="B27" s="3"/>
      <c r="C27" s="3"/>
      <c r="D27" s="3"/>
      <c r="E27" s="28">
        <v>200</v>
      </c>
      <c r="F27" s="16"/>
      <c r="G27" s="31">
        <f t="shared" si="2"/>
        <v>76.897007200088424</v>
      </c>
      <c r="H27" s="31">
        <f t="shared" si="3"/>
        <v>100</v>
      </c>
      <c r="I27" s="4">
        <f t="shared" si="7"/>
        <v>23.102992799911576</v>
      </c>
      <c r="J27" s="4">
        <f t="shared" si="1"/>
        <v>88.448503600044205</v>
      </c>
      <c r="K27" s="16"/>
      <c r="L27" s="4">
        <f t="shared" si="4"/>
        <v>120000</v>
      </c>
      <c r="M27" s="4">
        <f t="shared" si="5"/>
        <v>80000</v>
      </c>
      <c r="N27" s="16"/>
      <c r="O27" s="9">
        <f t="shared" si="6"/>
        <v>645.60951532878983</v>
      </c>
      <c r="P27" s="20"/>
    </row>
    <row r="28" spans="1:16">
      <c r="A28" s="19"/>
      <c r="B28" s="3"/>
      <c r="C28" s="3"/>
      <c r="D28" s="3"/>
      <c r="E28" s="28">
        <v>250</v>
      </c>
      <c r="F28" s="16"/>
      <c r="G28" s="31">
        <f t="shared" si="2"/>
        <v>83.982847761155895</v>
      </c>
      <c r="H28" s="31">
        <f t="shared" si="3"/>
        <v>100</v>
      </c>
      <c r="I28" s="4">
        <f t="shared" si="7"/>
        <v>16.017152238844105</v>
      </c>
      <c r="J28" s="4">
        <f t="shared" si="1"/>
        <v>91.991423880577941</v>
      </c>
      <c r="K28" s="16"/>
      <c r="L28" s="4">
        <f t="shared" si="4"/>
        <v>150000</v>
      </c>
      <c r="M28" s="4">
        <f t="shared" si="5"/>
        <v>100000</v>
      </c>
      <c r="N28" s="16"/>
      <c r="O28" s="9">
        <f t="shared" si="6"/>
        <v>671.47024730348869</v>
      </c>
      <c r="P28" s="20"/>
    </row>
    <row r="29" spans="1:16">
      <c r="A29" s="19"/>
      <c r="B29" s="3"/>
      <c r="C29" s="3"/>
      <c r="D29" s="3"/>
      <c r="E29" s="28">
        <v>300</v>
      </c>
      <c r="F29" s="16"/>
      <c r="G29" s="31">
        <f t="shared" si="2"/>
        <v>88.895414197450194</v>
      </c>
      <c r="H29" s="31">
        <f t="shared" si="3"/>
        <v>100</v>
      </c>
      <c r="I29" s="4">
        <f t="shared" si="7"/>
        <v>11.104585802549806</v>
      </c>
      <c r="J29" s="4">
        <f t="shared" si="1"/>
        <v>94.44770709872509</v>
      </c>
      <c r="K29" s="16"/>
      <c r="L29" s="4">
        <f t="shared" si="4"/>
        <v>180000</v>
      </c>
      <c r="M29" s="4">
        <f t="shared" si="5"/>
        <v>120000</v>
      </c>
      <c r="N29" s="16"/>
      <c r="O29" s="9">
        <f t="shared" si="6"/>
        <v>689.39932188850435</v>
      </c>
      <c r="P29" s="20"/>
    </row>
    <row r="30" spans="1:16">
      <c r="A30" s="19"/>
      <c r="B30" s="3"/>
      <c r="C30" s="3"/>
      <c r="D30" s="3"/>
      <c r="E30" s="28">
        <v>450</v>
      </c>
      <c r="F30" s="16"/>
      <c r="G30" s="31">
        <f t="shared" si="2"/>
        <v>96.299558471508973</v>
      </c>
      <c r="H30" s="31">
        <f t="shared" si="3"/>
        <v>100</v>
      </c>
      <c r="I30" s="4">
        <f t="shared" si="7"/>
        <v>3.7004415284910266</v>
      </c>
      <c r="J30" s="4">
        <f t="shared" si="1"/>
        <v>98.149779235754494</v>
      </c>
      <c r="K30" s="16"/>
      <c r="L30" s="4">
        <f t="shared" si="4"/>
        <v>270000</v>
      </c>
      <c r="M30" s="4">
        <f t="shared" si="5"/>
        <v>180000</v>
      </c>
      <c r="N30" s="16"/>
      <c r="O30" s="9">
        <f t="shared" si="6"/>
        <v>716.42174624638324</v>
      </c>
      <c r="P30" s="20"/>
    </row>
    <row r="31" spans="1:16">
      <c r="A31" s="19"/>
      <c r="B31" s="3"/>
      <c r="C31" s="3"/>
      <c r="D31" s="3"/>
      <c r="E31" s="28">
        <v>500</v>
      </c>
      <c r="F31" s="16"/>
      <c r="G31" s="31">
        <f t="shared" si="2"/>
        <v>97.434508341576915</v>
      </c>
      <c r="H31" s="31">
        <f t="shared" si="3"/>
        <v>100</v>
      </c>
      <c r="I31" s="4">
        <f t="shared" si="7"/>
        <v>2.5654916584230847</v>
      </c>
      <c r="J31" s="4">
        <f t="shared" si="1"/>
        <v>98.717254170788465</v>
      </c>
      <c r="K31" s="16"/>
      <c r="L31" s="4">
        <f t="shared" si="4"/>
        <v>300000</v>
      </c>
      <c r="M31" s="4">
        <f t="shared" si="5"/>
        <v>200000</v>
      </c>
      <c r="N31" s="16"/>
      <c r="O31" s="9">
        <f t="shared" si="6"/>
        <v>720.56389905685012</v>
      </c>
      <c r="P31" s="20"/>
    </row>
    <row r="32" spans="1:16">
      <c r="A32" s="19"/>
      <c r="B32" s="3"/>
      <c r="C32" s="3"/>
      <c r="D32" s="3"/>
      <c r="E32" s="28">
        <v>750</v>
      </c>
      <c r="F32" s="16"/>
      <c r="G32" s="31">
        <f t="shared" si="2"/>
        <v>99.58908129539553</v>
      </c>
      <c r="H32" s="31">
        <f t="shared" si="3"/>
        <v>100</v>
      </c>
      <c r="I32" s="4">
        <f t="shared" si="7"/>
        <v>0.41091870460446955</v>
      </c>
      <c r="J32" s="4">
        <f t="shared" si="1"/>
        <v>99.794540647697772</v>
      </c>
      <c r="K32" s="16"/>
      <c r="L32" s="4">
        <f t="shared" si="4"/>
        <v>450000</v>
      </c>
      <c r="M32" s="4">
        <f t="shared" si="5"/>
        <v>300000</v>
      </c>
      <c r="N32" s="16"/>
      <c r="O32" s="9">
        <f t="shared" si="6"/>
        <v>728.42730399779396</v>
      </c>
      <c r="P32" s="20"/>
    </row>
    <row r="33" spans="1:16">
      <c r="A33" s="19"/>
      <c r="B33" s="3"/>
      <c r="C33" s="3"/>
      <c r="D33" s="3"/>
      <c r="E33" s="28">
        <v>1000</v>
      </c>
      <c r="F33" s="16"/>
      <c r="G33" s="31">
        <f t="shared" si="2"/>
        <v>99.934182525505605</v>
      </c>
      <c r="H33" s="31">
        <f t="shared" si="3"/>
        <v>100</v>
      </c>
      <c r="I33" s="4">
        <f t="shared" si="7"/>
        <v>6.5817474494394901E-2</v>
      </c>
      <c r="J33" s="4">
        <f t="shared" si="1"/>
        <v>99.967091262752803</v>
      </c>
      <c r="K33" s="16"/>
      <c r="L33" s="4">
        <f t="shared" si="4"/>
        <v>600000</v>
      </c>
      <c r="M33" s="4">
        <f t="shared" si="5"/>
        <v>400000</v>
      </c>
      <c r="N33" s="16"/>
      <c r="O33" s="9">
        <f t="shared" si="6"/>
        <v>729.68679753834158</v>
      </c>
      <c r="P33" s="20"/>
    </row>
    <row r="34" spans="1:16" ht="15.75" thickBot="1">
      <c r="A34" s="19"/>
      <c r="B34" s="3"/>
      <c r="C34" s="3"/>
      <c r="D34" s="3"/>
      <c r="E34" s="29">
        <v>10000</v>
      </c>
      <c r="F34" s="17"/>
      <c r="G34" s="32">
        <f t="shared" si="2"/>
        <v>100</v>
      </c>
      <c r="H34" s="32">
        <f t="shared" si="3"/>
        <v>100</v>
      </c>
      <c r="I34" s="2">
        <f t="shared" si="7"/>
        <v>0</v>
      </c>
      <c r="J34" s="2">
        <f t="shared" si="1"/>
        <v>100</v>
      </c>
      <c r="K34" s="17"/>
      <c r="L34" s="2">
        <f t="shared" si="4"/>
        <v>6000000</v>
      </c>
      <c r="M34" s="2">
        <f t="shared" si="5"/>
        <v>4000000</v>
      </c>
      <c r="N34" s="17"/>
      <c r="O34" s="11">
        <f t="shared" si="6"/>
        <v>729.92700729927003</v>
      </c>
      <c r="P34" s="20"/>
    </row>
    <row r="35" spans="1:16" ht="15.75" thickBot="1">
      <c r="A35" s="19"/>
      <c r="B35" s="34" t="s">
        <v>13</v>
      </c>
      <c r="C35" s="35"/>
      <c r="D35" s="3" t="s">
        <v>14</v>
      </c>
      <c r="E35" s="30">
        <f>C3</f>
        <v>137</v>
      </c>
      <c r="F35" s="25"/>
      <c r="G35" s="33">
        <f t="shared" ref="G35" si="8">100*(1-(1-(1/$C$3))^E35)</f>
        <v>63.346728290208667</v>
      </c>
      <c r="H35" s="33">
        <f t="shared" ref="H35" si="9">MIN(E35/$C$3*100, 100)</f>
        <v>100</v>
      </c>
      <c r="I35" s="24">
        <f t="shared" ref="I35" si="10">H35-G35</f>
        <v>36.653271709791333</v>
      </c>
      <c r="J35" s="24">
        <f t="shared" ref="J35" si="11">(G35+H35)/2</f>
        <v>81.67336414510433</v>
      </c>
      <c r="K35" s="25"/>
      <c r="L35" s="24">
        <f t="shared" ref="L35" si="12">(E35*$C$4)/100*$C$5</f>
        <v>82200</v>
      </c>
      <c r="M35" s="24">
        <f t="shared" ref="M35" si="13">(E35*$C$4)/100*(100-$C$5)</f>
        <v>54800</v>
      </c>
      <c r="N35" s="25"/>
      <c r="O35" s="26">
        <f t="shared" ref="O35" si="14">MAX(J35*($C$4/$C$6)*$C$6/$C$3)</f>
        <v>596.15594266499511</v>
      </c>
      <c r="P35" s="20"/>
    </row>
    <row r="36" spans="1:16" ht="15.75" thickBot="1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3"/>
    </row>
  </sheetData>
  <mergeCells count="1">
    <mergeCell ref="B35:C35"/>
  </mergeCells>
  <conditionalFormatting sqref="O5:O35">
    <cfRule type="cellIs" dxfId="4" priority="4" operator="between">
      <formula>$L$5-50</formula>
      <formula>$L$5</formula>
    </cfRule>
    <cfRule type="cellIs" dxfId="3" priority="5" operator="lessThan">
      <formula>$L$5</formula>
    </cfRule>
    <cfRule type="cellIs" dxfId="2" priority="6" operator="greaterThan">
      <formula>$L$5</formula>
    </cfRule>
  </conditionalFormatting>
  <conditionalFormatting sqref="B35:C35">
    <cfRule type="expression" dxfId="1" priority="3">
      <formula>$O$35&lt;$L$5</formula>
    </cfRule>
    <cfRule type="expression" dxfId="0" priority="1">
      <formula>$O$35&gt;$L$5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SteveZaretti</dc:creator>
  <cp:lastModifiedBy>SteveZaretti</cp:lastModifiedBy>
  <dcterms:created xsi:type="dcterms:W3CDTF">2013-05-01T14:17:57Z</dcterms:created>
  <dcterms:modified xsi:type="dcterms:W3CDTF">2013-05-01T18:10:42Z</dcterms:modified>
</cp:coreProperties>
</file>