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20730" windowHeight="117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K30" i="1" l="1"/>
  <c r="C56" i="1"/>
  <c r="E8" i="1"/>
  <c r="G8" i="1"/>
  <c r="H8" i="1"/>
  <c r="I8" i="1" s="1"/>
  <c r="J8" i="1" s="1"/>
  <c r="C49" i="1"/>
  <c r="C50" i="1"/>
  <c r="F49" i="1"/>
  <c r="E49" i="1"/>
  <c r="D49" i="1"/>
  <c r="F50" i="1"/>
  <c r="E50" i="1"/>
  <c r="D50" i="1"/>
  <c r="F51" i="1"/>
  <c r="E51" i="1"/>
  <c r="D51" i="1"/>
  <c r="E7" i="1"/>
  <c r="G7" i="1"/>
  <c r="H7" i="1"/>
  <c r="I7" i="1" s="1"/>
  <c r="J7" i="1" s="1"/>
  <c r="K7" i="1" s="1"/>
  <c r="L7" i="1" s="1"/>
  <c r="E10" i="1"/>
  <c r="G10" i="1"/>
  <c r="H10" i="1"/>
  <c r="I10" i="1" s="1"/>
  <c r="J10" i="1" s="1"/>
  <c r="E14" i="1"/>
  <c r="G14" i="1"/>
  <c r="H14" i="1"/>
  <c r="I14" i="1" s="1"/>
  <c r="J14" i="1" s="1"/>
  <c r="E9" i="1"/>
  <c r="G9" i="1"/>
  <c r="H9" i="1"/>
  <c r="I9" i="1" s="1"/>
  <c r="J9" i="1" s="1"/>
  <c r="E11" i="1"/>
  <c r="G11" i="1"/>
  <c r="H11" i="1"/>
  <c r="I11" i="1" s="1"/>
  <c r="J11" i="1" s="1"/>
  <c r="K11" i="1" s="1"/>
  <c r="L11" i="1" s="1"/>
  <c r="E12" i="1"/>
  <c r="G12" i="1"/>
  <c r="H12" i="1"/>
  <c r="I12" i="1" s="1"/>
  <c r="J12" i="1" s="1"/>
  <c r="E13" i="1"/>
  <c r="G13" i="1"/>
  <c r="H13" i="1"/>
  <c r="I13" i="1" s="1"/>
  <c r="J13" i="1" s="1"/>
  <c r="E6" i="1"/>
  <c r="G6" i="1"/>
  <c r="H6" i="1"/>
  <c r="I6" i="1" s="1"/>
  <c r="J6" i="1" s="1"/>
  <c r="E24" i="1"/>
  <c r="G24" i="1"/>
  <c r="H24" i="1"/>
  <c r="I24" i="1" s="1"/>
  <c r="J24" i="1" s="1"/>
  <c r="E18" i="1"/>
  <c r="G18" i="1"/>
  <c r="H18" i="1"/>
  <c r="E19" i="1"/>
  <c r="G19" i="1"/>
  <c r="H19" i="1" s="1"/>
  <c r="I19" i="1" s="1"/>
  <c r="J19" i="1" s="1"/>
  <c r="E20" i="1"/>
  <c r="G20" i="1"/>
  <c r="H20" i="1"/>
  <c r="I20" i="1" s="1"/>
  <c r="J20" i="1" s="1"/>
  <c r="E21" i="1"/>
  <c r="G21" i="1"/>
  <c r="H21" i="1" s="1"/>
  <c r="I21" i="1" s="1"/>
  <c r="J21" i="1" s="1"/>
  <c r="E22" i="1"/>
  <c r="G22" i="1"/>
  <c r="H22" i="1"/>
  <c r="I22" i="1" s="1"/>
  <c r="J22" i="1" s="1"/>
  <c r="E23" i="1"/>
  <c r="G23" i="1"/>
  <c r="H23" i="1" s="1"/>
  <c r="I23" i="1" s="1"/>
  <c r="J23" i="1" s="1"/>
  <c r="E25" i="1"/>
  <c r="G25" i="1"/>
  <c r="H25" i="1"/>
  <c r="I25" i="1" s="1"/>
  <c r="J25" i="1" s="1"/>
  <c r="E26" i="1"/>
  <c r="G26" i="1"/>
  <c r="H26" i="1" s="1"/>
  <c r="I26" i="1" s="1"/>
  <c r="J26" i="1" s="1"/>
  <c r="K13" i="1" l="1"/>
  <c r="L13" i="1" s="1"/>
  <c r="K14" i="1"/>
  <c r="L14" i="1" s="1"/>
  <c r="K8" i="1"/>
  <c r="L8" i="1" s="1"/>
  <c r="H27" i="1"/>
  <c r="I27" i="1" s="1"/>
  <c r="J27" i="1" s="1"/>
  <c r="J15" i="1"/>
  <c r="K29" i="1" s="1"/>
  <c r="K31" i="1" s="1"/>
  <c r="K12" i="1"/>
  <c r="L12" i="1" s="1"/>
  <c r="K9" i="1"/>
  <c r="L9" i="1" s="1"/>
  <c r="K10" i="1"/>
  <c r="L10" i="1" s="1"/>
  <c r="C57" i="1"/>
  <c r="H15" i="1"/>
  <c r="I15" i="1" s="1"/>
  <c r="I18" i="1"/>
  <c r="J18" i="1" s="1"/>
  <c r="D57" i="1" l="1"/>
  <c r="K32" i="1"/>
</calcChain>
</file>

<file path=xl/sharedStrings.xml><?xml version="1.0" encoding="utf-8"?>
<sst xmlns="http://schemas.openxmlformats.org/spreadsheetml/2006/main" count="89" uniqueCount="46">
  <si>
    <t>ФИО</t>
  </si>
  <si>
    <t>Оклад</t>
  </si>
  <si>
    <t>Отдел /Должность</t>
  </si>
  <si>
    <t>Отдел контроля качества разработок</t>
  </si>
  <si>
    <t>Фирсанов К.</t>
  </si>
  <si>
    <t>Руководитель отдела контроля качества разработок</t>
  </si>
  <si>
    <t>Дерябин  Р.</t>
  </si>
  <si>
    <t>Младший специалист по качеству ПО</t>
  </si>
  <si>
    <t>Дударев А.</t>
  </si>
  <si>
    <t>Дудник В.</t>
  </si>
  <si>
    <t>Мазур Р.</t>
  </si>
  <si>
    <t>Цыганкова О.</t>
  </si>
  <si>
    <t>Малышкин А</t>
  </si>
  <si>
    <t>Старший специалист по качеству ПО</t>
  </si>
  <si>
    <t>Софронов А.</t>
  </si>
  <si>
    <t>Премия</t>
  </si>
  <si>
    <t>Процент премии</t>
  </si>
  <si>
    <t>Итого</t>
  </si>
  <si>
    <t>Допл за англ</t>
  </si>
  <si>
    <t xml:space="preserve">с НДФЛ </t>
  </si>
  <si>
    <t>Со страховыми</t>
  </si>
  <si>
    <t>Проект</t>
  </si>
  <si>
    <t>До изменений</t>
  </si>
  <si>
    <t>Уровень</t>
  </si>
  <si>
    <t>Ступени</t>
  </si>
  <si>
    <t>Старший</t>
  </si>
  <si>
    <t>Средний</t>
  </si>
  <si>
    <t>Младший</t>
  </si>
  <si>
    <t>Фокина</t>
  </si>
  <si>
    <t>Совокупный максимальный прирост</t>
  </si>
  <si>
    <t>Прирост за счет аттестаций</t>
  </si>
  <si>
    <t>Прирост за счет индексации</t>
  </si>
  <si>
    <t>Процент индексации</t>
  </si>
  <si>
    <t>Английский %</t>
  </si>
  <si>
    <t>Итого индивидуальный прирост</t>
  </si>
  <si>
    <t>Плюс временная доплата за курс</t>
  </si>
  <si>
    <t>в руб.</t>
  </si>
  <si>
    <t>в %</t>
  </si>
  <si>
    <t>Ступени / темп роста от предыдущей ступени</t>
  </si>
  <si>
    <t>Проект сетки 1</t>
  </si>
  <si>
    <t>Проект сетки 2</t>
  </si>
  <si>
    <t>Проект 2 на данный момент подразумевает такой же прирост, но в нем лучше сбалансирована перспектива роста ЗП для старшего уровня (более весомые затраты в перспективе)</t>
  </si>
  <si>
    <t>Общие затраты на данное премирование в месяц составят</t>
  </si>
  <si>
    <t>руб.</t>
  </si>
  <si>
    <t>Общий прирост фонда составит</t>
  </si>
  <si>
    <t>Кроме того предлагаю провести эксперимент: дать Косте ежемесячно премиальный фонд руководителя (предлагаю 3% от окладного фонда, это 6000 руб.). Руководитель может своим решением (по согласованию с кем-то из ТОПов), аргументируя результатами труда, распределять его между любым числом сотрудников (вариант: между 1-4 лучшими)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</si>
</sst>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0.0%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9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  <xf numFmtId="0" fontId="3" fillId="0" borderId="1" xfId="0" applyFont="1" applyBorder="1"/>
    <xf numFmtId="0" fontId="0" fillId="0" borderId="2" xfId="0" applyFill="1" applyBorder="1"/>
    <xf numFmtId="0" fontId="3" fillId="0" borderId="3" xfId="0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164" fontId="0" fillId="0" borderId="0" xfId="2" applyNumberFormat="1" applyFont="1"/>
    <xf numFmtId="164" fontId="0" fillId="0" borderId="1" xfId="2" applyNumberFormat="1" applyFont="1" applyBorder="1"/>
    <xf numFmtId="43" fontId="1" fillId="5" borderId="1" xfId="1" applyFont="1" applyFill="1" applyBorder="1"/>
    <xf numFmtId="0" fontId="1" fillId="0" borderId="1" xfId="0" applyFont="1" applyFill="1" applyBorder="1" applyAlignment="1">
      <alignment horizontal="center" wrapText="1"/>
    </xf>
    <xf numFmtId="164" fontId="0" fillId="5" borderId="1" xfId="2" applyNumberFormat="1" applyFont="1" applyFill="1" applyBorder="1"/>
    <xf numFmtId="0" fontId="3" fillId="3" borderId="3" xfId="0" applyFont="1" applyFill="1" applyBorder="1"/>
    <xf numFmtId="10" fontId="0" fillId="0" borderId="0" xfId="2" applyNumberFormat="1" applyFont="1"/>
    <xf numFmtId="43" fontId="0" fillId="0" borderId="0" xfId="0" applyNumberFormat="1"/>
    <xf numFmtId="0" fontId="0" fillId="0" borderId="0" xfId="0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7"/>
  <sheetViews>
    <sheetView tabSelected="1" topLeftCell="B1" workbookViewId="0">
      <selection activeCell="B3" sqref="B3"/>
    </sheetView>
  </sheetViews>
  <sheetFormatPr defaultRowHeight="15" x14ac:dyDescent="0.25"/>
  <cols>
    <col min="1" max="1" width="37.85546875" customWidth="1"/>
    <col min="2" max="2" width="18.7109375" customWidth="1"/>
    <col min="3" max="3" width="13.7109375" customWidth="1"/>
    <col min="4" max="4" width="16.140625" customWidth="1"/>
    <col min="5" max="5" width="17" customWidth="1"/>
    <col min="6" max="6" width="15.42578125" customWidth="1"/>
    <col min="7" max="7" width="12.5703125" bestFit="1" customWidth="1"/>
    <col min="9" max="9" width="11.5703125" bestFit="1" customWidth="1"/>
    <col min="10" max="10" width="14.85546875" bestFit="1" customWidth="1"/>
    <col min="11" max="11" width="16.85546875" customWidth="1"/>
    <col min="12" max="12" width="15.85546875" customWidth="1"/>
  </cols>
  <sheetData>
    <row r="3" spans="1:12" ht="15" customHeight="1" x14ac:dyDescent="0.25">
      <c r="A3" s="3" t="s">
        <v>2</v>
      </c>
      <c r="B3" s="3" t="s">
        <v>0</v>
      </c>
      <c r="C3" s="3" t="s">
        <v>1</v>
      </c>
      <c r="D3" s="4" t="s">
        <v>16</v>
      </c>
      <c r="E3" s="4" t="s">
        <v>15</v>
      </c>
      <c r="F3" s="4" t="s">
        <v>33</v>
      </c>
      <c r="G3" s="4" t="s">
        <v>18</v>
      </c>
      <c r="H3" s="4" t="s">
        <v>17</v>
      </c>
      <c r="I3" s="3" t="s">
        <v>19</v>
      </c>
      <c r="J3" s="3" t="s">
        <v>20</v>
      </c>
      <c r="K3" s="24" t="s">
        <v>34</v>
      </c>
      <c r="L3" s="25"/>
    </row>
    <row r="4" spans="1:12" ht="18.75" x14ac:dyDescent="0.3">
      <c r="A4" s="8" t="s">
        <v>21</v>
      </c>
      <c r="B4" s="1"/>
      <c r="C4" s="1"/>
      <c r="D4" s="1"/>
      <c r="E4" s="1"/>
      <c r="F4" s="1"/>
      <c r="G4" s="1"/>
      <c r="H4" s="1"/>
      <c r="I4" s="1"/>
      <c r="J4" s="5"/>
      <c r="K4" s="26"/>
      <c r="L4" s="27"/>
    </row>
    <row r="5" spans="1:12" x14ac:dyDescent="0.25">
      <c r="A5" s="2" t="s">
        <v>3</v>
      </c>
      <c r="B5" s="2"/>
      <c r="C5" s="2"/>
      <c r="D5" s="2"/>
      <c r="E5" s="1"/>
      <c r="F5" s="1"/>
      <c r="G5" s="1"/>
      <c r="H5" s="1"/>
      <c r="I5" s="6"/>
      <c r="J5" s="6"/>
      <c r="K5" s="18" t="s">
        <v>36</v>
      </c>
      <c r="L5" s="12" t="s">
        <v>37</v>
      </c>
    </row>
    <row r="6" spans="1:12" x14ac:dyDescent="0.25">
      <c r="A6" s="1" t="s">
        <v>5</v>
      </c>
      <c r="B6" s="1" t="s">
        <v>4</v>
      </c>
      <c r="C6" s="1">
        <v>40000</v>
      </c>
      <c r="D6" s="1">
        <v>0.25</v>
      </c>
      <c r="E6" s="1">
        <f t="shared" ref="E6:E14" si="0">C6*D6</f>
        <v>10000</v>
      </c>
      <c r="F6" s="1">
        <v>0.1</v>
      </c>
      <c r="G6" s="1">
        <f t="shared" ref="G6:G14" si="1">F6*C6</f>
        <v>4000</v>
      </c>
      <c r="H6" s="1">
        <f t="shared" ref="H6:H14" si="2">C6+E6+G6</f>
        <v>54000</v>
      </c>
      <c r="I6" s="6">
        <f t="shared" ref="I6:I15" si="3">H6/0.87</f>
        <v>62068.965517241377</v>
      </c>
      <c r="J6" s="6">
        <f>I6*1.142</f>
        <v>70882.758620689652</v>
      </c>
      <c r="K6" s="28" t="s">
        <v>35</v>
      </c>
      <c r="L6" s="28"/>
    </row>
    <row r="7" spans="1:12" x14ac:dyDescent="0.25">
      <c r="A7" s="1" t="s">
        <v>13</v>
      </c>
      <c r="B7" s="1" t="s">
        <v>12</v>
      </c>
      <c r="C7" s="1">
        <v>36000</v>
      </c>
      <c r="D7" s="1">
        <v>0.15</v>
      </c>
      <c r="E7" s="1">
        <f t="shared" si="0"/>
        <v>5400</v>
      </c>
      <c r="F7" s="1">
        <v>0.1</v>
      </c>
      <c r="G7" s="1">
        <f t="shared" si="1"/>
        <v>3600</v>
      </c>
      <c r="H7" s="1">
        <f t="shared" si="2"/>
        <v>45000</v>
      </c>
      <c r="I7" s="6">
        <f t="shared" si="3"/>
        <v>51724.137931034486</v>
      </c>
      <c r="J7" s="6">
        <f t="shared" ref="J7:J14" si="4">I7*1.142</f>
        <v>59068.965517241377</v>
      </c>
      <c r="K7" s="6">
        <f t="shared" ref="K7:K14" si="5">J7-J19</f>
        <v>14767.241379310348</v>
      </c>
      <c r="L7" s="16">
        <f>K7/J19</f>
        <v>0.33333333333333343</v>
      </c>
    </row>
    <row r="8" spans="1:12" x14ac:dyDescent="0.25">
      <c r="A8" s="1" t="s">
        <v>7</v>
      </c>
      <c r="B8" s="1" t="s">
        <v>14</v>
      </c>
      <c r="C8" s="1">
        <v>14000</v>
      </c>
      <c r="D8" s="1">
        <v>0.15</v>
      </c>
      <c r="E8" s="1">
        <f t="shared" si="0"/>
        <v>2100</v>
      </c>
      <c r="F8" s="1">
        <v>0.1</v>
      </c>
      <c r="G8" s="1">
        <f t="shared" si="1"/>
        <v>1400</v>
      </c>
      <c r="H8" s="1">
        <f t="shared" si="2"/>
        <v>17500</v>
      </c>
      <c r="I8" s="6">
        <f t="shared" si="3"/>
        <v>20114.942528735632</v>
      </c>
      <c r="J8" s="6">
        <f t="shared" si="4"/>
        <v>22971.264367816089</v>
      </c>
      <c r="K8" s="6">
        <f t="shared" si="5"/>
        <v>3281.6091954022995</v>
      </c>
      <c r="L8" s="16">
        <f t="shared" ref="L8:L14" si="6">K8/J20</f>
        <v>0.16666666666666674</v>
      </c>
    </row>
    <row r="9" spans="1:12" x14ac:dyDescent="0.25">
      <c r="A9" s="1" t="s">
        <v>7</v>
      </c>
      <c r="B9" s="1" t="s">
        <v>6</v>
      </c>
      <c r="C9" s="1">
        <v>17000</v>
      </c>
      <c r="D9" s="1">
        <v>0.15</v>
      </c>
      <c r="E9" s="1">
        <f t="shared" si="0"/>
        <v>2550</v>
      </c>
      <c r="F9" s="1">
        <v>0.1</v>
      </c>
      <c r="G9" s="1">
        <f t="shared" si="1"/>
        <v>1700</v>
      </c>
      <c r="H9" s="1">
        <f t="shared" si="2"/>
        <v>21250</v>
      </c>
      <c r="I9" s="6">
        <f t="shared" si="3"/>
        <v>24425.287356321838</v>
      </c>
      <c r="J9" s="6">
        <f t="shared" si="4"/>
        <v>27893.678160919539</v>
      </c>
      <c r="K9" s="6">
        <f t="shared" si="5"/>
        <v>3281.6091954022959</v>
      </c>
      <c r="L9" s="16">
        <f t="shared" si="6"/>
        <v>0.13333333333333319</v>
      </c>
    </row>
    <row r="10" spans="1:12" x14ac:dyDescent="0.25">
      <c r="A10" s="1" t="s">
        <v>7</v>
      </c>
      <c r="B10" s="1" t="s">
        <v>8</v>
      </c>
      <c r="C10" s="1">
        <v>25000</v>
      </c>
      <c r="D10" s="1">
        <v>0.15</v>
      </c>
      <c r="E10" s="1">
        <f t="shared" si="0"/>
        <v>3750</v>
      </c>
      <c r="F10" s="1">
        <v>0.1</v>
      </c>
      <c r="G10" s="1">
        <f t="shared" si="1"/>
        <v>2500</v>
      </c>
      <c r="H10" s="1">
        <f t="shared" si="2"/>
        <v>31250</v>
      </c>
      <c r="I10" s="6">
        <f t="shared" si="3"/>
        <v>35919.54022988506</v>
      </c>
      <c r="J10" s="6">
        <f t="shared" si="4"/>
        <v>41020.114942528737</v>
      </c>
      <c r="K10" s="6">
        <f t="shared" si="5"/>
        <v>11485.632183908048</v>
      </c>
      <c r="L10" s="16">
        <f t="shared" si="6"/>
        <v>0.38888888888888901</v>
      </c>
    </row>
    <row r="11" spans="1:12" x14ac:dyDescent="0.25">
      <c r="A11" s="1" t="s">
        <v>7</v>
      </c>
      <c r="B11" s="1" t="s">
        <v>9</v>
      </c>
      <c r="C11" s="1">
        <v>17000</v>
      </c>
      <c r="D11" s="1">
        <v>0.15</v>
      </c>
      <c r="E11" s="1">
        <f t="shared" si="0"/>
        <v>2550</v>
      </c>
      <c r="F11" s="1">
        <v>0.1</v>
      </c>
      <c r="G11" s="1">
        <f t="shared" si="1"/>
        <v>1700</v>
      </c>
      <c r="H11" s="1">
        <f t="shared" si="2"/>
        <v>21250</v>
      </c>
      <c r="I11" s="6">
        <f t="shared" si="3"/>
        <v>24425.287356321838</v>
      </c>
      <c r="J11" s="6">
        <f t="shared" si="4"/>
        <v>27893.678160919539</v>
      </c>
      <c r="K11" s="6">
        <f t="shared" si="5"/>
        <v>3281.6091954022959</v>
      </c>
      <c r="L11" s="16">
        <f t="shared" si="6"/>
        <v>0.13333333333333319</v>
      </c>
    </row>
    <row r="12" spans="1:12" x14ac:dyDescent="0.25">
      <c r="A12" s="1" t="s">
        <v>7</v>
      </c>
      <c r="B12" s="1" t="s">
        <v>28</v>
      </c>
      <c r="C12" s="1">
        <v>17000</v>
      </c>
      <c r="D12" s="1">
        <v>0.15</v>
      </c>
      <c r="E12" s="1">
        <f t="shared" si="0"/>
        <v>2550</v>
      </c>
      <c r="F12" s="1">
        <v>1.1000000000000001</v>
      </c>
      <c r="G12" s="1">
        <f t="shared" si="1"/>
        <v>18700</v>
      </c>
      <c r="H12" s="1">
        <f t="shared" si="2"/>
        <v>38250</v>
      </c>
      <c r="I12" s="6">
        <f t="shared" si="3"/>
        <v>43965.517241379312</v>
      </c>
      <c r="J12" s="6">
        <f t="shared" si="4"/>
        <v>50208.620689655167</v>
      </c>
      <c r="K12" s="6">
        <f t="shared" si="5"/>
        <v>5906.8965517241377</v>
      </c>
      <c r="L12" s="16">
        <f t="shared" si="6"/>
        <v>0.13333333333333333</v>
      </c>
    </row>
    <row r="13" spans="1:12" x14ac:dyDescent="0.25">
      <c r="A13" s="1" t="s">
        <v>7</v>
      </c>
      <c r="B13" s="1" t="s">
        <v>10</v>
      </c>
      <c r="C13" s="1">
        <v>17000</v>
      </c>
      <c r="D13" s="1">
        <v>0.15</v>
      </c>
      <c r="E13" s="1">
        <f t="shared" si="0"/>
        <v>2550</v>
      </c>
      <c r="F13" s="1">
        <v>0.1</v>
      </c>
      <c r="G13" s="1">
        <f t="shared" si="1"/>
        <v>1700</v>
      </c>
      <c r="H13" s="1">
        <f t="shared" si="2"/>
        <v>21250</v>
      </c>
      <c r="I13" s="6">
        <f t="shared" si="3"/>
        <v>24425.287356321838</v>
      </c>
      <c r="J13" s="6">
        <f t="shared" si="4"/>
        <v>27893.678160919539</v>
      </c>
      <c r="K13" s="6">
        <f t="shared" si="5"/>
        <v>3281.6091954022959</v>
      </c>
      <c r="L13" s="16">
        <f t="shared" si="6"/>
        <v>0.13333333333333319</v>
      </c>
    </row>
    <row r="14" spans="1:12" x14ac:dyDescent="0.25">
      <c r="A14" s="1" t="s">
        <v>7</v>
      </c>
      <c r="B14" s="1" t="s">
        <v>11</v>
      </c>
      <c r="C14" s="1">
        <v>21000</v>
      </c>
      <c r="D14" s="1">
        <v>0.15</v>
      </c>
      <c r="E14" s="1">
        <f t="shared" si="0"/>
        <v>3150</v>
      </c>
      <c r="F14" s="1">
        <v>0.1</v>
      </c>
      <c r="G14" s="1">
        <f t="shared" si="1"/>
        <v>2100</v>
      </c>
      <c r="H14" s="1">
        <f t="shared" si="2"/>
        <v>26250</v>
      </c>
      <c r="I14" s="6">
        <f t="shared" si="3"/>
        <v>30172.413793103449</v>
      </c>
      <c r="J14" s="6">
        <f t="shared" si="4"/>
        <v>34456.896551724138</v>
      </c>
      <c r="K14" s="6">
        <f t="shared" si="5"/>
        <v>4922.4137931034493</v>
      </c>
      <c r="L14" s="16">
        <f t="shared" si="6"/>
        <v>0.16666666666666671</v>
      </c>
    </row>
    <row r="15" spans="1:12" x14ac:dyDescent="0.25">
      <c r="A15" s="1" t="s">
        <v>17</v>
      </c>
      <c r="B15" s="1"/>
      <c r="C15" s="1"/>
      <c r="D15" s="1"/>
      <c r="E15" s="1"/>
      <c r="F15" s="1"/>
      <c r="G15" s="1"/>
      <c r="H15" s="1">
        <f>SUM(H6:H14)</f>
        <v>276000</v>
      </c>
      <c r="I15" s="6">
        <f t="shared" si="3"/>
        <v>317241.37931034481</v>
      </c>
      <c r="J15" s="17">
        <f>SUM(J6:J14)</f>
        <v>362289.65517241374</v>
      </c>
    </row>
    <row r="16" spans="1:12" ht="18.75" x14ac:dyDescent="0.3">
      <c r="A16" s="8" t="s">
        <v>22</v>
      </c>
      <c r="B16" s="1"/>
      <c r="C16" s="1"/>
      <c r="D16" s="1"/>
      <c r="E16" s="1"/>
      <c r="F16" s="1"/>
      <c r="G16" s="1"/>
      <c r="H16" s="1"/>
      <c r="I16" s="6"/>
      <c r="J16" s="6"/>
      <c r="K16" s="22"/>
    </row>
    <row r="17" spans="1:11" x14ac:dyDescent="0.25">
      <c r="A17" s="2" t="s">
        <v>3</v>
      </c>
      <c r="B17" s="2"/>
      <c r="C17" s="2"/>
      <c r="D17" s="2"/>
      <c r="E17" s="1"/>
      <c r="F17" s="1"/>
      <c r="G17" s="1"/>
      <c r="H17" s="1"/>
      <c r="I17" s="6"/>
      <c r="J17" s="6"/>
    </row>
    <row r="18" spans="1:11" x14ac:dyDescent="0.25">
      <c r="A18" s="1" t="s">
        <v>5</v>
      </c>
      <c r="B18" s="1" t="s">
        <v>4</v>
      </c>
      <c r="C18" s="1">
        <v>40000</v>
      </c>
      <c r="D18" s="1">
        <v>0.25</v>
      </c>
      <c r="E18" s="1">
        <f t="shared" ref="E18:E26" si="7">C18*D18</f>
        <v>10000</v>
      </c>
      <c r="F18" s="1">
        <v>0.1</v>
      </c>
      <c r="G18" s="1">
        <f t="shared" ref="G18:G26" si="8">F18*C18</f>
        <v>4000</v>
      </c>
      <c r="H18" s="1">
        <f t="shared" ref="H18:H26" si="9">C18+E18+G18</f>
        <v>54000</v>
      </c>
      <c r="I18" s="6">
        <f t="shared" ref="I18:I27" si="10">H18/0.87</f>
        <v>62068.965517241377</v>
      </c>
      <c r="J18" s="6">
        <f>I18*1.142</f>
        <v>70882.758620689652</v>
      </c>
    </row>
    <row r="19" spans="1:11" x14ac:dyDescent="0.25">
      <c r="A19" s="1" t="s">
        <v>13</v>
      </c>
      <c r="B19" s="1" t="s">
        <v>12</v>
      </c>
      <c r="C19" s="1">
        <v>27000</v>
      </c>
      <c r="D19" s="1">
        <v>0.15</v>
      </c>
      <c r="E19" s="1">
        <f t="shared" si="7"/>
        <v>4050</v>
      </c>
      <c r="F19" s="1">
        <v>0.1</v>
      </c>
      <c r="G19" s="1">
        <f t="shared" si="8"/>
        <v>2700</v>
      </c>
      <c r="H19" s="1">
        <f t="shared" si="9"/>
        <v>33750</v>
      </c>
      <c r="I19" s="6">
        <f t="shared" si="10"/>
        <v>38793.103448275862</v>
      </c>
      <c r="J19" s="6">
        <f t="shared" ref="J19:J26" si="11">I19*1.142</f>
        <v>44301.724137931029</v>
      </c>
    </row>
    <row r="20" spans="1:11" x14ac:dyDescent="0.25">
      <c r="A20" s="1" t="s">
        <v>7</v>
      </c>
      <c r="B20" s="1" t="s">
        <v>14</v>
      </c>
      <c r="C20" s="1">
        <v>12000</v>
      </c>
      <c r="D20" s="1">
        <v>0.15</v>
      </c>
      <c r="E20" s="1">
        <f t="shared" si="7"/>
        <v>1800</v>
      </c>
      <c r="F20" s="1">
        <v>0.1</v>
      </c>
      <c r="G20" s="1">
        <f t="shared" si="8"/>
        <v>1200</v>
      </c>
      <c r="H20" s="1">
        <f t="shared" si="9"/>
        <v>15000</v>
      </c>
      <c r="I20" s="6">
        <f t="shared" si="10"/>
        <v>17241.379310344826</v>
      </c>
      <c r="J20" s="6">
        <f t="shared" si="11"/>
        <v>19689.65517241379</v>
      </c>
    </row>
    <row r="21" spans="1:11" x14ac:dyDescent="0.25">
      <c r="A21" s="1" t="s">
        <v>7</v>
      </c>
      <c r="B21" s="1" t="s">
        <v>6</v>
      </c>
      <c r="C21" s="1">
        <v>15000</v>
      </c>
      <c r="D21" s="1">
        <v>0.15</v>
      </c>
      <c r="E21" s="1">
        <f t="shared" si="7"/>
        <v>2250</v>
      </c>
      <c r="F21" s="1">
        <v>0.1</v>
      </c>
      <c r="G21" s="1">
        <f t="shared" si="8"/>
        <v>1500</v>
      </c>
      <c r="H21" s="1">
        <f t="shared" si="9"/>
        <v>18750</v>
      </c>
      <c r="I21" s="6">
        <f t="shared" si="10"/>
        <v>21551.724137931036</v>
      </c>
      <c r="J21" s="6">
        <f t="shared" si="11"/>
        <v>24612.068965517243</v>
      </c>
    </row>
    <row r="22" spans="1:11" x14ac:dyDescent="0.25">
      <c r="A22" s="1" t="s">
        <v>7</v>
      </c>
      <c r="B22" s="1" t="s">
        <v>8</v>
      </c>
      <c r="C22" s="1">
        <v>18000</v>
      </c>
      <c r="D22" s="1">
        <v>0.15</v>
      </c>
      <c r="E22" s="1">
        <f t="shared" si="7"/>
        <v>2700</v>
      </c>
      <c r="F22" s="1">
        <v>0.1</v>
      </c>
      <c r="G22" s="1">
        <f t="shared" si="8"/>
        <v>1800</v>
      </c>
      <c r="H22" s="1">
        <f t="shared" si="9"/>
        <v>22500</v>
      </c>
      <c r="I22" s="6">
        <f t="shared" si="10"/>
        <v>25862.068965517243</v>
      </c>
      <c r="J22" s="6">
        <f t="shared" si="11"/>
        <v>29534.482758620688</v>
      </c>
    </row>
    <row r="23" spans="1:11" x14ac:dyDescent="0.25">
      <c r="A23" s="1" t="s">
        <v>7</v>
      </c>
      <c r="B23" s="1" t="s">
        <v>9</v>
      </c>
      <c r="C23" s="1">
        <v>15000</v>
      </c>
      <c r="D23" s="1">
        <v>0.15</v>
      </c>
      <c r="E23" s="1">
        <f t="shared" si="7"/>
        <v>2250</v>
      </c>
      <c r="F23" s="1">
        <v>0.1</v>
      </c>
      <c r="G23" s="1">
        <f t="shared" si="8"/>
        <v>1500</v>
      </c>
      <c r="H23" s="1">
        <f t="shared" si="9"/>
        <v>18750</v>
      </c>
      <c r="I23" s="6">
        <f t="shared" si="10"/>
        <v>21551.724137931036</v>
      </c>
      <c r="J23" s="6">
        <f t="shared" si="11"/>
        <v>24612.068965517243</v>
      </c>
    </row>
    <row r="24" spans="1:11" x14ac:dyDescent="0.25">
      <c r="A24" s="1" t="s">
        <v>7</v>
      </c>
      <c r="B24" s="1" t="s">
        <v>28</v>
      </c>
      <c r="C24" s="1">
        <v>15000</v>
      </c>
      <c r="D24" s="1">
        <v>0.15</v>
      </c>
      <c r="E24" s="1">
        <f t="shared" ref="E24" si="12">C24*D24</f>
        <v>2250</v>
      </c>
      <c r="F24" s="1">
        <v>1.1000000000000001</v>
      </c>
      <c r="G24" s="1">
        <f t="shared" ref="G24" si="13">F24*C24</f>
        <v>16500</v>
      </c>
      <c r="H24" s="1">
        <f t="shared" ref="H24" si="14">C24+E24+G24</f>
        <v>33750</v>
      </c>
      <c r="I24" s="6">
        <f t="shared" ref="I24" si="15">H24/0.87</f>
        <v>38793.103448275862</v>
      </c>
      <c r="J24" s="6">
        <f t="shared" si="11"/>
        <v>44301.724137931029</v>
      </c>
    </row>
    <row r="25" spans="1:11" x14ac:dyDescent="0.25">
      <c r="A25" s="1" t="s">
        <v>7</v>
      </c>
      <c r="B25" s="1" t="s">
        <v>10</v>
      </c>
      <c r="C25" s="1">
        <v>15000</v>
      </c>
      <c r="D25" s="1">
        <v>0.15</v>
      </c>
      <c r="E25" s="1">
        <f t="shared" si="7"/>
        <v>2250</v>
      </c>
      <c r="F25" s="1">
        <v>0.1</v>
      </c>
      <c r="G25" s="1">
        <f t="shared" si="8"/>
        <v>1500</v>
      </c>
      <c r="H25" s="1">
        <f t="shared" si="9"/>
        <v>18750</v>
      </c>
      <c r="I25" s="6">
        <f t="shared" si="10"/>
        <v>21551.724137931036</v>
      </c>
      <c r="J25" s="6">
        <f t="shared" si="11"/>
        <v>24612.068965517243</v>
      </c>
    </row>
    <row r="26" spans="1:11" x14ac:dyDescent="0.25">
      <c r="A26" s="1" t="s">
        <v>7</v>
      </c>
      <c r="B26" s="1" t="s">
        <v>11</v>
      </c>
      <c r="C26" s="1">
        <v>18000</v>
      </c>
      <c r="D26" s="1">
        <v>0.15</v>
      </c>
      <c r="E26" s="1">
        <f t="shared" si="7"/>
        <v>2700</v>
      </c>
      <c r="F26" s="1">
        <v>0.1</v>
      </c>
      <c r="G26" s="1">
        <f t="shared" si="8"/>
        <v>1800</v>
      </c>
      <c r="H26" s="1">
        <f t="shared" si="9"/>
        <v>22500</v>
      </c>
      <c r="I26" s="6">
        <f t="shared" si="10"/>
        <v>25862.068965517243</v>
      </c>
      <c r="J26" s="6">
        <f t="shared" si="11"/>
        <v>29534.482758620688</v>
      </c>
    </row>
    <row r="27" spans="1:11" x14ac:dyDescent="0.25">
      <c r="A27" s="9" t="s">
        <v>17</v>
      </c>
      <c r="H27" s="1">
        <f>SUM(H18:H26)</f>
        <v>237750</v>
      </c>
      <c r="I27" s="6">
        <f t="shared" si="10"/>
        <v>273275.86206896551</v>
      </c>
      <c r="J27" s="17">
        <f>I27*1.142</f>
        <v>312081.03448275861</v>
      </c>
    </row>
    <row r="28" spans="1:11" ht="18.75" x14ac:dyDescent="0.3">
      <c r="B28" s="10" t="s">
        <v>39</v>
      </c>
      <c r="C28" s="29" t="s">
        <v>24</v>
      </c>
      <c r="D28" s="29"/>
      <c r="E28" s="29"/>
      <c r="F28" s="29"/>
      <c r="J28" s="7"/>
    </row>
    <row r="29" spans="1:11" x14ac:dyDescent="0.25">
      <c r="B29" s="11" t="s">
        <v>23</v>
      </c>
      <c r="C29" s="3">
        <v>1</v>
      </c>
      <c r="D29" s="3">
        <v>2</v>
      </c>
      <c r="E29" s="3">
        <v>3</v>
      </c>
      <c r="F29" s="3">
        <v>4</v>
      </c>
      <c r="H29" s="31" t="s">
        <v>29</v>
      </c>
      <c r="I29" s="31"/>
      <c r="J29" s="31"/>
      <c r="K29" s="6">
        <f>J15-J27</f>
        <v>50208.62068965513</v>
      </c>
    </row>
    <row r="30" spans="1:11" x14ac:dyDescent="0.25">
      <c r="B30" s="1" t="s">
        <v>25</v>
      </c>
      <c r="C30" s="1">
        <v>30</v>
      </c>
      <c r="D30" s="1">
        <v>33</v>
      </c>
      <c r="E30" s="13">
        <v>36</v>
      </c>
      <c r="F30" s="1">
        <v>40</v>
      </c>
      <c r="H30" s="31" t="s">
        <v>30</v>
      </c>
      <c r="I30" s="31"/>
      <c r="J30" s="31"/>
      <c r="K30" s="6">
        <f>7000*1.1*1.15/0.87*1.142</f>
        <v>11623.459770114943</v>
      </c>
    </row>
    <row r="31" spans="1:11" x14ac:dyDescent="0.25">
      <c r="B31" s="1" t="s">
        <v>26</v>
      </c>
      <c r="C31" s="1">
        <v>21</v>
      </c>
      <c r="D31" s="13">
        <v>25</v>
      </c>
      <c r="E31" s="1">
        <v>29</v>
      </c>
      <c r="F31" s="1">
        <v>33</v>
      </c>
      <c r="H31" s="31" t="s">
        <v>31</v>
      </c>
      <c r="I31" s="31"/>
      <c r="J31" s="31"/>
      <c r="K31" s="6">
        <f>K29-K30</f>
        <v>38585.160919540183</v>
      </c>
    </row>
    <row r="32" spans="1:11" x14ac:dyDescent="0.25">
      <c r="B32" s="1" t="s">
        <v>27</v>
      </c>
      <c r="C32" s="13">
        <v>14</v>
      </c>
      <c r="D32" s="13">
        <v>17</v>
      </c>
      <c r="E32" s="13">
        <v>21</v>
      </c>
      <c r="F32" s="1">
        <v>25</v>
      </c>
      <c r="H32" s="31" t="s">
        <v>32</v>
      </c>
      <c r="I32" s="31"/>
      <c r="J32" s="31"/>
      <c r="K32" s="16">
        <f>K31/(J27-J18)</f>
        <v>0.15997278911564608</v>
      </c>
    </row>
    <row r="34" spans="2:11" ht="18.75" x14ac:dyDescent="0.3">
      <c r="B34" s="10" t="s">
        <v>22</v>
      </c>
      <c r="C34" s="29" t="s">
        <v>24</v>
      </c>
      <c r="D34" s="29"/>
      <c r="E34" s="29"/>
      <c r="F34" s="29"/>
    </row>
    <row r="35" spans="2:11" x14ac:dyDescent="0.25">
      <c r="B35" s="11" t="s">
        <v>23</v>
      </c>
      <c r="C35" s="3">
        <v>1</v>
      </c>
      <c r="D35" s="3">
        <v>2</v>
      </c>
      <c r="E35" s="3">
        <v>3</v>
      </c>
      <c r="F35" s="3">
        <v>4</v>
      </c>
    </row>
    <row r="36" spans="2:11" x14ac:dyDescent="0.25">
      <c r="B36" s="1" t="s">
        <v>25</v>
      </c>
      <c r="C36" s="1">
        <v>18</v>
      </c>
      <c r="D36" s="1">
        <v>24</v>
      </c>
      <c r="E36" s="13">
        <v>27</v>
      </c>
      <c r="F36" s="1">
        <v>32</v>
      </c>
    </row>
    <row r="37" spans="2:11" x14ac:dyDescent="0.25">
      <c r="B37" s="1" t="s">
        <v>26</v>
      </c>
      <c r="C37" s="1">
        <v>16</v>
      </c>
      <c r="D37" s="1">
        <v>20</v>
      </c>
      <c r="E37" s="1">
        <v>23</v>
      </c>
      <c r="F37" s="14">
        <v>27</v>
      </c>
    </row>
    <row r="38" spans="2:11" x14ac:dyDescent="0.25">
      <c r="B38" s="1" t="s">
        <v>27</v>
      </c>
      <c r="C38" s="13">
        <v>12</v>
      </c>
      <c r="D38" s="13">
        <v>15</v>
      </c>
      <c r="E38" s="13">
        <v>18</v>
      </c>
      <c r="F38" s="1">
        <v>21</v>
      </c>
    </row>
    <row r="41" spans="2:11" ht="18.75" customHeight="1" x14ac:dyDescent="0.3">
      <c r="B41" s="20" t="s">
        <v>40</v>
      </c>
      <c r="C41" s="29" t="s">
        <v>24</v>
      </c>
      <c r="D41" s="29"/>
      <c r="E41" s="29"/>
      <c r="F41" s="29"/>
      <c r="H41" s="30" t="s">
        <v>41</v>
      </c>
      <c r="I41" s="30"/>
      <c r="J41" s="30"/>
      <c r="K41" s="30"/>
    </row>
    <row r="42" spans="2:11" x14ac:dyDescent="0.25">
      <c r="B42" s="11" t="s">
        <v>23</v>
      </c>
      <c r="C42" s="3">
        <v>1</v>
      </c>
      <c r="D42" s="3">
        <v>2</v>
      </c>
      <c r="E42" s="3">
        <v>3</v>
      </c>
      <c r="F42" s="3">
        <v>4</v>
      </c>
      <c r="H42" s="30"/>
      <c r="I42" s="30"/>
      <c r="J42" s="30"/>
      <c r="K42" s="30"/>
    </row>
    <row r="43" spans="2:11" x14ac:dyDescent="0.25">
      <c r="B43" s="1" t="s">
        <v>25</v>
      </c>
      <c r="C43" s="1">
        <v>31</v>
      </c>
      <c r="D43" s="13">
        <v>36</v>
      </c>
      <c r="E43" s="14">
        <v>42</v>
      </c>
      <c r="F43" s="1">
        <v>49</v>
      </c>
      <c r="H43" s="30"/>
      <c r="I43" s="30"/>
      <c r="J43" s="30"/>
      <c r="K43" s="30"/>
    </row>
    <row r="44" spans="2:11" x14ac:dyDescent="0.25">
      <c r="B44" s="1" t="s">
        <v>26</v>
      </c>
      <c r="C44" s="1">
        <v>21</v>
      </c>
      <c r="D44" s="13">
        <v>25</v>
      </c>
      <c r="E44" s="1">
        <v>30</v>
      </c>
      <c r="F44" s="1">
        <v>36</v>
      </c>
      <c r="H44" s="30"/>
      <c r="I44" s="30"/>
      <c r="J44" s="30"/>
      <c r="K44" s="30"/>
    </row>
    <row r="45" spans="2:11" x14ac:dyDescent="0.25">
      <c r="B45" s="1" t="s">
        <v>27</v>
      </c>
      <c r="C45" s="13">
        <v>14</v>
      </c>
      <c r="D45" s="13">
        <v>17</v>
      </c>
      <c r="E45" s="13">
        <v>21</v>
      </c>
      <c r="F45" s="1">
        <v>25</v>
      </c>
    </row>
    <row r="47" spans="2:11" ht="18.75" x14ac:dyDescent="0.3">
      <c r="B47" s="20" t="s">
        <v>40</v>
      </c>
      <c r="C47" s="29" t="s">
        <v>38</v>
      </c>
      <c r="D47" s="29"/>
      <c r="E47" s="29"/>
      <c r="F47" s="29"/>
    </row>
    <row r="48" spans="2:11" x14ac:dyDescent="0.25">
      <c r="B48" s="11" t="s">
        <v>23</v>
      </c>
      <c r="C48" s="3">
        <v>1</v>
      </c>
      <c r="D48" s="3">
        <v>2</v>
      </c>
      <c r="E48" s="3">
        <v>3</v>
      </c>
      <c r="F48" s="3">
        <v>4</v>
      </c>
    </row>
    <row r="49" spans="1:11" x14ac:dyDescent="0.25">
      <c r="B49" s="1" t="s">
        <v>25</v>
      </c>
      <c r="C49" s="19">
        <f>C43/C44-1</f>
        <v>0.47619047619047628</v>
      </c>
      <c r="D49" s="19">
        <f t="shared" ref="D49:F51" si="16">D43/C43-1</f>
        <v>0.16129032258064524</v>
      </c>
      <c r="E49" s="19">
        <f t="shared" si="16"/>
        <v>0.16666666666666674</v>
      </c>
      <c r="F49" s="19">
        <f t="shared" si="16"/>
        <v>0.16666666666666674</v>
      </c>
    </row>
    <row r="50" spans="1:11" x14ac:dyDescent="0.25">
      <c r="B50" s="1" t="s">
        <v>26</v>
      </c>
      <c r="C50" s="19">
        <f>C44/C45-1</f>
        <v>0.5</v>
      </c>
      <c r="D50" s="19">
        <f t="shared" si="16"/>
        <v>0.19047619047619047</v>
      </c>
      <c r="E50" s="19">
        <f t="shared" si="16"/>
        <v>0.19999999999999996</v>
      </c>
      <c r="F50" s="19">
        <f t="shared" si="16"/>
        <v>0.19999999999999996</v>
      </c>
    </row>
    <row r="51" spans="1:11" x14ac:dyDescent="0.25">
      <c r="B51" s="1" t="s">
        <v>27</v>
      </c>
      <c r="C51" s="14">
        <v>14</v>
      </c>
      <c r="D51" s="19">
        <f t="shared" si="16"/>
        <v>0.21428571428571419</v>
      </c>
      <c r="E51" s="19">
        <f t="shared" si="16"/>
        <v>0.23529411764705888</v>
      </c>
      <c r="F51" s="19">
        <f t="shared" si="16"/>
        <v>0.19047619047619047</v>
      </c>
    </row>
    <row r="53" spans="1:11" x14ac:dyDescent="0.25">
      <c r="A53" s="23" t="s">
        <v>45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1:1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1" x14ac:dyDescent="0.25">
      <c r="A56" t="s">
        <v>42</v>
      </c>
      <c r="C56" s="7">
        <f>6000/0.87*1.142</f>
        <v>7875.8620689655163</v>
      </c>
      <c r="D56" t="s">
        <v>43</v>
      </c>
      <c r="F56" s="21"/>
    </row>
    <row r="57" spans="1:11" x14ac:dyDescent="0.25">
      <c r="A57" t="s">
        <v>44</v>
      </c>
      <c r="C57" s="7">
        <f>C56+K31</f>
        <v>46461.022988505698</v>
      </c>
      <c r="D57" s="15">
        <f>C57/(J27-J18)</f>
        <v>0.19262585034013585</v>
      </c>
    </row>
  </sheetData>
  <mergeCells count="12">
    <mergeCell ref="A53:K55"/>
    <mergeCell ref="K3:L4"/>
    <mergeCell ref="K6:L6"/>
    <mergeCell ref="C41:F41"/>
    <mergeCell ref="C47:F47"/>
    <mergeCell ref="H41:K44"/>
    <mergeCell ref="C28:F28"/>
    <mergeCell ref="C34:F34"/>
    <mergeCell ref="H29:J29"/>
    <mergeCell ref="H30:J30"/>
    <mergeCell ref="H31:J31"/>
    <mergeCell ref="H32:J32"/>
  </mergeCells>
  <pageMargins left="0" right="0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ekuznetsova</dc:creator>
  <cp:lastModifiedBy>Konstantin Firsanov</cp:lastModifiedBy>
  <cp:lastPrinted>2014-12-30T10:03:18Z</cp:lastPrinted>
  <dcterms:created xsi:type="dcterms:W3CDTF">2014-12-30T08:54:30Z</dcterms:created>
  <dcterms:modified xsi:type="dcterms:W3CDTF">2015-12-07T08:59:30Z</dcterms:modified>
</cp:coreProperties>
</file>