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kostas/Projects/saas_fm_basic/"/>
    </mc:Choice>
  </mc:AlternateContent>
  <bookViews>
    <workbookView xWindow="80" yWindow="460" windowWidth="28720" windowHeight="17540" tabRatio="500"/>
  </bookViews>
  <sheets>
    <sheet name="MRR_Revenue" sheetId="1" r:id="rId1"/>
    <sheet name="Costs" sheetId="5" r:id="rId2"/>
    <sheet name="Comments" sheetId="1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5" l="1"/>
  <c r="W11" i="5"/>
  <c r="W15" i="5"/>
  <c r="W16" i="5"/>
  <c r="W17" i="5"/>
  <c r="W18" i="5"/>
  <c r="W19" i="5"/>
  <c r="W20" i="5"/>
  <c r="W21" i="5"/>
  <c r="W22" i="5"/>
  <c r="W25" i="5"/>
  <c r="W26" i="5"/>
  <c r="W27" i="5"/>
  <c r="W28" i="5"/>
  <c r="W29" i="5"/>
  <c r="W30" i="5"/>
  <c r="W31" i="5"/>
  <c r="W32" i="5"/>
  <c r="W35" i="5"/>
  <c r="W36" i="5"/>
  <c r="W37" i="5"/>
  <c r="W38" i="5"/>
  <c r="W39" i="5"/>
  <c r="W40" i="5"/>
  <c r="W41" i="5"/>
  <c r="W42" i="5"/>
  <c r="W45" i="5"/>
  <c r="W46" i="5"/>
  <c r="W47" i="5"/>
  <c r="W48" i="5"/>
  <c r="W49" i="5"/>
  <c r="W50" i="5"/>
  <c r="W51" i="5"/>
  <c r="W52" i="5"/>
  <c r="W55" i="5"/>
  <c r="W56" i="5"/>
  <c r="W57" i="5"/>
  <c r="W58" i="5"/>
  <c r="W59" i="5"/>
  <c r="W60" i="5"/>
  <c r="W61" i="5"/>
  <c r="W62" i="5"/>
  <c r="W65" i="5"/>
  <c r="W66" i="5"/>
  <c r="W67" i="5"/>
  <c r="W68" i="5"/>
  <c r="W69" i="5"/>
  <c r="W70" i="5"/>
  <c r="W71" i="5"/>
  <c r="W72" i="5"/>
  <c r="W73" i="5"/>
  <c r="W74" i="5"/>
  <c r="W75" i="5"/>
  <c r="W83" i="5"/>
  <c r="W85" i="5"/>
  <c r="W87" i="5"/>
  <c r="W88" i="5"/>
  <c r="W89" i="5"/>
  <c r="W91" i="5"/>
  <c r="W93" i="5"/>
  <c r="W94" i="5"/>
  <c r="W95" i="5"/>
  <c r="W96" i="5"/>
  <c r="W97" i="5"/>
  <c r="W100" i="5"/>
  <c r="W101" i="5"/>
  <c r="W102" i="5"/>
  <c r="W103" i="5"/>
  <c r="W104" i="5"/>
  <c r="W105" i="5"/>
  <c r="W106" i="5"/>
  <c r="W109" i="5"/>
  <c r="W110" i="5"/>
  <c r="W111" i="5"/>
  <c r="W112" i="5"/>
  <c r="W113" i="5"/>
  <c r="W114" i="5"/>
  <c r="W115" i="5"/>
  <c r="W116" i="5"/>
  <c r="W122" i="5"/>
  <c r="W123" i="5"/>
  <c r="W128" i="5"/>
  <c r="W129" i="5"/>
  <c r="W132" i="5"/>
  <c r="W136" i="5"/>
  <c r="W137" i="5"/>
  <c r="W138" i="5"/>
  <c r="W139" i="5"/>
  <c r="W140" i="5"/>
  <c r="W141" i="5"/>
  <c r="W144" i="5"/>
  <c r="W145" i="5"/>
  <c r="W146" i="5"/>
  <c r="W147" i="5"/>
  <c r="W148" i="5"/>
  <c r="W151" i="5"/>
  <c r="W152" i="5"/>
  <c r="W153" i="5"/>
  <c r="W7" i="1"/>
  <c r="W11" i="1"/>
  <c r="W15" i="1"/>
  <c r="W19" i="1"/>
  <c r="W21" i="1"/>
  <c r="W23" i="1"/>
  <c r="W24" i="1"/>
  <c r="W25" i="1"/>
  <c r="W27" i="1"/>
  <c r="W29" i="1"/>
  <c r="W31" i="1"/>
  <c r="W32" i="1"/>
  <c r="W33" i="1"/>
  <c r="W34" i="1"/>
  <c r="W37" i="1"/>
  <c r="W40" i="1"/>
  <c r="W43" i="1"/>
  <c r="W45" i="1"/>
  <c r="W47" i="1"/>
  <c r="W48" i="1"/>
  <c r="W49" i="1"/>
  <c r="W51" i="1"/>
  <c r="W53" i="1"/>
  <c r="W55" i="1"/>
  <c r="W56" i="1"/>
  <c r="W57" i="1"/>
  <c r="W58" i="1"/>
  <c r="W59" i="1"/>
  <c r="W62" i="1"/>
  <c r="W64" i="1"/>
  <c r="W72" i="1"/>
  <c r="W66" i="1"/>
  <c r="W67" i="1"/>
  <c r="W69" i="1"/>
  <c r="W70" i="1"/>
  <c r="W73" i="1"/>
  <c r="W74" i="1"/>
  <c r="W78" i="1"/>
  <c r="W79" i="1"/>
  <c r="W80" i="1"/>
  <c r="W81" i="1"/>
  <c r="W82" i="1"/>
  <c r="W83" i="1"/>
  <c r="X64" i="1"/>
  <c r="V7" i="1"/>
  <c r="X15" i="1"/>
  <c r="X14" i="1"/>
  <c r="L40" i="1"/>
  <c r="M40" i="1"/>
  <c r="N40" i="1"/>
  <c r="O40" i="1"/>
  <c r="P40" i="1"/>
  <c r="Q40" i="1"/>
  <c r="X40" i="1"/>
  <c r="X39" i="1"/>
  <c r="X19" i="1"/>
  <c r="X18" i="1"/>
  <c r="L43" i="1"/>
  <c r="M43" i="1"/>
  <c r="N43" i="1"/>
  <c r="O43" i="1"/>
  <c r="P43" i="1"/>
  <c r="Q43" i="1"/>
  <c r="X43" i="1"/>
  <c r="X42" i="1"/>
  <c r="X21" i="1"/>
  <c r="X20" i="1"/>
  <c r="L45" i="1"/>
  <c r="M45" i="1"/>
  <c r="N45" i="1"/>
  <c r="O45" i="1"/>
  <c r="P45" i="1"/>
  <c r="Q45" i="1"/>
  <c r="X45" i="1"/>
  <c r="X44" i="1"/>
  <c r="X23" i="1"/>
  <c r="X22" i="1"/>
  <c r="L47" i="1"/>
  <c r="M47" i="1"/>
  <c r="N47" i="1"/>
  <c r="O47" i="1"/>
  <c r="P47" i="1"/>
  <c r="Q47" i="1"/>
  <c r="X47" i="1"/>
  <c r="X46" i="1"/>
  <c r="L24" i="1"/>
  <c r="M24" i="1"/>
  <c r="N24" i="1"/>
  <c r="O24" i="1"/>
  <c r="P24" i="1"/>
  <c r="Q24" i="1"/>
  <c r="X25" i="1"/>
  <c r="X24" i="1"/>
  <c r="L49" i="1"/>
  <c r="M49" i="1"/>
  <c r="N49" i="1"/>
  <c r="O49" i="1"/>
  <c r="P49" i="1"/>
  <c r="Q49" i="1"/>
  <c r="X49" i="1"/>
  <c r="X48" i="1"/>
  <c r="X27" i="1"/>
  <c r="X26" i="1"/>
  <c r="L51" i="1"/>
  <c r="M51" i="1"/>
  <c r="N51" i="1"/>
  <c r="O51" i="1"/>
  <c r="P51" i="1"/>
  <c r="Q51" i="1"/>
  <c r="X51" i="1"/>
  <c r="X50" i="1"/>
  <c r="X29" i="1"/>
  <c r="X28" i="1"/>
  <c r="L53" i="1"/>
  <c r="M53" i="1"/>
  <c r="N53" i="1"/>
  <c r="O53" i="1"/>
  <c r="P53" i="1"/>
  <c r="Q53" i="1"/>
  <c r="X53" i="1"/>
  <c r="X52" i="1"/>
  <c r="X31" i="1"/>
  <c r="X30" i="1"/>
  <c r="L55" i="1"/>
  <c r="M55" i="1"/>
  <c r="N55" i="1"/>
  <c r="O55" i="1"/>
  <c r="P55" i="1"/>
  <c r="Q55" i="1"/>
  <c r="X55" i="1"/>
  <c r="X54" i="1"/>
  <c r="L32" i="1"/>
  <c r="M32" i="1"/>
  <c r="N32" i="1"/>
  <c r="O32" i="1"/>
  <c r="P32" i="1"/>
  <c r="Q32" i="1"/>
  <c r="X33" i="1"/>
  <c r="X32" i="1"/>
  <c r="L57" i="1"/>
  <c r="M57" i="1"/>
  <c r="N57" i="1"/>
  <c r="O57" i="1"/>
  <c r="P57" i="1"/>
  <c r="Q57" i="1"/>
  <c r="X57" i="1"/>
  <c r="X56" i="1"/>
  <c r="X58" i="1"/>
  <c r="X63" i="1"/>
  <c r="X66" i="1"/>
  <c r="K40" i="1"/>
  <c r="K43" i="1"/>
  <c r="K45" i="1"/>
  <c r="K47" i="1"/>
  <c r="K24" i="1"/>
  <c r="K49" i="1"/>
  <c r="K51" i="1"/>
  <c r="K53" i="1"/>
  <c r="K55" i="1"/>
  <c r="K32" i="1"/>
  <c r="K57" i="1"/>
  <c r="J48" i="1"/>
  <c r="J56" i="1"/>
  <c r="J58" i="1"/>
  <c r="J73" i="1"/>
  <c r="J74" i="1"/>
  <c r="K72" i="1"/>
  <c r="K48" i="1"/>
  <c r="K56" i="1"/>
  <c r="K58" i="1"/>
  <c r="K73" i="1"/>
  <c r="K74" i="1"/>
  <c r="L72" i="1"/>
  <c r="L48" i="1"/>
  <c r="L56" i="1"/>
  <c r="L58" i="1"/>
  <c r="L73" i="1"/>
  <c r="L74" i="1"/>
  <c r="M72" i="1"/>
  <c r="M48" i="1"/>
  <c r="M56" i="1"/>
  <c r="M58" i="1"/>
  <c r="M73" i="1"/>
  <c r="M74" i="1"/>
  <c r="N72" i="1"/>
  <c r="N48" i="1"/>
  <c r="N56" i="1"/>
  <c r="N58" i="1"/>
  <c r="N73" i="1"/>
  <c r="N74" i="1"/>
  <c r="O72" i="1"/>
  <c r="O48" i="1"/>
  <c r="O56" i="1"/>
  <c r="O58" i="1"/>
  <c r="O73" i="1"/>
  <c r="O74" i="1"/>
  <c r="P72" i="1"/>
  <c r="P48" i="1"/>
  <c r="P56" i="1"/>
  <c r="P58" i="1"/>
  <c r="P73" i="1"/>
  <c r="P74" i="1"/>
  <c r="Q72" i="1"/>
  <c r="Q48" i="1"/>
  <c r="Q56" i="1"/>
  <c r="Q58" i="1"/>
  <c r="Q73" i="1"/>
  <c r="Q74" i="1"/>
  <c r="R72" i="1"/>
  <c r="R48" i="1"/>
  <c r="R56" i="1"/>
  <c r="R58" i="1"/>
  <c r="R73" i="1"/>
  <c r="R74" i="1"/>
  <c r="S72" i="1"/>
  <c r="S48" i="1"/>
  <c r="S56" i="1"/>
  <c r="S58" i="1"/>
  <c r="S73" i="1"/>
  <c r="S74" i="1"/>
  <c r="T72" i="1"/>
  <c r="T48" i="1"/>
  <c r="T56" i="1"/>
  <c r="T58" i="1"/>
  <c r="T73" i="1"/>
  <c r="T74" i="1"/>
  <c r="U72" i="1"/>
  <c r="U48" i="1"/>
  <c r="U56" i="1"/>
  <c r="U58" i="1"/>
  <c r="U73" i="1"/>
  <c r="U74" i="1"/>
  <c r="V72" i="1"/>
  <c r="V48" i="1"/>
  <c r="V56" i="1"/>
  <c r="V58" i="1"/>
  <c r="V73" i="1"/>
  <c r="V74" i="1"/>
  <c r="X72" i="1"/>
  <c r="X65" i="1"/>
  <c r="X67" i="1"/>
  <c r="X78" i="1"/>
  <c r="X77" i="1"/>
  <c r="X79" i="1"/>
  <c r="J67" i="1"/>
  <c r="J70" i="1"/>
  <c r="K62" i="1"/>
  <c r="K67" i="1"/>
  <c r="K70" i="1"/>
  <c r="L62" i="1"/>
  <c r="L67" i="1"/>
  <c r="L70" i="1"/>
  <c r="M62" i="1"/>
  <c r="M67" i="1"/>
  <c r="M70" i="1"/>
  <c r="N62" i="1"/>
  <c r="N67" i="1"/>
  <c r="N70" i="1"/>
  <c r="O62" i="1"/>
  <c r="O67" i="1"/>
  <c r="O70" i="1"/>
  <c r="P62" i="1"/>
  <c r="P67" i="1"/>
  <c r="P70" i="1"/>
  <c r="Q62" i="1"/>
  <c r="Q67" i="1"/>
  <c r="Q70" i="1"/>
  <c r="R62" i="1"/>
  <c r="R67" i="1"/>
  <c r="R70" i="1"/>
  <c r="S62" i="1"/>
  <c r="S67" i="1"/>
  <c r="S70" i="1"/>
  <c r="T62" i="1"/>
  <c r="T67" i="1"/>
  <c r="T70" i="1"/>
  <c r="U62" i="1"/>
  <c r="U67" i="1"/>
  <c r="U70" i="1"/>
  <c r="V62" i="1"/>
  <c r="V67" i="1"/>
  <c r="V70" i="1"/>
  <c r="X62" i="1"/>
  <c r="X80" i="1"/>
  <c r="X81" i="1"/>
  <c r="X69" i="1"/>
  <c r="X68" i="1"/>
  <c r="X82" i="1"/>
  <c r="X83" i="1"/>
  <c r="V7" i="5"/>
  <c r="X132" i="5"/>
  <c r="X131" i="5"/>
  <c r="X148" i="5"/>
  <c r="X70" i="1"/>
  <c r="X7" i="1"/>
  <c r="Y64" i="1"/>
  <c r="Y15" i="1"/>
  <c r="Y14" i="1"/>
  <c r="Y40" i="1"/>
  <c r="Y39" i="1"/>
  <c r="Y19" i="1"/>
  <c r="Y18" i="1"/>
  <c r="Y43" i="1"/>
  <c r="Y42" i="1"/>
  <c r="Y21" i="1"/>
  <c r="Y20" i="1"/>
  <c r="Y45" i="1"/>
  <c r="Y44" i="1"/>
  <c r="Y23" i="1"/>
  <c r="Y22" i="1"/>
  <c r="Y47" i="1"/>
  <c r="Y46" i="1"/>
  <c r="Y25" i="1"/>
  <c r="Y24" i="1"/>
  <c r="Y49" i="1"/>
  <c r="Y48" i="1"/>
  <c r="Y27" i="1"/>
  <c r="Y26" i="1"/>
  <c r="Y51" i="1"/>
  <c r="Y50" i="1"/>
  <c r="Y29" i="1"/>
  <c r="Y28" i="1"/>
  <c r="Y53" i="1"/>
  <c r="Y52" i="1"/>
  <c r="Y31" i="1"/>
  <c r="Y30" i="1"/>
  <c r="Y55" i="1"/>
  <c r="Y54" i="1"/>
  <c r="Y33" i="1"/>
  <c r="Y32" i="1"/>
  <c r="Y57" i="1"/>
  <c r="Y56" i="1"/>
  <c r="Y58" i="1"/>
  <c r="Y63" i="1"/>
  <c r="Y66" i="1"/>
  <c r="X73" i="1"/>
  <c r="X74" i="1"/>
  <c r="Y72" i="1"/>
  <c r="Y65" i="1"/>
  <c r="Y67" i="1"/>
  <c r="Y78" i="1"/>
  <c r="Y77" i="1"/>
  <c r="Y79" i="1"/>
  <c r="Y62" i="1"/>
  <c r="Y80" i="1"/>
  <c r="Y81" i="1"/>
  <c r="Y69" i="1"/>
  <c r="Y68" i="1"/>
  <c r="Y82" i="1"/>
  <c r="Y83" i="1"/>
  <c r="X7" i="5"/>
  <c r="Y132" i="5"/>
  <c r="Y131" i="5"/>
  <c r="Y148" i="5"/>
  <c r="Y70" i="1"/>
  <c r="Y7" i="1"/>
  <c r="Z64" i="1"/>
  <c r="Z15" i="1"/>
  <c r="Z14" i="1"/>
  <c r="Z40" i="1"/>
  <c r="Z39" i="1"/>
  <c r="Z19" i="1"/>
  <c r="Z18" i="1"/>
  <c r="Z43" i="1"/>
  <c r="Z42" i="1"/>
  <c r="Z21" i="1"/>
  <c r="Z20" i="1"/>
  <c r="Z45" i="1"/>
  <c r="Z44" i="1"/>
  <c r="Z23" i="1"/>
  <c r="Z22" i="1"/>
  <c r="Z47" i="1"/>
  <c r="Z46" i="1"/>
  <c r="Z25" i="1"/>
  <c r="Z24" i="1"/>
  <c r="Z49" i="1"/>
  <c r="Z48" i="1"/>
  <c r="Z27" i="1"/>
  <c r="Z26" i="1"/>
  <c r="Z51" i="1"/>
  <c r="Z50" i="1"/>
  <c r="Z29" i="1"/>
  <c r="Z28" i="1"/>
  <c r="Z53" i="1"/>
  <c r="Z52" i="1"/>
  <c r="Z31" i="1"/>
  <c r="Z30" i="1"/>
  <c r="Z55" i="1"/>
  <c r="Z54" i="1"/>
  <c r="Z33" i="1"/>
  <c r="Z32" i="1"/>
  <c r="Z57" i="1"/>
  <c r="Z56" i="1"/>
  <c r="Z58" i="1"/>
  <c r="Z63" i="1"/>
  <c r="Z66" i="1"/>
  <c r="Y73" i="1"/>
  <c r="Y74" i="1"/>
  <c r="Z72" i="1"/>
  <c r="Z65" i="1"/>
  <c r="Z67" i="1"/>
  <c r="Z78" i="1"/>
  <c r="Z77" i="1"/>
  <c r="Z79" i="1"/>
  <c r="Z62" i="1"/>
  <c r="Z80" i="1"/>
  <c r="Z81" i="1"/>
  <c r="Z69" i="1"/>
  <c r="Z68" i="1"/>
  <c r="Z82" i="1"/>
  <c r="Z83" i="1"/>
  <c r="Y7" i="5"/>
  <c r="Z132" i="5"/>
  <c r="Z131" i="5"/>
  <c r="Z148" i="5"/>
  <c r="Z70" i="1"/>
  <c r="Z7" i="1"/>
  <c r="AA64" i="1"/>
  <c r="AA15" i="1"/>
  <c r="AA14" i="1"/>
  <c r="AA40" i="1"/>
  <c r="AA39" i="1"/>
  <c r="AA19" i="1"/>
  <c r="AA18" i="1"/>
  <c r="AA43" i="1"/>
  <c r="AA42" i="1"/>
  <c r="AA21" i="1"/>
  <c r="AA20" i="1"/>
  <c r="AA45" i="1"/>
  <c r="AA44" i="1"/>
  <c r="AA23" i="1"/>
  <c r="AA22" i="1"/>
  <c r="AA47" i="1"/>
  <c r="AA46" i="1"/>
  <c r="AA25" i="1"/>
  <c r="AA24" i="1"/>
  <c r="AA49" i="1"/>
  <c r="AA48" i="1"/>
  <c r="AA27" i="1"/>
  <c r="AA26" i="1"/>
  <c r="AA51" i="1"/>
  <c r="AA50" i="1"/>
  <c r="AA29" i="1"/>
  <c r="AA28" i="1"/>
  <c r="AA53" i="1"/>
  <c r="AA52" i="1"/>
  <c r="AA31" i="1"/>
  <c r="AA30" i="1"/>
  <c r="AA55" i="1"/>
  <c r="AA54" i="1"/>
  <c r="AA33" i="1"/>
  <c r="AA32" i="1"/>
  <c r="AA57" i="1"/>
  <c r="AA56" i="1"/>
  <c r="AA58" i="1"/>
  <c r="AA63" i="1"/>
  <c r="AA66" i="1"/>
  <c r="Z73" i="1"/>
  <c r="Z74" i="1"/>
  <c r="AA72" i="1"/>
  <c r="AA65" i="1"/>
  <c r="AA67" i="1"/>
  <c r="AA78" i="1"/>
  <c r="AA77" i="1"/>
  <c r="AA79" i="1"/>
  <c r="AA62" i="1"/>
  <c r="AA80" i="1"/>
  <c r="AA81" i="1"/>
  <c r="AA69" i="1"/>
  <c r="AA68" i="1"/>
  <c r="AA82" i="1"/>
  <c r="AA83" i="1"/>
  <c r="Z7" i="5"/>
  <c r="AA132" i="5"/>
  <c r="AA131" i="5"/>
  <c r="AA148" i="5"/>
  <c r="AA70" i="1"/>
  <c r="AA7" i="1"/>
  <c r="AB64" i="1"/>
  <c r="AB15" i="1"/>
  <c r="AB14" i="1"/>
  <c r="AB40" i="1"/>
  <c r="AB39" i="1"/>
  <c r="AB19" i="1"/>
  <c r="AB18" i="1"/>
  <c r="AB43" i="1"/>
  <c r="AB42" i="1"/>
  <c r="AB21" i="1"/>
  <c r="AB20" i="1"/>
  <c r="AB45" i="1"/>
  <c r="AB44" i="1"/>
  <c r="AB23" i="1"/>
  <c r="AB22" i="1"/>
  <c r="AB47" i="1"/>
  <c r="AB46" i="1"/>
  <c r="AB25" i="1"/>
  <c r="AB24" i="1"/>
  <c r="AB49" i="1"/>
  <c r="AB48" i="1"/>
  <c r="AB27" i="1"/>
  <c r="AB26" i="1"/>
  <c r="AB51" i="1"/>
  <c r="AB50" i="1"/>
  <c r="AB29" i="1"/>
  <c r="AB28" i="1"/>
  <c r="AB53" i="1"/>
  <c r="AB52" i="1"/>
  <c r="AB31" i="1"/>
  <c r="AB30" i="1"/>
  <c r="AB55" i="1"/>
  <c r="AB54" i="1"/>
  <c r="AB33" i="1"/>
  <c r="AB32" i="1"/>
  <c r="AB57" i="1"/>
  <c r="AB56" i="1"/>
  <c r="AB58" i="1"/>
  <c r="AB63" i="1"/>
  <c r="AB66" i="1"/>
  <c r="AA73" i="1"/>
  <c r="AA74" i="1"/>
  <c r="AB72" i="1"/>
  <c r="AB65" i="1"/>
  <c r="AB67" i="1"/>
  <c r="AB78" i="1"/>
  <c r="AB77" i="1"/>
  <c r="AB79" i="1"/>
  <c r="AB62" i="1"/>
  <c r="AB80" i="1"/>
  <c r="AB81" i="1"/>
  <c r="AB69" i="1"/>
  <c r="AB68" i="1"/>
  <c r="AB82" i="1"/>
  <c r="AB83" i="1"/>
  <c r="AA7" i="5"/>
  <c r="AB132" i="5"/>
  <c r="AB131" i="5"/>
  <c r="AB148" i="5"/>
  <c r="AB70" i="1"/>
  <c r="AB7" i="1"/>
  <c r="AC64" i="1"/>
  <c r="AC15" i="1"/>
  <c r="AC14" i="1"/>
  <c r="AC40" i="1"/>
  <c r="AC39" i="1"/>
  <c r="AC19" i="1"/>
  <c r="AC18" i="1"/>
  <c r="AC43" i="1"/>
  <c r="AC42" i="1"/>
  <c r="AC21" i="1"/>
  <c r="AC20" i="1"/>
  <c r="AC45" i="1"/>
  <c r="AC44" i="1"/>
  <c r="AC23" i="1"/>
  <c r="AC22" i="1"/>
  <c r="AC47" i="1"/>
  <c r="AC46" i="1"/>
  <c r="AC25" i="1"/>
  <c r="AC24" i="1"/>
  <c r="AC49" i="1"/>
  <c r="AC48" i="1"/>
  <c r="AC27" i="1"/>
  <c r="AC26" i="1"/>
  <c r="AC51" i="1"/>
  <c r="AC50" i="1"/>
  <c r="AC29" i="1"/>
  <c r="AC28" i="1"/>
  <c r="AC53" i="1"/>
  <c r="AC52" i="1"/>
  <c r="AC31" i="1"/>
  <c r="AC30" i="1"/>
  <c r="AC55" i="1"/>
  <c r="AC54" i="1"/>
  <c r="AC33" i="1"/>
  <c r="AC32" i="1"/>
  <c r="AC57" i="1"/>
  <c r="AC56" i="1"/>
  <c r="AC58" i="1"/>
  <c r="AC63" i="1"/>
  <c r="AC66" i="1"/>
  <c r="AB73" i="1"/>
  <c r="AB74" i="1"/>
  <c r="AC72" i="1"/>
  <c r="AC65" i="1"/>
  <c r="AC67" i="1"/>
  <c r="AC78" i="1"/>
  <c r="AC77" i="1"/>
  <c r="AC79" i="1"/>
  <c r="AC62" i="1"/>
  <c r="AC80" i="1"/>
  <c r="AC81" i="1"/>
  <c r="AC69" i="1"/>
  <c r="AC68" i="1"/>
  <c r="AC82" i="1"/>
  <c r="AC83" i="1"/>
  <c r="AB7" i="5"/>
  <c r="AC132" i="5"/>
  <c r="AC131" i="5"/>
  <c r="AC148" i="5"/>
  <c r="AC70" i="1"/>
  <c r="AC7" i="1"/>
  <c r="AD64" i="1"/>
  <c r="AD15" i="1"/>
  <c r="AD14" i="1"/>
  <c r="AD40" i="1"/>
  <c r="AD39" i="1"/>
  <c r="AD19" i="1"/>
  <c r="AD18" i="1"/>
  <c r="AD43" i="1"/>
  <c r="AD42" i="1"/>
  <c r="AD21" i="1"/>
  <c r="AD20" i="1"/>
  <c r="AD45" i="1"/>
  <c r="AD44" i="1"/>
  <c r="AD23" i="1"/>
  <c r="AD22" i="1"/>
  <c r="AD47" i="1"/>
  <c r="AD46" i="1"/>
  <c r="AD25" i="1"/>
  <c r="AD24" i="1"/>
  <c r="AD49" i="1"/>
  <c r="AD48" i="1"/>
  <c r="AD27" i="1"/>
  <c r="AD26" i="1"/>
  <c r="AD51" i="1"/>
  <c r="AD50" i="1"/>
  <c r="AD29" i="1"/>
  <c r="AD28" i="1"/>
  <c r="AD53" i="1"/>
  <c r="AD52" i="1"/>
  <c r="AD31" i="1"/>
  <c r="AD30" i="1"/>
  <c r="AD55" i="1"/>
  <c r="AD54" i="1"/>
  <c r="AD33" i="1"/>
  <c r="AD32" i="1"/>
  <c r="AD57" i="1"/>
  <c r="AD56" i="1"/>
  <c r="AD58" i="1"/>
  <c r="AD63" i="1"/>
  <c r="AD66" i="1"/>
  <c r="AC73" i="1"/>
  <c r="AC74" i="1"/>
  <c r="AD72" i="1"/>
  <c r="AD65" i="1"/>
  <c r="AD67" i="1"/>
  <c r="AD78" i="1"/>
  <c r="AD77" i="1"/>
  <c r="AD79" i="1"/>
  <c r="AD62" i="1"/>
  <c r="AD80" i="1"/>
  <c r="AD81" i="1"/>
  <c r="AD69" i="1"/>
  <c r="AD68" i="1"/>
  <c r="AD82" i="1"/>
  <c r="AD83" i="1"/>
  <c r="AC7" i="5"/>
  <c r="AD132" i="5"/>
  <c r="AD131" i="5"/>
  <c r="AD148" i="5"/>
  <c r="AD70" i="1"/>
  <c r="AD7" i="1"/>
  <c r="AE64" i="1"/>
  <c r="AE15" i="1"/>
  <c r="AE14" i="1"/>
  <c r="AE40" i="1"/>
  <c r="AE39" i="1"/>
  <c r="AE19" i="1"/>
  <c r="AE18" i="1"/>
  <c r="AE43" i="1"/>
  <c r="AE42" i="1"/>
  <c r="AE21" i="1"/>
  <c r="AE20" i="1"/>
  <c r="AE45" i="1"/>
  <c r="AE44" i="1"/>
  <c r="AE23" i="1"/>
  <c r="AE22" i="1"/>
  <c r="AE47" i="1"/>
  <c r="AE46" i="1"/>
  <c r="AE25" i="1"/>
  <c r="AE24" i="1"/>
  <c r="AE49" i="1"/>
  <c r="AE48" i="1"/>
  <c r="AE27" i="1"/>
  <c r="AE26" i="1"/>
  <c r="AE51" i="1"/>
  <c r="AE50" i="1"/>
  <c r="AE29" i="1"/>
  <c r="AE28" i="1"/>
  <c r="AE53" i="1"/>
  <c r="AE52" i="1"/>
  <c r="AE31" i="1"/>
  <c r="AE30" i="1"/>
  <c r="AE55" i="1"/>
  <c r="AE54" i="1"/>
  <c r="AE33" i="1"/>
  <c r="AE32" i="1"/>
  <c r="AE57" i="1"/>
  <c r="AE56" i="1"/>
  <c r="AE58" i="1"/>
  <c r="AE63" i="1"/>
  <c r="AE66" i="1"/>
  <c r="AD73" i="1"/>
  <c r="AD74" i="1"/>
  <c r="AE72" i="1"/>
  <c r="AE65" i="1"/>
  <c r="AE67" i="1"/>
  <c r="AE78" i="1"/>
  <c r="AE77" i="1"/>
  <c r="AE79" i="1"/>
  <c r="AE62" i="1"/>
  <c r="AE80" i="1"/>
  <c r="AE81" i="1"/>
  <c r="AE69" i="1"/>
  <c r="AE68" i="1"/>
  <c r="AE82" i="1"/>
  <c r="AE83" i="1"/>
  <c r="AD7" i="5"/>
  <c r="AE132" i="5"/>
  <c r="AE131" i="5"/>
  <c r="AE148" i="5"/>
  <c r="AE70" i="1"/>
  <c r="AE7" i="1"/>
  <c r="AF64" i="1"/>
  <c r="AF15" i="1"/>
  <c r="AF14" i="1"/>
  <c r="AF40" i="1"/>
  <c r="AF39" i="1"/>
  <c r="AF19" i="1"/>
  <c r="AF18" i="1"/>
  <c r="AF43" i="1"/>
  <c r="AF42" i="1"/>
  <c r="AF21" i="1"/>
  <c r="AF20" i="1"/>
  <c r="AF45" i="1"/>
  <c r="AF44" i="1"/>
  <c r="AF23" i="1"/>
  <c r="AF22" i="1"/>
  <c r="AF47" i="1"/>
  <c r="AF46" i="1"/>
  <c r="AF25" i="1"/>
  <c r="AF24" i="1"/>
  <c r="AF49" i="1"/>
  <c r="AF48" i="1"/>
  <c r="AF27" i="1"/>
  <c r="AF26" i="1"/>
  <c r="AF51" i="1"/>
  <c r="AF50" i="1"/>
  <c r="AF29" i="1"/>
  <c r="AF28" i="1"/>
  <c r="AF53" i="1"/>
  <c r="AF52" i="1"/>
  <c r="AF31" i="1"/>
  <c r="AF30" i="1"/>
  <c r="AF55" i="1"/>
  <c r="AF54" i="1"/>
  <c r="AF33" i="1"/>
  <c r="AF32" i="1"/>
  <c r="AF57" i="1"/>
  <c r="AF56" i="1"/>
  <c r="AF58" i="1"/>
  <c r="AF63" i="1"/>
  <c r="AF66" i="1"/>
  <c r="AE73" i="1"/>
  <c r="AE74" i="1"/>
  <c r="AF72" i="1"/>
  <c r="AF65" i="1"/>
  <c r="AF67" i="1"/>
  <c r="AF78" i="1"/>
  <c r="AF77" i="1"/>
  <c r="AF79" i="1"/>
  <c r="AF62" i="1"/>
  <c r="AF80" i="1"/>
  <c r="AF81" i="1"/>
  <c r="AF69" i="1"/>
  <c r="AF68" i="1"/>
  <c r="AF82" i="1"/>
  <c r="AF83" i="1"/>
  <c r="AE7" i="5"/>
  <c r="AF132" i="5"/>
  <c r="AF131" i="5"/>
  <c r="AF148" i="5"/>
  <c r="AF70" i="1"/>
  <c r="AF7" i="1"/>
  <c r="AG64" i="1"/>
  <c r="AG15" i="1"/>
  <c r="AG14" i="1"/>
  <c r="AG40" i="1"/>
  <c r="AG39" i="1"/>
  <c r="AG19" i="1"/>
  <c r="AG18" i="1"/>
  <c r="AG43" i="1"/>
  <c r="AG42" i="1"/>
  <c r="AG21" i="1"/>
  <c r="AG20" i="1"/>
  <c r="AG45" i="1"/>
  <c r="AG44" i="1"/>
  <c r="AG23" i="1"/>
  <c r="AG22" i="1"/>
  <c r="AG47" i="1"/>
  <c r="AG46" i="1"/>
  <c r="AG25" i="1"/>
  <c r="AG24" i="1"/>
  <c r="AG49" i="1"/>
  <c r="AG48" i="1"/>
  <c r="AG27" i="1"/>
  <c r="AG26" i="1"/>
  <c r="AG51" i="1"/>
  <c r="AG50" i="1"/>
  <c r="AG29" i="1"/>
  <c r="AG28" i="1"/>
  <c r="AG53" i="1"/>
  <c r="AG52" i="1"/>
  <c r="AG31" i="1"/>
  <c r="AG30" i="1"/>
  <c r="AG55" i="1"/>
  <c r="AG54" i="1"/>
  <c r="AG33" i="1"/>
  <c r="AG32" i="1"/>
  <c r="AG57" i="1"/>
  <c r="AG56" i="1"/>
  <c r="AG58" i="1"/>
  <c r="AG63" i="1"/>
  <c r="AG66" i="1"/>
  <c r="AF73" i="1"/>
  <c r="AF74" i="1"/>
  <c r="AG72" i="1"/>
  <c r="AG65" i="1"/>
  <c r="AG67" i="1"/>
  <c r="AG78" i="1"/>
  <c r="AG77" i="1"/>
  <c r="AG79" i="1"/>
  <c r="AG62" i="1"/>
  <c r="AG80" i="1"/>
  <c r="AG81" i="1"/>
  <c r="AG69" i="1"/>
  <c r="AG68" i="1"/>
  <c r="AG82" i="1"/>
  <c r="AG83" i="1"/>
  <c r="AF7" i="5"/>
  <c r="AG132" i="5"/>
  <c r="AG131" i="5"/>
  <c r="AG148" i="5"/>
  <c r="AG70" i="1"/>
  <c r="AG7" i="1"/>
  <c r="AH64" i="1"/>
  <c r="AH15" i="1"/>
  <c r="AH14" i="1"/>
  <c r="AH40" i="1"/>
  <c r="AH39" i="1"/>
  <c r="AH19" i="1"/>
  <c r="AH18" i="1"/>
  <c r="AH43" i="1"/>
  <c r="AH42" i="1"/>
  <c r="AH21" i="1"/>
  <c r="AH20" i="1"/>
  <c r="AH45" i="1"/>
  <c r="AH44" i="1"/>
  <c r="AH23" i="1"/>
  <c r="AH22" i="1"/>
  <c r="AH47" i="1"/>
  <c r="AH46" i="1"/>
  <c r="AH25" i="1"/>
  <c r="AH24" i="1"/>
  <c r="AH49" i="1"/>
  <c r="AH48" i="1"/>
  <c r="AH27" i="1"/>
  <c r="AH26" i="1"/>
  <c r="AH51" i="1"/>
  <c r="AH50" i="1"/>
  <c r="AH29" i="1"/>
  <c r="AH28" i="1"/>
  <c r="AH53" i="1"/>
  <c r="AH52" i="1"/>
  <c r="AH31" i="1"/>
  <c r="AH30" i="1"/>
  <c r="AH55" i="1"/>
  <c r="AH54" i="1"/>
  <c r="AH33" i="1"/>
  <c r="AH32" i="1"/>
  <c r="AH57" i="1"/>
  <c r="AH56" i="1"/>
  <c r="AH58" i="1"/>
  <c r="AH63" i="1"/>
  <c r="AH66" i="1"/>
  <c r="AG73" i="1"/>
  <c r="AG74" i="1"/>
  <c r="AH72" i="1"/>
  <c r="AH65" i="1"/>
  <c r="AH67" i="1"/>
  <c r="AH78" i="1"/>
  <c r="AH77" i="1"/>
  <c r="AH79" i="1"/>
  <c r="AH62" i="1"/>
  <c r="AH80" i="1"/>
  <c r="AH81" i="1"/>
  <c r="AH69" i="1"/>
  <c r="AH68" i="1"/>
  <c r="AH82" i="1"/>
  <c r="AH83" i="1"/>
  <c r="AG7" i="5"/>
  <c r="AH132" i="5"/>
  <c r="AH131" i="5"/>
  <c r="AH148" i="5"/>
  <c r="AH70" i="1"/>
  <c r="AH7" i="1"/>
  <c r="AI64" i="1"/>
  <c r="AI15" i="1"/>
  <c r="AI14" i="1"/>
  <c r="AI40" i="1"/>
  <c r="AI39" i="1"/>
  <c r="AI19" i="1"/>
  <c r="AI18" i="1"/>
  <c r="AI43" i="1"/>
  <c r="AI42" i="1"/>
  <c r="AI21" i="1"/>
  <c r="AI20" i="1"/>
  <c r="AI45" i="1"/>
  <c r="AI44" i="1"/>
  <c r="AI23" i="1"/>
  <c r="AI22" i="1"/>
  <c r="AI47" i="1"/>
  <c r="AI46" i="1"/>
  <c r="AI25" i="1"/>
  <c r="AI24" i="1"/>
  <c r="AI49" i="1"/>
  <c r="AI48" i="1"/>
  <c r="AI27" i="1"/>
  <c r="AI26" i="1"/>
  <c r="AI51" i="1"/>
  <c r="AI50" i="1"/>
  <c r="AI29" i="1"/>
  <c r="AI28" i="1"/>
  <c r="AI53" i="1"/>
  <c r="AI52" i="1"/>
  <c r="AI31" i="1"/>
  <c r="AI30" i="1"/>
  <c r="AI55" i="1"/>
  <c r="AI54" i="1"/>
  <c r="AI33" i="1"/>
  <c r="AI32" i="1"/>
  <c r="AI57" i="1"/>
  <c r="AI56" i="1"/>
  <c r="AI58" i="1"/>
  <c r="AI63" i="1"/>
  <c r="AI66" i="1"/>
  <c r="AH73" i="1"/>
  <c r="AH74" i="1"/>
  <c r="AI72" i="1"/>
  <c r="AI65" i="1"/>
  <c r="AI67" i="1"/>
  <c r="AI78" i="1"/>
  <c r="AI77" i="1"/>
  <c r="AI79" i="1"/>
  <c r="AI62" i="1"/>
  <c r="AI80" i="1"/>
  <c r="AI81" i="1"/>
  <c r="AI69" i="1"/>
  <c r="AI68" i="1"/>
  <c r="AI82" i="1"/>
  <c r="AI83" i="1"/>
  <c r="AH7" i="5"/>
  <c r="AI132" i="5"/>
  <c r="AI131" i="5"/>
  <c r="AI148" i="5"/>
  <c r="AI70" i="1"/>
  <c r="AI7" i="1"/>
  <c r="AJ64" i="1"/>
  <c r="AJ15" i="1"/>
  <c r="AJ14" i="1"/>
  <c r="AJ40" i="1"/>
  <c r="AJ39" i="1"/>
  <c r="AJ19" i="1"/>
  <c r="AJ18" i="1"/>
  <c r="AJ43" i="1"/>
  <c r="AJ42" i="1"/>
  <c r="AJ21" i="1"/>
  <c r="AJ20" i="1"/>
  <c r="AJ45" i="1"/>
  <c r="AJ44" i="1"/>
  <c r="AJ23" i="1"/>
  <c r="AJ22" i="1"/>
  <c r="AJ47" i="1"/>
  <c r="AJ46" i="1"/>
  <c r="AJ25" i="1"/>
  <c r="AJ24" i="1"/>
  <c r="AJ49" i="1"/>
  <c r="AJ48" i="1"/>
  <c r="AJ27" i="1"/>
  <c r="AJ26" i="1"/>
  <c r="AJ51" i="1"/>
  <c r="AJ50" i="1"/>
  <c r="AJ29" i="1"/>
  <c r="AJ28" i="1"/>
  <c r="AJ53" i="1"/>
  <c r="AJ52" i="1"/>
  <c r="AJ31" i="1"/>
  <c r="AJ30" i="1"/>
  <c r="AJ55" i="1"/>
  <c r="AJ54" i="1"/>
  <c r="AJ33" i="1"/>
  <c r="AJ32" i="1"/>
  <c r="AJ57" i="1"/>
  <c r="AJ56" i="1"/>
  <c r="AJ58" i="1"/>
  <c r="AJ63" i="1"/>
  <c r="AJ66" i="1"/>
  <c r="AI73" i="1"/>
  <c r="AI74" i="1"/>
  <c r="AJ72" i="1"/>
  <c r="AJ65" i="1"/>
  <c r="AJ67" i="1"/>
  <c r="AJ78" i="1"/>
  <c r="AJ77" i="1"/>
  <c r="AJ79" i="1"/>
  <c r="AJ62" i="1"/>
  <c r="AJ80" i="1"/>
  <c r="AJ81" i="1"/>
  <c r="AJ69" i="1"/>
  <c r="AJ68" i="1"/>
  <c r="AJ82" i="1"/>
  <c r="AJ83" i="1"/>
  <c r="AI7" i="5"/>
  <c r="AJ132" i="5"/>
  <c r="AJ131" i="5"/>
  <c r="AJ148" i="5"/>
  <c r="AJ70" i="1"/>
  <c r="AJ7" i="1"/>
  <c r="AK64" i="1"/>
  <c r="AK15" i="1"/>
  <c r="AK14" i="1"/>
  <c r="AK40" i="1"/>
  <c r="AK39" i="1"/>
  <c r="AK19" i="1"/>
  <c r="AK18" i="1"/>
  <c r="AK43" i="1"/>
  <c r="AK42" i="1"/>
  <c r="AK21" i="1"/>
  <c r="AK20" i="1"/>
  <c r="AK45" i="1"/>
  <c r="AK44" i="1"/>
  <c r="AK23" i="1"/>
  <c r="AK22" i="1"/>
  <c r="AK47" i="1"/>
  <c r="AK46" i="1"/>
  <c r="AK25" i="1"/>
  <c r="AK24" i="1"/>
  <c r="AK49" i="1"/>
  <c r="AK48" i="1"/>
  <c r="AK27" i="1"/>
  <c r="AK26" i="1"/>
  <c r="AK51" i="1"/>
  <c r="AK50" i="1"/>
  <c r="AK29" i="1"/>
  <c r="AK28" i="1"/>
  <c r="AK53" i="1"/>
  <c r="AK52" i="1"/>
  <c r="AK31" i="1"/>
  <c r="AK30" i="1"/>
  <c r="AK55" i="1"/>
  <c r="AK54" i="1"/>
  <c r="AK33" i="1"/>
  <c r="AK32" i="1"/>
  <c r="AK57" i="1"/>
  <c r="AK56" i="1"/>
  <c r="AK58" i="1"/>
  <c r="AK63" i="1"/>
  <c r="AK66" i="1"/>
  <c r="AJ73" i="1"/>
  <c r="AJ74" i="1"/>
  <c r="AK72" i="1"/>
  <c r="AK65" i="1"/>
  <c r="AK67" i="1"/>
  <c r="AK78" i="1"/>
  <c r="AK77" i="1"/>
  <c r="AK79" i="1"/>
  <c r="AK62" i="1"/>
  <c r="AK80" i="1"/>
  <c r="AK81" i="1"/>
  <c r="AK69" i="1"/>
  <c r="AK68" i="1"/>
  <c r="AK82" i="1"/>
  <c r="AK83" i="1"/>
  <c r="AJ7" i="5"/>
  <c r="AK132" i="5"/>
  <c r="AK131" i="5"/>
  <c r="AK148" i="5"/>
  <c r="AK70" i="1"/>
  <c r="AK7" i="1"/>
  <c r="AL64" i="1"/>
  <c r="AL15" i="1"/>
  <c r="AL14" i="1"/>
  <c r="AL40" i="1"/>
  <c r="AL39" i="1"/>
  <c r="AL19" i="1"/>
  <c r="AL18" i="1"/>
  <c r="AL43" i="1"/>
  <c r="AL42" i="1"/>
  <c r="AL21" i="1"/>
  <c r="AL20" i="1"/>
  <c r="AL45" i="1"/>
  <c r="AL44" i="1"/>
  <c r="AL23" i="1"/>
  <c r="AL22" i="1"/>
  <c r="AL47" i="1"/>
  <c r="AL46" i="1"/>
  <c r="AL25" i="1"/>
  <c r="AL24" i="1"/>
  <c r="AL49" i="1"/>
  <c r="AL48" i="1"/>
  <c r="AL27" i="1"/>
  <c r="AL26" i="1"/>
  <c r="AL51" i="1"/>
  <c r="AL50" i="1"/>
  <c r="AL29" i="1"/>
  <c r="AL28" i="1"/>
  <c r="AL53" i="1"/>
  <c r="AL52" i="1"/>
  <c r="AL31" i="1"/>
  <c r="AL30" i="1"/>
  <c r="AL55" i="1"/>
  <c r="AL54" i="1"/>
  <c r="AL33" i="1"/>
  <c r="AL32" i="1"/>
  <c r="AL57" i="1"/>
  <c r="AL56" i="1"/>
  <c r="AL58" i="1"/>
  <c r="AL63" i="1"/>
  <c r="AL66" i="1"/>
  <c r="AK73" i="1"/>
  <c r="AK74" i="1"/>
  <c r="AL72" i="1"/>
  <c r="AL65" i="1"/>
  <c r="AL67" i="1"/>
  <c r="AL78" i="1"/>
  <c r="AL77" i="1"/>
  <c r="AL79" i="1"/>
  <c r="AL62" i="1"/>
  <c r="AL80" i="1"/>
  <c r="AL81" i="1"/>
  <c r="AL69" i="1"/>
  <c r="AL68" i="1"/>
  <c r="AL82" i="1"/>
  <c r="AL83" i="1"/>
  <c r="AK7" i="5"/>
  <c r="AL132" i="5"/>
  <c r="AL131" i="5"/>
  <c r="AL148" i="5"/>
  <c r="AL70" i="1"/>
  <c r="AL7" i="1"/>
  <c r="AM64" i="1"/>
  <c r="AM15" i="1"/>
  <c r="AM14" i="1"/>
  <c r="AM40" i="1"/>
  <c r="AM39" i="1"/>
  <c r="AM19" i="1"/>
  <c r="AM18" i="1"/>
  <c r="AM43" i="1"/>
  <c r="AM42" i="1"/>
  <c r="AM21" i="1"/>
  <c r="AM20" i="1"/>
  <c r="AM45" i="1"/>
  <c r="AM44" i="1"/>
  <c r="AM23" i="1"/>
  <c r="AM22" i="1"/>
  <c r="AM47" i="1"/>
  <c r="AM46" i="1"/>
  <c r="AM25" i="1"/>
  <c r="AM24" i="1"/>
  <c r="AM49" i="1"/>
  <c r="AM48" i="1"/>
  <c r="AM27" i="1"/>
  <c r="AM26" i="1"/>
  <c r="AM51" i="1"/>
  <c r="AM50" i="1"/>
  <c r="AM29" i="1"/>
  <c r="AM28" i="1"/>
  <c r="AM53" i="1"/>
  <c r="AM52" i="1"/>
  <c r="AM31" i="1"/>
  <c r="AM30" i="1"/>
  <c r="AM55" i="1"/>
  <c r="AM54" i="1"/>
  <c r="AM33" i="1"/>
  <c r="AM32" i="1"/>
  <c r="AM57" i="1"/>
  <c r="AM56" i="1"/>
  <c r="AM58" i="1"/>
  <c r="AM63" i="1"/>
  <c r="AM66" i="1"/>
  <c r="AL73" i="1"/>
  <c r="AL74" i="1"/>
  <c r="AM72" i="1"/>
  <c r="AM65" i="1"/>
  <c r="AM67" i="1"/>
  <c r="AM78" i="1"/>
  <c r="AM77" i="1"/>
  <c r="AM79" i="1"/>
  <c r="AM62" i="1"/>
  <c r="AM80" i="1"/>
  <c r="AM81" i="1"/>
  <c r="AM69" i="1"/>
  <c r="AM68" i="1"/>
  <c r="AM82" i="1"/>
  <c r="AM83" i="1"/>
  <c r="AL7" i="5"/>
  <c r="AM132" i="5"/>
  <c r="AM131" i="5"/>
  <c r="AM148" i="5"/>
  <c r="AM70" i="1"/>
  <c r="AM7" i="1"/>
  <c r="AN64" i="1"/>
  <c r="AN15" i="1"/>
  <c r="AN14" i="1"/>
  <c r="AN40" i="1"/>
  <c r="AN39" i="1"/>
  <c r="AN19" i="1"/>
  <c r="AN18" i="1"/>
  <c r="AN43" i="1"/>
  <c r="AN42" i="1"/>
  <c r="AN21" i="1"/>
  <c r="AN20" i="1"/>
  <c r="AN45" i="1"/>
  <c r="AN44" i="1"/>
  <c r="AN23" i="1"/>
  <c r="AN22" i="1"/>
  <c r="AN47" i="1"/>
  <c r="AN46" i="1"/>
  <c r="AN25" i="1"/>
  <c r="AN24" i="1"/>
  <c r="AN49" i="1"/>
  <c r="AN48" i="1"/>
  <c r="AN27" i="1"/>
  <c r="AN26" i="1"/>
  <c r="AN51" i="1"/>
  <c r="AN50" i="1"/>
  <c r="AN29" i="1"/>
  <c r="AN28" i="1"/>
  <c r="AN53" i="1"/>
  <c r="AN52" i="1"/>
  <c r="AN31" i="1"/>
  <c r="AN30" i="1"/>
  <c r="AN55" i="1"/>
  <c r="AN54" i="1"/>
  <c r="AN33" i="1"/>
  <c r="AN32" i="1"/>
  <c r="AN57" i="1"/>
  <c r="AN56" i="1"/>
  <c r="AN58" i="1"/>
  <c r="AN63" i="1"/>
  <c r="AN66" i="1"/>
  <c r="AM73" i="1"/>
  <c r="AM74" i="1"/>
  <c r="AN72" i="1"/>
  <c r="AN65" i="1"/>
  <c r="AN67" i="1"/>
  <c r="AN78" i="1"/>
  <c r="AN77" i="1"/>
  <c r="AN79" i="1"/>
  <c r="AN62" i="1"/>
  <c r="AN80" i="1"/>
  <c r="AN81" i="1"/>
  <c r="AN69" i="1"/>
  <c r="AN68" i="1"/>
  <c r="AN82" i="1"/>
  <c r="AN83" i="1"/>
  <c r="AM7" i="5"/>
  <c r="AN132" i="5"/>
  <c r="AN131" i="5"/>
  <c r="AN148" i="5"/>
  <c r="AN70" i="1"/>
  <c r="AN7" i="1"/>
  <c r="AO64" i="1"/>
  <c r="AO15" i="1"/>
  <c r="AO14" i="1"/>
  <c r="AO40" i="1"/>
  <c r="AO39" i="1"/>
  <c r="AO19" i="1"/>
  <c r="AO18" i="1"/>
  <c r="AO43" i="1"/>
  <c r="AO42" i="1"/>
  <c r="AO21" i="1"/>
  <c r="AO20" i="1"/>
  <c r="AO45" i="1"/>
  <c r="AO44" i="1"/>
  <c r="AO23" i="1"/>
  <c r="AO22" i="1"/>
  <c r="AO47" i="1"/>
  <c r="AO46" i="1"/>
  <c r="AO25" i="1"/>
  <c r="AO24" i="1"/>
  <c r="AO49" i="1"/>
  <c r="AO48" i="1"/>
  <c r="AO27" i="1"/>
  <c r="AO26" i="1"/>
  <c r="AO51" i="1"/>
  <c r="AO50" i="1"/>
  <c r="AO29" i="1"/>
  <c r="AO28" i="1"/>
  <c r="AO53" i="1"/>
  <c r="AO52" i="1"/>
  <c r="AO31" i="1"/>
  <c r="AO30" i="1"/>
  <c r="AO55" i="1"/>
  <c r="AO54" i="1"/>
  <c r="AO33" i="1"/>
  <c r="AO32" i="1"/>
  <c r="AO57" i="1"/>
  <c r="AO56" i="1"/>
  <c r="AO58" i="1"/>
  <c r="AO63" i="1"/>
  <c r="AO66" i="1"/>
  <c r="AN73" i="1"/>
  <c r="AN74" i="1"/>
  <c r="AO72" i="1"/>
  <c r="AO65" i="1"/>
  <c r="AO67" i="1"/>
  <c r="AO78" i="1"/>
  <c r="AO77" i="1"/>
  <c r="AO79" i="1"/>
  <c r="AO62" i="1"/>
  <c r="AO80" i="1"/>
  <c r="AO81" i="1"/>
  <c r="AO69" i="1"/>
  <c r="AO68" i="1"/>
  <c r="AO82" i="1"/>
  <c r="AO83" i="1"/>
  <c r="AN7" i="5"/>
  <c r="AO132" i="5"/>
  <c r="AO131" i="5"/>
  <c r="AO148" i="5"/>
  <c r="AO70" i="1"/>
  <c r="AO7" i="1"/>
  <c r="AP64" i="1"/>
  <c r="AP15" i="1"/>
  <c r="AP14" i="1"/>
  <c r="AP40" i="1"/>
  <c r="AP39" i="1"/>
  <c r="AP19" i="1"/>
  <c r="AP18" i="1"/>
  <c r="AP43" i="1"/>
  <c r="AP42" i="1"/>
  <c r="AP21" i="1"/>
  <c r="AP20" i="1"/>
  <c r="AP45" i="1"/>
  <c r="AP44" i="1"/>
  <c r="AP23" i="1"/>
  <c r="AP22" i="1"/>
  <c r="AP47" i="1"/>
  <c r="AP46" i="1"/>
  <c r="AP25" i="1"/>
  <c r="AP24" i="1"/>
  <c r="AP49" i="1"/>
  <c r="AP48" i="1"/>
  <c r="AP27" i="1"/>
  <c r="AP26" i="1"/>
  <c r="AP51" i="1"/>
  <c r="AP50" i="1"/>
  <c r="AP29" i="1"/>
  <c r="AP28" i="1"/>
  <c r="AP53" i="1"/>
  <c r="AP52" i="1"/>
  <c r="AP31" i="1"/>
  <c r="AP30" i="1"/>
  <c r="AP55" i="1"/>
  <c r="AP54" i="1"/>
  <c r="AP33" i="1"/>
  <c r="AP32" i="1"/>
  <c r="AP57" i="1"/>
  <c r="AP56" i="1"/>
  <c r="AP58" i="1"/>
  <c r="AP63" i="1"/>
  <c r="AP66" i="1"/>
  <c r="AO73" i="1"/>
  <c r="AO74" i="1"/>
  <c r="AP72" i="1"/>
  <c r="AP65" i="1"/>
  <c r="AP67" i="1"/>
  <c r="AP78" i="1"/>
  <c r="AP77" i="1"/>
  <c r="AP79" i="1"/>
  <c r="AP62" i="1"/>
  <c r="AP80" i="1"/>
  <c r="AP81" i="1"/>
  <c r="AP69" i="1"/>
  <c r="AP68" i="1"/>
  <c r="AP82" i="1"/>
  <c r="AP83" i="1"/>
  <c r="AO7" i="5"/>
  <c r="AP132" i="5"/>
  <c r="AP131" i="5"/>
  <c r="AP148" i="5"/>
  <c r="AP70" i="1"/>
  <c r="AP7" i="1"/>
  <c r="AQ64" i="1"/>
  <c r="AQ15" i="1"/>
  <c r="AQ14" i="1"/>
  <c r="AQ40" i="1"/>
  <c r="AQ39" i="1"/>
  <c r="AQ19" i="1"/>
  <c r="AQ18" i="1"/>
  <c r="AQ43" i="1"/>
  <c r="AQ42" i="1"/>
  <c r="AQ21" i="1"/>
  <c r="AQ20" i="1"/>
  <c r="AQ45" i="1"/>
  <c r="AQ44" i="1"/>
  <c r="AQ23" i="1"/>
  <c r="AQ22" i="1"/>
  <c r="AQ47" i="1"/>
  <c r="AQ46" i="1"/>
  <c r="AQ25" i="1"/>
  <c r="AQ24" i="1"/>
  <c r="AQ49" i="1"/>
  <c r="AQ48" i="1"/>
  <c r="AQ27" i="1"/>
  <c r="AQ26" i="1"/>
  <c r="AQ51" i="1"/>
  <c r="AQ50" i="1"/>
  <c r="AQ29" i="1"/>
  <c r="AQ28" i="1"/>
  <c r="AQ53" i="1"/>
  <c r="AQ52" i="1"/>
  <c r="AQ31" i="1"/>
  <c r="AQ30" i="1"/>
  <c r="AQ55" i="1"/>
  <c r="AQ54" i="1"/>
  <c r="AQ33" i="1"/>
  <c r="AQ32" i="1"/>
  <c r="AQ57" i="1"/>
  <c r="AQ56" i="1"/>
  <c r="AQ58" i="1"/>
  <c r="AQ63" i="1"/>
  <c r="AQ66" i="1"/>
  <c r="AP73" i="1"/>
  <c r="AP74" i="1"/>
  <c r="AQ72" i="1"/>
  <c r="AQ65" i="1"/>
  <c r="AQ67" i="1"/>
  <c r="AQ78" i="1"/>
  <c r="AQ77" i="1"/>
  <c r="AQ79" i="1"/>
  <c r="AQ62" i="1"/>
  <c r="AQ80" i="1"/>
  <c r="AQ81" i="1"/>
  <c r="AQ69" i="1"/>
  <c r="AQ68" i="1"/>
  <c r="AQ82" i="1"/>
  <c r="AQ83" i="1"/>
  <c r="AP7" i="5"/>
  <c r="AQ132" i="5"/>
  <c r="AQ131" i="5"/>
  <c r="AQ148" i="5"/>
  <c r="AQ70" i="1"/>
  <c r="AQ7" i="1"/>
  <c r="AR64" i="1"/>
  <c r="AR15" i="1"/>
  <c r="AR14" i="1"/>
  <c r="AR40" i="1"/>
  <c r="AR39" i="1"/>
  <c r="AR19" i="1"/>
  <c r="AR18" i="1"/>
  <c r="AR43" i="1"/>
  <c r="AR42" i="1"/>
  <c r="AR21" i="1"/>
  <c r="AR20" i="1"/>
  <c r="AR45" i="1"/>
  <c r="AR44" i="1"/>
  <c r="AR23" i="1"/>
  <c r="AR22" i="1"/>
  <c r="AR47" i="1"/>
  <c r="AR46" i="1"/>
  <c r="AR25" i="1"/>
  <c r="AR24" i="1"/>
  <c r="AR49" i="1"/>
  <c r="AR48" i="1"/>
  <c r="AR27" i="1"/>
  <c r="AR26" i="1"/>
  <c r="AR51" i="1"/>
  <c r="AR50" i="1"/>
  <c r="AR29" i="1"/>
  <c r="AR28" i="1"/>
  <c r="AR53" i="1"/>
  <c r="AR52" i="1"/>
  <c r="AR31" i="1"/>
  <c r="AR30" i="1"/>
  <c r="AR55" i="1"/>
  <c r="AR54" i="1"/>
  <c r="AR33" i="1"/>
  <c r="AR32" i="1"/>
  <c r="AR57" i="1"/>
  <c r="AR56" i="1"/>
  <c r="AR58" i="1"/>
  <c r="AR63" i="1"/>
  <c r="AR66" i="1"/>
  <c r="AQ73" i="1"/>
  <c r="AQ74" i="1"/>
  <c r="AR72" i="1"/>
  <c r="AR65" i="1"/>
  <c r="AR67" i="1"/>
  <c r="AR78" i="1"/>
  <c r="AR77" i="1"/>
  <c r="AR79" i="1"/>
  <c r="AR62" i="1"/>
  <c r="AR80" i="1"/>
  <c r="AR81" i="1"/>
  <c r="AR69" i="1"/>
  <c r="AR68" i="1"/>
  <c r="AR82" i="1"/>
  <c r="AR83" i="1"/>
  <c r="AQ7" i="5"/>
  <c r="AR132" i="5"/>
  <c r="AR131" i="5"/>
  <c r="AR148" i="5"/>
  <c r="AR70" i="1"/>
  <c r="AR7" i="1"/>
  <c r="AS64" i="1"/>
  <c r="AS15" i="1"/>
  <c r="AS14" i="1"/>
  <c r="AS40" i="1"/>
  <c r="AS39" i="1"/>
  <c r="AS19" i="1"/>
  <c r="AS18" i="1"/>
  <c r="AS43" i="1"/>
  <c r="AS42" i="1"/>
  <c r="AS21" i="1"/>
  <c r="AS20" i="1"/>
  <c r="AS45" i="1"/>
  <c r="AS44" i="1"/>
  <c r="AS23" i="1"/>
  <c r="AS22" i="1"/>
  <c r="AS47" i="1"/>
  <c r="AS46" i="1"/>
  <c r="AS25" i="1"/>
  <c r="AS24" i="1"/>
  <c r="AS49" i="1"/>
  <c r="AS48" i="1"/>
  <c r="AS27" i="1"/>
  <c r="AS26" i="1"/>
  <c r="AS51" i="1"/>
  <c r="AS50" i="1"/>
  <c r="AS29" i="1"/>
  <c r="AS28" i="1"/>
  <c r="AS53" i="1"/>
  <c r="AS52" i="1"/>
  <c r="AS31" i="1"/>
  <c r="AS30" i="1"/>
  <c r="AS55" i="1"/>
  <c r="AS54" i="1"/>
  <c r="AS33" i="1"/>
  <c r="AS32" i="1"/>
  <c r="AS57" i="1"/>
  <c r="AS56" i="1"/>
  <c r="AS58" i="1"/>
  <c r="AS63" i="1"/>
  <c r="AS66" i="1"/>
  <c r="AR73" i="1"/>
  <c r="AR74" i="1"/>
  <c r="AS72" i="1"/>
  <c r="AS65" i="1"/>
  <c r="AS67" i="1"/>
  <c r="AS78" i="1"/>
  <c r="AS77" i="1"/>
  <c r="AS79" i="1"/>
  <c r="AS62" i="1"/>
  <c r="AS80" i="1"/>
  <c r="AS81" i="1"/>
  <c r="AS69" i="1"/>
  <c r="AS68" i="1"/>
  <c r="AS82" i="1"/>
  <c r="AS83" i="1"/>
  <c r="AR7" i="5"/>
  <c r="AS132" i="5"/>
  <c r="AS131" i="5"/>
  <c r="AS148" i="5"/>
  <c r="AS70" i="1"/>
  <c r="AS7" i="1"/>
  <c r="AT64" i="1"/>
  <c r="AT15" i="1"/>
  <c r="AT14" i="1"/>
  <c r="AT40" i="1"/>
  <c r="AT39" i="1"/>
  <c r="AT19" i="1"/>
  <c r="AT18" i="1"/>
  <c r="AT43" i="1"/>
  <c r="AT42" i="1"/>
  <c r="AT21" i="1"/>
  <c r="AT20" i="1"/>
  <c r="AT45" i="1"/>
  <c r="AT44" i="1"/>
  <c r="AT23" i="1"/>
  <c r="AT22" i="1"/>
  <c r="AT47" i="1"/>
  <c r="AT46" i="1"/>
  <c r="AT25" i="1"/>
  <c r="AT24" i="1"/>
  <c r="AT49" i="1"/>
  <c r="AT48" i="1"/>
  <c r="AT27" i="1"/>
  <c r="AT26" i="1"/>
  <c r="AT51" i="1"/>
  <c r="AT50" i="1"/>
  <c r="AT29" i="1"/>
  <c r="AT28" i="1"/>
  <c r="AT53" i="1"/>
  <c r="AT52" i="1"/>
  <c r="AT31" i="1"/>
  <c r="AT30" i="1"/>
  <c r="AT55" i="1"/>
  <c r="AT54" i="1"/>
  <c r="AT33" i="1"/>
  <c r="AT32" i="1"/>
  <c r="AT57" i="1"/>
  <c r="AT56" i="1"/>
  <c r="AT58" i="1"/>
  <c r="AT63" i="1"/>
  <c r="AT66" i="1"/>
  <c r="AS73" i="1"/>
  <c r="AS74" i="1"/>
  <c r="AT72" i="1"/>
  <c r="AT65" i="1"/>
  <c r="AT67" i="1"/>
  <c r="AT78" i="1"/>
  <c r="AT77" i="1"/>
  <c r="AT79" i="1"/>
  <c r="AT62" i="1"/>
  <c r="AT80" i="1"/>
  <c r="AT81" i="1"/>
  <c r="AT69" i="1"/>
  <c r="AT68" i="1"/>
  <c r="AT82" i="1"/>
  <c r="AT83" i="1"/>
  <c r="AS7" i="5"/>
  <c r="AT132" i="5"/>
  <c r="AT131" i="5"/>
  <c r="AT148" i="5"/>
  <c r="AT70" i="1"/>
  <c r="AT7" i="1"/>
  <c r="AU64" i="1"/>
  <c r="AU15" i="1"/>
  <c r="AU14" i="1"/>
  <c r="AU40" i="1"/>
  <c r="AU39" i="1"/>
  <c r="AU19" i="1"/>
  <c r="AU18" i="1"/>
  <c r="AU43" i="1"/>
  <c r="AU42" i="1"/>
  <c r="AU21" i="1"/>
  <c r="AU20" i="1"/>
  <c r="AU45" i="1"/>
  <c r="AU44" i="1"/>
  <c r="AU23" i="1"/>
  <c r="AU22" i="1"/>
  <c r="AU47" i="1"/>
  <c r="AU46" i="1"/>
  <c r="AU25" i="1"/>
  <c r="AU24" i="1"/>
  <c r="AU49" i="1"/>
  <c r="AU48" i="1"/>
  <c r="AU27" i="1"/>
  <c r="AU26" i="1"/>
  <c r="AU51" i="1"/>
  <c r="AU50" i="1"/>
  <c r="AU29" i="1"/>
  <c r="AU28" i="1"/>
  <c r="AU53" i="1"/>
  <c r="AU52" i="1"/>
  <c r="AU31" i="1"/>
  <c r="AU30" i="1"/>
  <c r="AU55" i="1"/>
  <c r="AU54" i="1"/>
  <c r="AU33" i="1"/>
  <c r="AU32" i="1"/>
  <c r="AU57" i="1"/>
  <c r="AU56" i="1"/>
  <c r="AU58" i="1"/>
  <c r="AU63" i="1"/>
  <c r="AU66" i="1"/>
  <c r="AT73" i="1"/>
  <c r="AT74" i="1"/>
  <c r="AU72" i="1"/>
  <c r="AU65" i="1"/>
  <c r="AU67" i="1"/>
  <c r="AU78" i="1"/>
  <c r="AU77" i="1"/>
  <c r="AU79" i="1"/>
  <c r="AU62" i="1"/>
  <c r="AU80" i="1"/>
  <c r="AU81" i="1"/>
  <c r="AU69" i="1"/>
  <c r="AU68" i="1"/>
  <c r="AU82" i="1"/>
  <c r="AU83" i="1"/>
  <c r="AT7" i="5"/>
  <c r="AU132" i="5"/>
  <c r="AU131" i="5"/>
  <c r="AU148" i="5"/>
  <c r="AU70" i="1"/>
  <c r="AU7" i="1"/>
  <c r="AV64" i="1"/>
  <c r="AV15" i="1"/>
  <c r="AV14" i="1"/>
  <c r="AV40" i="1"/>
  <c r="AV39" i="1"/>
  <c r="AV19" i="1"/>
  <c r="AV18" i="1"/>
  <c r="AV43" i="1"/>
  <c r="AV42" i="1"/>
  <c r="AV21" i="1"/>
  <c r="AV20" i="1"/>
  <c r="AV45" i="1"/>
  <c r="AV44" i="1"/>
  <c r="AV23" i="1"/>
  <c r="AV22" i="1"/>
  <c r="AV47" i="1"/>
  <c r="AV46" i="1"/>
  <c r="AV25" i="1"/>
  <c r="AV24" i="1"/>
  <c r="AV49" i="1"/>
  <c r="AV48" i="1"/>
  <c r="AV27" i="1"/>
  <c r="AV26" i="1"/>
  <c r="AV51" i="1"/>
  <c r="AV50" i="1"/>
  <c r="AV29" i="1"/>
  <c r="AV28" i="1"/>
  <c r="AV53" i="1"/>
  <c r="AV52" i="1"/>
  <c r="AV31" i="1"/>
  <c r="AV30" i="1"/>
  <c r="AV55" i="1"/>
  <c r="AV54" i="1"/>
  <c r="AV33" i="1"/>
  <c r="AV32" i="1"/>
  <c r="AV57" i="1"/>
  <c r="AV56" i="1"/>
  <c r="AV58" i="1"/>
  <c r="AV63" i="1"/>
  <c r="AV66" i="1"/>
  <c r="AU73" i="1"/>
  <c r="AU74" i="1"/>
  <c r="AV72" i="1"/>
  <c r="AV65" i="1"/>
  <c r="AV67" i="1"/>
  <c r="AV78" i="1"/>
  <c r="AV77" i="1"/>
  <c r="AV79" i="1"/>
  <c r="AV62" i="1"/>
  <c r="AV80" i="1"/>
  <c r="AV81" i="1"/>
  <c r="AV69" i="1"/>
  <c r="AV68" i="1"/>
  <c r="AV82" i="1"/>
  <c r="AV83" i="1"/>
  <c r="AU7" i="5"/>
  <c r="AV132" i="5"/>
  <c r="AV131" i="5"/>
  <c r="AV148" i="5"/>
  <c r="AV70" i="1"/>
  <c r="AV7" i="1"/>
  <c r="AW64" i="1"/>
  <c r="AW15" i="1"/>
  <c r="AW14" i="1"/>
  <c r="AW40" i="1"/>
  <c r="AW39" i="1"/>
  <c r="AW19" i="1"/>
  <c r="AW18" i="1"/>
  <c r="AW43" i="1"/>
  <c r="AW42" i="1"/>
  <c r="AW21" i="1"/>
  <c r="AW20" i="1"/>
  <c r="AW45" i="1"/>
  <c r="AW44" i="1"/>
  <c r="AW23" i="1"/>
  <c r="AW22" i="1"/>
  <c r="AW47" i="1"/>
  <c r="AW46" i="1"/>
  <c r="AW25" i="1"/>
  <c r="AW24" i="1"/>
  <c r="AW49" i="1"/>
  <c r="AW48" i="1"/>
  <c r="AW27" i="1"/>
  <c r="AW26" i="1"/>
  <c r="AW51" i="1"/>
  <c r="AW50" i="1"/>
  <c r="AW29" i="1"/>
  <c r="AW28" i="1"/>
  <c r="AW53" i="1"/>
  <c r="AW52" i="1"/>
  <c r="AW31" i="1"/>
  <c r="AW30" i="1"/>
  <c r="AW55" i="1"/>
  <c r="AW54" i="1"/>
  <c r="AW33" i="1"/>
  <c r="AW32" i="1"/>
  <c r="AW57" i="1"/>
  <c r="AW56" i="1"/>
  <c r="AW58" i="1"/>
  <c r="AW63" i="1"/>
  <c r="AW66" i="1"/>
  <c r="AV73" i="1"/>
  <c r="AV74" i="1"/>
  <c r="AW72" i="1"/>
  <c r="AW65" i="1"/>
  <c r="AW67" i="1"/>
  <c r="AW78" i="1"/>
  <c r="AW77" i="1"/>
  <c r="AW79" i="1"/>
  <c r="AW62" i="1"/>
  <c r="AW80" i="1"/>
  <c r="AW81" i="1"/>
  <c r="AW69" i="1"/>
  <c r="AW68" i="1"/>
  <c r="AW82" i="1"/>
  <c r="AW83" i="1"/>
  <c r="AV7" i="5"/>
  <c r="AW132" i="5"/>
  <c r="AW131" i="5"/>
  <c r="AW148" i="5"/>
  <c r="AW70" i="1"/>
  <c r="AW7" i="1"/>
  <c r="AX64" i="1"/>
  <c r="AX15" i="1"/>
  <c r="AX14" i="1"/>
  <c r="AX40" i="1"/>
  <c r="AX39" i="1"/>
  <c r="AX19" i="1"/>
  <c r="AX18" i="1"/>
  <c r="AX43" i="1"/>
  <c r="AX42" i="1"/>
  <c r="AX21" i="1"/>
  <c r="AX20" i="1"/>
  <c r="AX45" i="1"/>
  <c r="AX44" i="1"/>
  <c r="AX23" i="1"/>
  <c r="AX22" i="1"/>
  <c r="AX47" i="1"/>
  <c r="AX46" i="1"/>
  <c r="AX25" i="1"/>
  <c r="AX24" i="1"/>
  <c r="AX49" i="1"/>
  <c r="AX48" i="1"/>
  <c r="AX27" i="1"/>
  <c r="AX26" i="1"/>
  <c r="AX51" i="1"/>
  <c r="AX50" i="1"/>
  <c r="AX29" i="1"/>
  <c r="AX28" i="1"/>
  <c r="AX53" i="1"/>
  <c r="AX52" i="1"/>
  <c r="AX31" i="1"/>
  <c r="AX30" i="1"/>
  <c r="AX55" i="1"/>
  <c r="AX54" i="1"/>
  <c r="AX33" i="1"/>
  <c r="AX32" i="1"/>
  <c r="AX57" i="1"/>
  <c r="AX56" i="1"/>
  <c r="AX58" i="1"/>
  <c r="AX63" i="1"/>
  <c r="AX66" i="1"/>
  <c r="AW73" i="1"/>
  <c r="AW74" i="1"/>
  <c r="AX72" i="1"/>
  <c r="AX65" i="1"/>
  <c r="AX67" i="1"/>
  <c r="AX78" i="1"/>
  <c r="AX77" i="1"/>
  <c r="AX79" i="1"/>
  <c r="AX62" i="1"/>
  <c r="AX80" i="1"/>
  <c r="AX81" i="1"/>
  <c r="AX69" i="1"/>
  <c r="AX68" i="1"/>
  <c r="AX82" i="1"/>
  <c r="AX83" i="1"/>
  <c r="AW7" i="5"/>
  <c r="AX132" i="5"/>
  <c r="AX131" i="5"/>
  <c r="AX148" i="5"/>
  <c r="AX70" i="1"/>
  <c r="AX7" i="1"/>
  <c r="AY64" i="1"/>
  <c r="AY15" i="1"/>
  <c r="AY14" i="1"/>
  <c r="AY40" i="1"/>
  <c r="AY39" i="1"/>
  <c r="AY19" i="1"/>
  <c r="AY18" i="1"/>
  <c r="AY43" i="1"/>
  <c r="AY42" i="1"/>
  <c r="AY21" i="1"/>
  <c r="AY20" i="1"/>
  <c r="AY45" i="1"/>
  <c r="AY44" i="1"/>
  <c r="AY23" i="1"/>
  <c r="AY22" i="1"/>
  <c r="AY47" i="1"/>
  <c r="AY46" i="1"/>
  <c r="AY25" i="1"/>
  <c r="AY24" i="1"/>
  <c r="AY49" i="1"/>
  <c r="AY48" i="1"/>
  <c r="AY27" i="1"/>
  <c r="AY26" i="1"/>
  <c r="AY51" i="1"/>
  <c r="AY50" i="1"/>
  <c r="AY29" i="1"/>
  <c r="AY28" i="1"/>
  <c r="AY53" i="1"/>
  <c r="AY52" i="1"/>
  <c r="AY31" i="1"/>
  <c r="AY30" i="1"/>
  <c r="AY55" i="1"/>
  <c r="AY54" i="1"/>
  <c r="AY33" i="1"/>
  <c r="AY32" i="1"/>
  <c r="AY57" i="1"/>
  <c r="AY56" i="1"/>
  <c r="AY58" i="1"/>
  <c r="AY63" i="1"/>
  <c r="AY66" i="1"/>
  <c r="AX73" i="1"/>
  <c r="AX74" i="1"/>
  <c r="AY72" i="1"/>
  <c r="AY65" i="1"/>
  <c r="AY67" i="1"/>
  <c r="AY78" i="1"/>
  <c r="AY77" i="1"/>
  <c r="AY79" i="1"/>
  <c r="AY62" i="1"/>
  <c r="AY80" i="1"/>
  <c r="AY81" i="1"/>
  <c r="AY69" i="1"/>
  <c r="AY68" i="1"/>
  <c r="AY82" i="1"/>
  <c r="AY83" i="1"/>
  <c r="AX7" i="5"/>
  <c r="AY132" i="5"/>
  <c r="AY131" i="5"/>
  <c r="AY148" i="5"/>
  <c r="AY70" i="1"/>
  <c r="AY7" i="1"/>
  <c r="AZ64" i="1"/>
  <c r="AZ15" i="1"/>
  <c r="AZ14" i="1"/>
  <c r="AZ40" i="1"/>
  <c r="AZ39" i="1"/>
  <c r="AZ19" i="1"/>
  <c r="AZ18" i="1"/>
  <c r="AZ43" i="1"/>
  <c r="AZ42" i="1"/>
  <c r="AZ21" i="1"/>
  <c r="AZ20" i="1"/>
  <c r="AZ45" i="1"/>
  <c r="AZ44" i="1"/>
  <c r="AZ23" i="1"/>
  <c r="AZ22" i="1"/>
  <c r="AZ47" i="1"/>
  <c r="AZ46" i="1"/>
  <c r="AZ25" i="1"/>
  <c r="AZ24" i="1"/>
  <c r="AZ49" i="1"/>
  <c r="AZ48" i="1"/>
  <c r="AZ27" i="1"/>
  <c r="AZ26" i="1"/>
  <c r="AZ51" i="1"/>
  <c r="AZ50" i="1"/>
  <c r="AZ29" i="1"/>
  <c r="AZ28" i="1"/>
  <c r="AZ53" i="1"/>
  <c r="AZ52" i="1"/>
  <c r="AZ31" i="1"/>
  <c r="AZ30" i="1"/>
  <c r="AZ55" i="1"/>
  <c r="AZ54" i="1"/>
  <c r="AZ33" i="1"/>
  <c r="AZ32" i="1"/>
  <c r="AZ57" i="1"/>
  <c r="AZ56" i="1"/>
  <c r="AZ58" i="1"/>
  <c r="AZ63" i="1"/>
  <c r="AZ66" i="1"/>
  <c r="AY73" i="1"/>
  <c r="AY74" i="1"/>
  <c r="AZ72" i="1"/>
  <c r="AZ65" i="1"/>
  <c r="AZ67" i="1"/>
  <c r="AZ78" i="1"/>
  <c r="AZ77" i="1"/>
  <c r="AZ79" i="1"/>
  <c r="AZ62" i="1"/>
  <c r="AZ80" i="1"/>
  <c r="AZ81" i="1"/>
  <c r="AZ69" i="1"/>
  <c r="AZ68" i="1"/>
  <c r="AZ82" i="1"/>
  <c r="AZ83" i="1"/>
  <c r="AY7" i="5"/>
  <c r="AZ132" i="5"/>
  <c r="AZ131" i="5"/>
  <c r="AZ148" i="5"/>
  <c r="AZ70" i="1"/>
  <c r="AZ7" i="1"/>
  <c r="BA64" i="1"/>
  <c r="BA15" i="1"/>
  <c r="BA14" i="1"/>
  <c r="BA40" i="1"/>
  <c r="BA39" i="1"/>
  <c r="BA19" i="1"/>
  <c r="BA18" i="1"/>
  <c r="BA43" i="1"/>
  <c r="BA42" i="1"/>
  <c r="BA21" i="1"/>
  <c r="BA20" i="1"/>
  <c r="BA45" i="1"/>
  <c r="BA44" i="1"/>
  <c r="BA23" i="1"/>
  <c r="BA22" i="1"/>
  <c r="BA47" i="1"/>
  <c r="BA46" i="1"/>
  <c r="BA25" i="1"/>
  <c r="BA24" i="1"/>
  <c r="BA49" i="1"/>
  <c r="BA48" i="1"/>
  <c r="BA27" i="1"/>
  <c r="BA26" i="1"/>
  <c r="BA51" i="1"/>
  <c r="BA50" i="1"/>
  <c r="BA29" i="1"/>
  <c r="BA28" i="1"/>
  <c r="BA53" i="1"/>
  <c r="BA52" i="1"/>
  <c r="BA31" i="1"/>
  <c r="BA30" i="1"/>
  <c r="BA55" i="1"/>
  <c r="BA54" i="1"/>
  <c r="BA33" i="1"/>
  <c r="BA32" i="1"/>
  <c r="BA57" i="1"/>
  <c r="BA56" i="1"/>
  <c r="BA58" i="1"/>
  <c r="BA63" i="1"/>
  <c r="BA66" i="1"/>
  <c r="AZ73" i="1"/>
  <c r="AZ74" i="1"/>
  <c r="BA72" i="1"/>
  <c r="BA65" i="1"/>
  <c r="BA67" i="1"/>
  <c r="BA78" i="1"/>
  <c r="BA77" i="1"/>
  <c r="BA79" i="1"/>
  <c r="BA62" i="1"/>
  <c r="BA80" i="1"/>
  <c r="BA81" i="1"/>
  <c r="BA69" i="1"/>
  <c r="BA68" i="1"/>
  <c r="BA82" i="1"/>
  <c r="BA83" i="1"/>
  <c r="AZ7" i="5"/>
  <c r="BA132" i="5"/>
  <c r="BA131" i="5"/>
  <c r="BA148" i="5"/>
  <c r="BA70" i="1"/>
  <c r="BA7" i="1"/>
  <c r="BB64" i="1"/>
  <c r="BB15" i="1"/>
  <c r="BB14" i="1"/>
  <c r="BB40" i="1"/>
  <c r="BB39" i="1"/>
  <c r="BB19" i="1"/>
  <c r="BB18" i="1"/>
  <c r="BB43" i="1"/>
  <c r="BB42" i="1"/>
  <c r="BB21" i="1"/>
  <c r="BB20" i="1"/>
  <c r="BB45" i="1"/>
  <c r="BB44" i="1"/>
  <c r="BB23" i="1"/>
  <c r="BB22" i="1"/>
  <c r="BB47" i="1"/>
  <c r="BB46" i="1"/>
  <c r="BB25" i="1"/>
  <c r="BB24" i="1"/>
  <c r="BB49" i="1"/>
  <c r="BB48" i="1"/>
  <c r="BB27" i="1"/>
  <c r="BB26" i="1"/>
  <c r="BB51" i="1"/>
  <c r="BB50" i="1"/>
  <c r="BB29" i="1"/>
  <c r="BB28" i="1"/>
  <c r="BB53" i="1"/>
  <c r="BB52" i="1"/>
  <c r="BB31" i="1"/>
  <c r="BB30" i="1"/>
  <c r="BB55" i="1"/>
  <c r="BB54" i="1"/>
  <c r="BB33" i="1"/>
  <c r="BB32" i="1"/>
  <c r="BB57" i="1"/>
  <c r="BB56" i="1"/>
  <c r="BB58" i="1"/>
  <c r="BB63" i="1"/>
  <c r="BB66" i="1"/>
  <c r="BA73" i="1"/>
  <c r="BA74" i="1"/>
  <c r="BB72" i="1"/>
  <c r="BB65" i="1"/>
  <c r="BB67" i="1"/>
  <c r="BB78" i="1"/>
  <c r="BB77" i="1"/>
  <c r="BB79" i="1"/>
  <c r="BB62" i="1"/>
  <c r="BB80" i="1"/>
  <c r="BB81" i="1"/>
  <c r="BB69" i="1"/>
  <c r="BB68" i="1"/>
  <c r="BB82" i="1"/>
  <c r="BB83" i="1"/>
  <c r="BA7" i="5"/>
  <c r="BB132" i="5"/>
  <c r="BB131" i="5"/>
  <c r="BB148" i="5"/>
  <c r="BB70" i="1"/>
  <c r="BB7" i="1"/>
  <c r="BC64" i="1"/>
  <c r="BC15" i="1"/>
  <c r="BC14" i="1"/>
  <c r="BC40" i="1"/>
  <c r="BC39" i="1"/>
  <c r="BC19" i="1"/>
  <c r="BC18" i="1"/>
  <c r="BC43" i="1"/>
  <c r="BC42" i="1"/>
  <c r="BC21" i="1"/>
  <c r="BC20" i="1"/>
  <c r="BC45" i="1"/>
  <c r="BC44" i="1"/>
  <c r="BC23" i="1"/>
  <c r="BC22" i="1"/>
  <c r="BC47" i="1"/>
  <c r="BC46" i="1"/>
  <c r="BC25" i="1"/>
  <c r="BC24" i="1"/>
  <c r="BC49" i="1"/>
  <c r="BC48" i="1"/>
  <c r="BC27" i="1"/>
  <c r="BC26" i="1"/>
  <c r="BC51" i="1"/>
  <c r="BC50" i="1"/>
  <c r="BC29" i="1"/>
  <c r="BC28" i="1"/>
  <c r="BC53" i="1"/>
  <c r="BC52" i="1"/>
  <c r="BC31" i="1"/>
  <c r="BC30" i="1"/>
  <c r="BC55" i="1"/>
  <c r="BC54" i="1"/>
  <c r="BC33" i="1"/>
  <c r="BC32" i="1"/>
  <c r="BC57" i="1"/>
  <c r="BC56" i="1"/>
  <c r="BC58" i="1"/>
  <c r="BC63" i="1"/>
  <c r="BC66" i="1"/>
  <c r="BB73" i="1"/>
  <c r="BB74" i="1"/>
  <c r="BC72" i="1"/>
  <c r="BC65" i="1"/>
  <c r="BC67" i="1"/>
  <c r="BC78" i="1"/>
  <c r="BC77" i="1"/>
  <c r="BC79" i="1"/>
  <c r="BC62" i="1"/>
  <c r="BC80" i="1"/>
  <c r="BC81" i="1"/>
  <c r="BC69" i="1"/>
  <c r="BC68" i="1"/>
  <c r="BC82" i="1"/>
  <c r="BC83" i="1"/>
  <c r="BB7" i="5"/>
  <c r="BC132" i="5"/>
  <c r="BC131" i="5"/>
  <c r="BC148" i="5"/>
  <c r="BC70" i="1"/>
  <c r="BC7" i="1"/>
  <c r="BD64" i="1"/>
  <c r="BD15" i="1"/>
  <c r="BD14" i="1"/>
  <c r="BD40" i="1"/>
  <c r="BD39" i="1"/>
  <c r="BD19" i="1"/>
  <c r="BD18" i="1"/>
  <c r="BD43" i="1"/>
  <c r="BD42" i="1"/>
  <c r="BD21" i="1"/>
  <c r="BD20" i="1"/>
  <c r="BD45" i="1"/>
  <c r="BD44" i="1"/>
  <c r="BD23" i="1"/>
  <c r="BD22" i="1"/>
  <c r="BD47" i="1"/>
  <c r="BD46" i="1"/>
  <c r="BD25" i="1"/>
  <c r="BD24" i="1"/>
  <c r="BD49" i="1"/>
  <c r="BD48" i="1"/>
  <c r="BD27" i="1"/>
  <c r="BD26" i="1"/>
  <c r="BD51" i="1"/>
  <c r="BD50" i="1"/>
  <c r="BD29" i="1"/>
  <c r="BD28" i="1"/>
  <c r="BD53" i="1"/>
  <c r="BD52" i="1"/>
  <c r="BD31" i="1"/>
  <c r="BD30" i="1"/>
  <c r="BD55" i="1"/>
  <c r="BD54" i="1"/>
  <c r="BD33" i="1"/>
  <c r="BD32" i="1"/>
  <c r="BD57" i="1"/>
  <c r="BD56" i="1"/>
  <c r="BD58" i="1"/>
  <c r="BD63" i="1"/>
  <c r="BD66" i="1"/>
  <c r="BC73" i="1"/>
  <c r="BC74" i="1"/>
  <c r="BD72" i="1"/>
  <c r="BD65" i="1"/>
  <c r="BD67" i="1"/>
  <c r="BD78" i="1"/>
  <c r="BD77" i="1"/>
  <c r="BD79" i="1"/>
  <c r="BD62" i="1"/>
  <c r="BD80" i="1"/>
  <c r="BD81" i="1"/>
  <c r="BD69" i="1"/>
  <c r="BD68" i="1"/>
  <c r="BD82" i="1"/>
  <c r="BD83" i="1"/>
  <c r="BC7" i="5"/>
  <c r="BD132" i="5"/>
  <c r="BD131" i="5"/>
  <c r="BD148" i="5"/>
  <c r="BD70" i="1"/>
  <c r="BD7" i="1"/>
  <c r="BE64" i="1"/>
  <c r="BE15" i="1"/>
  <c r="BE14" i="1"/>
  <c r="BE40" i="1"/>
  <c r="BE39" i="1"/>
  <c r="BE19" i="1"/>
  <c r="BE18" i="1"/>
  <c r="BE43" i="1"/>
  <c r="BE42" i="1"/>
  <c r="BE21" i="1"/>
  <c r="BE20" i="1"/>
  <c r="BE45" i="1"/>
  <c r="BE44" i="1"/>
  <c r="BE23" i="1"/>
  <c r="BE22" i="1"/>
  <c r="BE47" i="1"/>
  <c r="BE46" i="1"/>
  <c r="BE25" i="1"/>
  <c r="BE24" i="1"/>
  <c r="BE49" i="1"/>
  <c r="BE48" i="1"/>
  <c r="BE27" i="1"/>
  <c r="BE26" i="1"/>
  <c r="BE51" i="1"/>
  <c r="BE50" i="1"/>
  <c r="BE29" i="1"/>
  <c r="BE28" i="1"/>
  <c r="BE53" i="1"/>
  <c r="BE52" i="1"/>
  <c r="BE31" i="1"/>
  <c r="BE30" i="1"/>
  <c r="BE55" i="1"/>
  <c r="BE54" i="1"/>
  <c r="BE33" i="1"/>
  <c r="BE32" i="1"/>
  <c r="BE57" i="1"/>
  <c r="BE56" i="1"/>
  <c r="BE58" i="1"/>
  <c r="BE63" i="1"/>
  <c r="BE66" i="1"/>
  <c r="BD73" i="1"/>
  <c r="BD74" i="1"/>
  <c r="BE72" i="1"/>
  <c r="BE65" i="1"/>
  <c r="BE67" i="1"/>
  <c r="BE78" i="1"/>
  <c r="BE77" i="1"/>
  <c r="BE79" i="1"/>
  <c r="BE62" i="1"/>
  <c r="BE80" i="1"/>
  <c r="BE81" i="1"/>
  <c r="BE69" i="1"/>
  <c r="BE68" i="1"/>
  <c r="BE82" i="1"/>
  <c r="BE83" i="1"/>
  <c r="BD7" i="5"/>
  <c r="BE132" i="5"/>
  <c r="BE131" i="5"/>
  <c r="BE148" i="5"/>
  <c r="BE70" i="1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J40" i="1"/>
  <c r="R40" i="1"/>
  <c r="S40" i="1"/>
  <c r="T40" i="1"/>
  <c r="U40" i="1"/>
  <c r="V40" i="1"/>
  <c r="X126" i="5"/>
  <c r="X127" i="5"/>
  <c r="X128" i="5"/>
  <c r="X129" i="5"/>
  <c r="X147" i="5"/>
  <c r="Y126" i="5"/>
  <c r="Y127" i="5"/>
  <c r="Y128" i="5"/>
  <c r="Y129" i="5"/>
  <c r="Y147" i="5"/>
  <c r="Z126" i="5"/>
  <c r="Z127" i="5"/>
  <c r="Z128" i="5"/>
  <c r="Z129" i="5"/>
  <c r="Z147" i="5"/>
  <c r="AA126" i="5"/>
  <c r="AA127" i="5"/>
  <c r="AA128" i="5"/>
  <c r="AA129" i="5"/>
  <c r="AA147" i="5"/>
  <c r="AB126" i="5"/>
  <c r="AB127" i="5"/>
  <c r="AB128" i="5"/>
  <c r="AB129" i="5"/>
  <c r="AB147" i="5"/>
  <c r="AC126" i="5"/>
  <c r="AC127" i="5"/>
  <c r="AC128" i="5"/>
  <c r="AC129" i="5"/>
  <c r="AC147" i="5"/>
  <c r="AD126" i="5"/>
  <c r="AD127" i="5"/>
  <c r="AD128" i="5"/>
  <c r="AD129" i="5"/>
  <c r="AD147" i="5"/>
  <c r="AE126" i="5"/>
  <c r="AE127" i="5"/>
  <c r="AE128" i="5"/>
  <c r="AE129" i="5"/>
  <c r="AE147" i="5"/>
  <c r="AF126" i="5"/>
  <c r="AF127" i="5"/>
  <c r="AF128" i="5"/>
  <c r="AF129" i="5"/>
  <c r="AF147" i="5"/>
  <c r="AG126" i="5"/>
  <c r="AG127" i="5"/>
  <c r="AG128" i="5"/>
  <c r="AG129" i="5"/>
  <c r="AG147" i="5"/>
  <c r="AH126" i="5"/>
  <c r="AH127" i="5"/>
  <c r="AH128" i="5"/>
  <c r="AH129" i="5"/>
  <c r="AH147" i="5"/>
  <c r="AI126" i="5"/>
  <c r="AI127" i="5"/>
  <c r="AI128" i="5"/>
  <c r="AI129" i="5"/>
  <c r="AI147" i="5"/>
  <c r="AJ126" i="5"/>
  <c r="AJ127" i="5"/>
  <c r="AJ128" i="5"/>
  <c r="AJ129" i="5"/>
  <c r="AJ147" i="5"/>
  <c r="AK126" i="5"/>
  <c r="AK127" i="5"/>
  <c r="AK128" i="5"/>
  <c r="AK129" i="5"/>
  <c r="AK147" i="5"/>
  <c r="AL126" i="5"/>
  <c r="AL127" i="5"/>
  <c r="AL128" i="5"/>
  <c r="AL129" i="5"/>
  <c r="AL147" i="5"/>
  <c r="AM126" i="5"/>
  <c r="AM127" i="5"/>
  <c r="AM128" i="5"/>
  <c r="AM129" i="5"/>
  <c r="AM147" i="5"/>
  <c r="AN126" i="5"/>
  <c r="AN127" i="5"/>
  <c r="AN128" i="5"/>
  <c r="AN129" i="5"/>
  <c r="AN147" i="5"/>
  <c r="AO126" i="5"/>
  <c r="AO127" i="5"/>
  <c r="AO128" i="5"/>
  <c r="AO129" i="5"/>
  <c r="AO147" i="5"/>
  <c r="AP126" i="5"/>
  <c r="AP127" i="5"/>
  <c r="AP128" i="5"/>
  <c r="AP129" i="5"/>
  <c r="AP147" i="5"/>
  <c r="AQ126" i="5"/>
  <c r="AQ127" i="5"/>
  <c r="AQ128" i="5"/>
  <c r="AQ129" i="5"/>
  <c r="AQ147" i="5"/>
  <c r="AR126" i="5"/>
  <c r="AR127" i="5"/>
  <c r="AR128" i="5"/>
  <c r="AR129" i="5"/>
  <c r="AR147" i="5"/>
  <c r="AS126" i="5"/>
  <c r="AS127" i="5"/>
  <c r="AS128" i="5"/>
  <c r="AS129" i="5"/>
  <c r="AS147" i="5"/>
  <c r="AT126" i="5"/>
  <c r="AT127" i="5"/>
  <c r="AT128" i="5"/>
  <c r="AT129" i="5"/>
  <c r="AT147" i="5"/>
  <c r="AU126" i="5"/>
  <c r="AU127" i="5"/>
  <c r="AU128" i="5"/>
  <c r="AU129" i="5"/>
  <c r="AU147" i="5"/>
  <c r="AV126" i="5"/>
  <c r="AV127" i="5"/>
  <c r="AV128" i="5"/>
  <c r="AV129" i="5"/>
  <c r="AV147" i="5"/>
  <c r="AW126" i="5"/>
  <c r="AW127" i="5"/>
  <c r="AW128" i="5"/>
  <c r="AW129" i="5"/>
  <c r="AW147" i="5"/>
  <c r="AX126" i="5"/>
  <c r="AX127" i="5"/>
  <c r="AX128" i="5"/>
  <c r="AX129" i="5"/>
  <c r="AX147" i="5"/>
  <c r="AY126" i="5"/>
  <c r="AY127" i="5"/>
  <c r="AY128" i="5"/>
  <c r="AY129" i="5"/>
  <c r="AY147" i="5"/>
  <c r="AZ126" i="5"/>
  <c r="AZ127" i="5"/>
  <c r="AZ128" i="5"/>
  <c r="AZ129" i="5"/>
  <c r="AZ147" i="5"/>
  <c r="BA126" i="5"/>
  <c r="BA127" i="5"/>
  <c r="BA128" i="5"/>
  <c r="BA129" i="5"/>
  <c r="BA147" i="5"/>
  <c r="BB126" i="5"/>
  <c r="BB127" i="5"/>
  <c r="BB128" i="5"/>
  <c r="BB129" i="5"/>
  <c r="BB147" i="5"/>
  <c r="BC126" i="5"/>
  <c r="BC127" i="5"/>
  <c r="BC128" i="5"/>
  <c r="BC129" i="5"/>
  <c r="BC147" i="5"/>
  <c r="BD126" i="5"/>
  <c r="BD127" i="5"/>
  <c r="BD128" i="5"/>
  <c r="BD129" i="5"/>
  <c r="BD147" i="5"/>
  <c r="X62" i="5"/>
  <c r="X104" i="5"/>
  <c r="X113" i="5"/>
  <c r="X72" i="5"/>
  <c r="X105" i="5"/>
  <c r="X114" i="5"/>
  <c r="X86" i="5"/>
  <c r="X84" i="5"/>
  <c r="X82" i="5"/>
  <c r="X88" i="5"/>
  <c r="X90" i="5"/>
  <c r="X92" i="5"/>
  <c r="X42" i="5"/>
  <c r="X102" i="5"/>
  <c r="X83" i="5"/>
  <c r="X85" i="5"/>
  <c r="X87" i="5"/>
  <c r="X89" i="5"/>
  <c r="X91" i="5"/>
  <c r="X93" i="5"/>
  <c r="X50" i="5"/>
  <c r="X94" i="5"/>
  <c r="X95" i="5"/>
  <c r="X96" i="5"/>
  <c r="X34" i="1"/>
  <c r="X97" i="5"/>
  <c r="X22" i="5"/>
  <c r="X100" i="5"/>
  <c r="X32" i="5"/>
  <c r="X101" i="5"/>
  <c r="X52" i="5"/>
  <c r="X103" i="5"/>
  <c r="X106" i="5"/>
  <c r="X109" i="5"/>
  <c r="X110" i="5"/>
  <c r="X111" i="5"/>
  <c r="X112" i="5"/>
  <c r="X115" i="5"/>
  <c r="X116" i="5"/>
  <c r="X20" i="5"/>
  <c r="X30" i="5"/>
  <c r="X40" i="5"/>
  <c r="X60" i="5"/>
  <c r="X70" i="5"/>
  <c r="X73" i="5"/>
  <c r="X21" i="5"/>
  <c r="X31" i="5"/>
  <c r="X41" i="5"/>
  <c r="X51" i="5"/>
  <c r="X61" i="5"/>
  <c r="X71" i="5"/>
  <c r="X74" i="5"/>
  <c r="X136" i="5"/>
  <c r="X137" i="5"/>
  <c r="X138" i="5"/>
  <c r="X139" i="5"/>
  <c r="X140" i="5"/>
  <c r="X146" i="5"/>
  <c r="X145" i="5"/>
  <c r="X144" i="5"/>
  <c r="T62" i="5"/>
  <c r="T104" i="5"/>
  <c r="T113" i="5"/>
  <c r="T72" i="5"/>
  <c r="T105" i="5"/>
  <c r="T114" i="5"/>
  <c r="Y62" i="5"/>
  <c r="Y104" i="5"/>
  <c r="Y113" i="5"/>
  <c r="Y72" i="5"/>
  <c r="Y105" i="5"/>
  <c r="Y114" i="5"/>
  <c r="Y86" i="5"/>
  <c r="Y84" i="5"/>
  <c r="Y82" i="5"/>
  <c r="Y88" i="5"/>
  <c r="Y90" i="5"/>
  <c r="Y92" i="5"/>
  <c r="Y42" i="5"/>
  <c r="Y102" i="5"/>
  <c r="Y83" i="5"/>
  <c r="Y85" i="5"/>
  <c r="Y87" i="5"/>
  <c r="Y89" i="5"/>
  <c r="Y91" i="5"/>
  <c r="Y93" i="5"/>
  <c r="Y50" i="5"/>
  <c r="Y94" i="5"/>
  <c r="Y95" i="5"/>
  <c r="Y96" i="5"/>
  <c r="Y34" i="1"/>
  <c r="Y97" i="5"/>
  <c r="Y22" i="5"/>
  <c r="Y100" i="5"/>
  <c r="Y32" i="5"/>
  <c r="Y101" i="5"/>
  <c r="Y52" i="5"/>
  <c r="Y103" i="5"/>
  <c r="Y106" i="5"/>
  <c r="Y109" i="5"/>
  <c r="Y110" i="5"/>
  <c r="Y111" i="5"/>
  <c r="Y112" i="5"/>
  <c r="Y115" i="5"/>
  <c r="Y116" i="5"/>
  <c r="Y20" i="5"/>
  <c r="Y30" i="5"/>
  <c r="Y40" i="5"/>
  <c r="Y60" i="5"/>
  <c r="Y70" i="5"/>
  <c r="Y73" i="5"/>
  <c r="Y21" i="5"/>
  <c r="Y31" i="5"/>
  <c r="Y41" i="5"/>
  <c r="Y51" i="5"/>
  <c r="Y61" i="5"/>
  <c r="Y71" i="5"/>
  <c r="Y74" i="5"/>
  <c r="Y136" i="5"/>
  <c r="Y137" i="5"/>
  <c r="Y138" i="5"/>
  <c r="Y139" i="5"/>
  <c r="Y140" i="5"/>
  <c r="Y146" i="5"/>
  <c r="Y145" i="5"/>
  <c r="Y144" i="5"/>
  <c r="U62" i="5"/>
  <c r="U104" i="5"/>
  <c r="U113" i="5"/>
  <c r="U72" i="5"/>
  <c r="U105" i="5"/>
  <c r="U114" i="5"/>
  <c r="Z62" i="5"/>
  <c r="Z104" i="5"/>
  <c r="Z113" i="5"/>
  <c r="Z72" i="5"/>
  <c r="Z105" i="5"/>
  <c r="Z114" i="5"/>
  <c r="Z86" i="5"/>
  <c r="Z84" i="5"/>
  <c r="Z82" i="5"/>
  <c r="Z88" i="5"/>
  <c r="Z90" i="5"/>
  <c r="Z92" i="5"/>
  <c r="Z42" i="5"/>
  <c r="Z102" i="5"/>
  <c r="Z83" i="5"/>
  <c r="Z85" i="5"/>
  <c r="Z87" i="5"/>
  <c r="Z89" i="5"/>
  <c r="Z91" i="5"/>
  <c r="Z93" i="5"/>
  <c r="Z50" i="5"/>
  <c r="Z94" i="5"/>
  <c r="Z95" i="5"/>
  <c r="Z96" i="5"/>
  <c r="Z34" i="1"/>
  <c r="Z97" i="5"/>
  <c r="Z22" i="5"/>
  <c r="Z100" i="5"/>
  <c r="Z32" i="5"/>
  <c r="Z101" i="5"/>
  <c r="Z52" i="5"/>
  <c r="Z103" i="5"/>
  <c r="Z106" i="5"/>
  <c r="Z109" i="5"/>
  <c r="Z110" i="5"/>
  <c r="Z111" i="5"/>
  <c r="Z112" i="5"/>
  <c r="Z115" i="5"/>
  <c r="Z116" i="5"/>
  <c r="Z20" i="5"/>
  <c r="Z30" i="5"/>
  <c r="Z40" i="5"/>
  <c r="Z60" i="5"/>
  <c r="Z70" i="5"/>
  <c r="Z73" i="5"/>
  <c r="Z21" i="5"/>
  <c r="Z31" i="5"/>
  <c r="Z41" i="5"/>
  <c r="Z51" i="5"/>
  <c r="Z61" i="5"/>
  <c r="Z71" i="5"/>
  <c r="Z74" i="5"/>
  <c r="Z136" i="5"/>
  <c r="Z137" i="5"/>
  <c r="Z138" i="5"/>
  <c r="Z139" i="5"/>
  <c r="Z140" i="5"/>
  <c r="Z146" i="5"/>
  <c r="Z145" i="5"/>
  <c r="Z144" i="5"/>
  <c r="V62" i="5"/>
  <c r="V104" i="5"/>
  <c r="V113" i="5"/>
  <c r="V72" i="5"/>
  <c r="V105" i="5"/>
  <c r="V114" i="5"/>
  <c r="AA62" i="5"/>
  <c r="AA104" i="5"/>
  <c r="AA113" i="5"/>
  <c r="AA72" i="5"/>
  <c r="AA105" i="5"/>
  <c r="AA114" i="5"/>
  <c r="AA86" i="5"/>
  <c r="AA84" i="5"/>
  <c r="AA82" i="5"/>
  <c r="AA88" i="5"/>
  <c r="AA90" i="5"/>
  <c r="AA92" i="5"/>
  <c r="AA42" i="5"/>
  <c r="AA102" i="5"/>
  <c r="AA83" i="5"/>
  <c r="AA85" i="5"/>
  <c r="AA87" i="5"/>
  <c r="AA89" i="5"/>
  <c r="AA91" i="5"/>
  <c r="AA93" i="5"/>
  <c r="AA50" i="5"/>
  <c r="AA94" i="5"/>
  <c r="AA95" i="5"/>
  <c r="AA96" i="5"/>
  <c r="AA34" i="1"/>
  <c r="AA97" i="5"/>
  <c r="AA22" i="5"/>
  <c r="AA100" i="5"/>
  <c r="AA32" i="5"/>
  <c r="AA101" i="5"/>
  <c r="AA52" i="5"/>
  <c r="AA103" i="5"/>
  <c r="AA106" i="5"/>
  <c r="AA109" i="5"/>
  <c r="AA110" i="5"/>
  <c r="AA111" i="5"/>
  <c r="AA112" i="5"/>
  <c r="AA115" i="5"/>
  <c r="AA116" i="5"/>
  <c r="AA20" i="5"/>
  <c r="AA30" i="5"/>
  <c r="AA40" i="5"/>
  <c r="AA60" i="5"/>
  <c r="AA70" i="5"/>
  <c r="AA73" i="5"/>
  <c r="AA21" i="5"/>
  <c r="AA31" i="5"/>
  <c r="AA41" i="5"/>
  <c r="AA51" i="5"/>
  <c r="AA61" i="5"/>
  <c r="AA71" i="5"/>
  <c r="AA74" i="5"/>
  <c r="AA136" i="5"/>
  <c r="AA137" i="5"/>
  <c r="AA138" i="5"/>
  <c r="AA139" i="5"/>
  <c r="AA140" i="5"/>
  <c r="AA146" i="5"/>
  <c r="AA145" i="5"/>
  <c r="AA144" i="5"/>
  <c r="S62" i="5"/>
  <c r="S104" i="5"/>
  <c r="S113" i="5"/>
  <c r="S72" i="5"/>
  <c r="S105" i="5"/>
  <c r="S114" i="5"/>
  <c r="AB62" i="5"/>
  <c r="AB104" i="5"/>
  <c r="AB113" i="5"/>
  <c r="AB72" i="5"/>
  <c r="AB105" i="5"/>
  <c r="AB114" i="5"/>
  <c r="AB86" i="5"/>
  <c r="AB84" i="5"/>
  <c r="AB82" i="5"/>
  <c r="AB88" i="5"/>
  <c r="AB90" i="5"/>
  <c r="AB92" i="5"/>
  <c r="AB42" i="5"/>
  <c r="AB102" i="5"/>
  <c r="AB83" i="5"/>
  <c r="AB85" i="5"/>
  <c r="AB87" i="5"/>
  <c r="AB89" i="5"/>
  <c r="AB91" i="5"/>
  <c r="AB93" i="5"/>
  <c r="AB50" i="5"/>
  <c r="AB94" i="5"/>
  <c r="AB95" i="5"/>
  <c r="AB96" i="5"/>
  <c r="AB34" i="1"/>
  <c r="AB97" i="5"/>
  <c r="AB22" i="5"/>
  <c r="AB100" i="5"/>
  <c r="AB32" i="5"/>
  <c r="AB101" i="5"/>
  <c r="AB52" i="5"/>
  <c r="AB103" i="5"/>
  <c r="AB106" i="5"/>
  <c r="AB109" i="5"/>
  <c r="AB110" i="5"/>
  <c r="AB111" i="5"/>
  <c r="AB112" i="5"/>
  <c r="AB115" i="5"/>
  <c r="AB116" i="5"/>
  <c r="AB20" i="5"/>
  <c r="AB30" i="5"/>
  <c r="AB40" i="5"/>
  <c r="AB60" i="5"/>
  <c r="AB70" i="5"/>
  <c r="AB73" i="5"/>
  <c r="AB21" i="5"/>
  <c r="AB31" i="5"/>
  <c r="AB41" i="5"/>
  <c r="AB51" i="5"/>
  <c r="AB61" i="5"/>
  <c r="AB71" i="5"/>
  <c r="AB74" i="5"/>
  <c r="AB136" i="5"/>
  <c r="AB137" i="5"/>
  <c r="AB138" i="5"/>
  <c r="AB139" i="5"/>
  <c r="AB140" i="5"/>
  <c r="AB146" i="5"/>
  <c r="AB145" i="5"/>
  <c r="AB144" i="5"/>
  <c r="AC62" i="5"/>
  <c r="AC104" i="5"/>
  <c r="AC113" i="5"/>
  <c r="AC72" i="5"/>
  <c r="AC105" i="5"/>
  <c r="AC114" i="5"/>
  <c r="AC86" i="5"/>
  <c r="AC84" i="5"/>
  <c r="AC82" i="5"/>
  <c r="AC88" i="5"/>
  <c r="AC90" i="5"/>
  <c r="AC92" i="5"/>
  <c r="AC42" i="5"/>
  <c r="AC102" i="5"/>
  <c r="AC83" i="5"/>
  <c r="AC85" i="5"/>
  <c r="AC87" i="5"/>
  <c r="AC89" i="5"/>
  <c r="AC91" i="5"/>
  <c r="AC93" i="5"/>
  <c r="AC50" i="5"/>
  <c r="AC94" i="5"/>
  <c r="AC95" i="5"/>
  <c r="AC96" i="5"/>
  <c r="AC34" i="1"/>
  <c r="AC97" i="5"/>
  <c r="AC22" i="5"/>
  <c r="AC100" i="5"/>
  <c r="AC32" i="5"/>
  <c r="AC101" i="5"/>
  <c r="AC52" i="5"/>
  <c r="AC103" i="5"/>
  <c r="AC106" i="5"/>
  <c r="AC109" i="5"/>
  <c r="AC110" i="5"/>
  <c r="AC111" i="5"/>
  <c r="AC112" i="5"/>
  <c r="AC115" i="5"/>
  <c r="AC116" i="5"/>
  <c r="AC20" i="5"/>
  <c r="AC30" i="5"/>
  <c r="AC40" i="5"/>
  <c r="AC60" i="5"/>
  <c r="AC70" i="5"/>
  <c r="AC73" i="5"/>
  <c r="AC21" i="5"/>
  <c r="AC31" i="5"/>
  <c r="AC41" i="5"/>
  <c r="AC51" i="5"/>
  <c r="AC61" i="5"/>
  <c r="AC71" i="5"/>
  <c r="AC74" i="5"/>
  <c r="AC136" i="5"/>
  <c r="AC137" i="5"/>
  <c r="AC138" i="5"/>
  <c r="AC139" i="5"/>
  <c r="AC140" i="5"/>
  <c r="AC146" i="5"/>
  <c r="AC145" i="5"/>
  <c r="AC144" i="5"/>
  <c r="AD62" i="5"/>
  <c r="AD104" i="5"/>
  <c r="AD113" i="5"/>
  <c r="AD72" i="5"/>
  <c r="AD105" i="5"/>
  <c r="AD114" i="5"/>
  <c r="AD86" i="5"/>
  <c r="AD84" i="5"/>
  <c r="AD82" i="5"/>
  <c r="AD88" i="5"/>
  <c r="AD90" i="5"/>
  <c r="AD92" i="5"/>
  <c r="AD42" i="5"/>
  <c r="AD102" i="5"/>
  <c r="AD83" i="5"/>
  <c r="AD85" i="5"/>
  <c r="AD87" i="5"/>
  <c r="AD89" i="5"/>
  <c r="AD91" i="5"/>
  <c r="AD93" i="5"/>
  <c r="AD50" i="5"/>
  <c r="AD94" i="5"/>
  <c r="AD95" i="5"/>
  <c r="AD96" i="5"/>
  <c r="AD34" i="1"/>
  <c r="AD97" i="5"/>
  <c r="AD22" i="5"/>
  <c r="AD100" i="5"/>
  <c r="AD32" i="5"/>
  <c r="AD101" i="5"/>
  <c r="AD52" i="5"/>
  <c r="AD103" i="5"/>
  <c r="AD106" i="5"/>
  <c r="AD109" i="5"/>
  <c r="AD110" i="5"/>
  <c r="AD111" i="5"/>
  <c r="AD112" i="5"/>
  <c r="AD115" i="5"/>
  <c r="AD116" i="5"/>
  <c r="AD20" i="5"/>
  <c r="AD30" i="5"/>
  <c r="AD40" i="5"/>
  <c r="AD60" i="5"/>
  <c r="AD70" i="5"/>
  <c r="AD73" i="5"/>
  <c r="AD21" i="5"/>
  <c r="AD31" i="5"/>
  <c r="AD41" i="5"/>
  <c r="AD51" i="5"/>
  <c r="AD61" i="5"/>
  <c r="AD71" i="5"/>
  <c r="AD74" i="5"/>
  <c r="AD136" i="5"/>
  <c r="AD137" i="5"/>
  <c r="AD138" i="5"/>
  <c r="AD139" i="5"/>
  <c r="AD140" i="5"/>
  <c r="AD146" i="5"/>
  <c r="AD145" i="5"/>
  <c r="AD144" i="5"/>
  <c r="AE62" i="5"/>
  <c r="AE104" i="5"/>
  <c r="AE113" i="5"/>
  <c r="AE72" i="5"/>
  <c r="AE105" i="5"/>
  <c r="AE114" i="5"/>
  <c r="AE86" i="5"/>
  <c r="AE84" i="5"/>
  <c r="AE82" i="5"/>
  <c r="AE88" i="5"/>
  <c r="AE90" i="5"/>
  <c r="AE92" i="5"/>
  <c r="AE42" i="5"/>
  <c r="AE102" i="5"/>
  <c r="AE83" i="5"/>
  <c r="AE85" i="5"/>
  <c r="AE87" i="5"/>
  <c r="AE89" i="5"/>
  <c r="AE91" i="5"/>
  <c r="AE93" i="5"/>
  <c r="AE50" i="5"/>
  <c r="AE94" i="5"/>
  <c r="AE95" i="5"/>
  <c r="AE96" i="5"/>
  <c r="AE34" i="1"/>
  <c r="AE97" i="5"/>
  <c r="AE22" i="5"/>
  <c r="AE100" i="5"/>
  <c r="AE32" i="5"/>
  <c r="AE101" i="5"/>
  <c r="AE52" i="5"/>
  <c r="AE103" i="5"/>
  <c r="AE106" i="5"/>
  <c r="AE109" i="5"/>
  <c r="AE110" i="5"/>
  <c r="AE111" i="5"/>
  <c r="AE112" i="5"/>
  <c r="AE115" i="5"/>
  <c r="AE116" i="5"/>
  <c r="AE20" i="5"/>
  <c r="AE30" i="5"/>
  <c r="AE40" i="5"/>
  <c r="AE60" i="5"/>
  <c r="AE70" i="5"/>
  <c r="AE73" i="5"/>
  <c r="AE21" i="5"/>
  <c r="AE31" i="5"/>
  <c r="AE41" i="5"/>
  <c r="AE51" i="5"/>
  <c r="AE61" i="5"/>
  <c r="AE71" i="5"/>
  <c r="AE74" i="5"/>
  <c r="AE136" i="5"/>
  <c r="AE137" i="5"/>
  <c r="AE138" i="5"/>
  <c r="AE139" i="5"/>
  <c r="AE140" i="5"/>
  <c r="AE146" i="5"/>
  <c r="AE145" i="5"/>
  <c r="AE144" i="5"/>
  <c r="AF62" i="5"/>
  <c r="AF104" i="5"/>
  <c r="AF113" i="5"/>
  <c r="AF72" i="5"/>
  <c r="AF105" i="5"/>
  <c r="AF114" i="5"/>
  <c r="AF86" i="5"/>
  <c r="AF84" i="5"/>
  <c r="AF82" i="5"/>
  <c r="AF88" i="5"/>
  <c r="AF90" i="5"/>
  <c r="AF92" i="5"/>
  <c r="AF42" i="5"/>
  <c r="AF102" i="5"/>
  <c r="AF83" i="5"/>
  <c r="AF85" i="5"/>
  <c r="AF87" i="5"/>
  <c r="AF89" i="5"/>
  <c r="AF91" i="5"/>
  <c r="AF93" i="5"/>
  <c r="AF50" i="5"/>
  <c r="AF94" i="5"/>
  <c r="AF95" i="5"/>
  <c r="AF96" i="5"/>
  <c r="AF34" i="1"/>
  <c r="AF97" i="5"/>
  <c r="AF22" i="5"/>
  <c r="AF100" i="5"/>
  <c r="AF32" i="5"/>
  <c r="AF101" i="5"/>
  <c r="AF52" i="5"/>
  <c r="AF103" i="5"/>
  <c r="AF106" i="5"/>
  <c r="AF109" i="5"/>
  <c r="AF110" i="5"/>
  <c r="AF111" i="5"/>
  <c r="AF112" i="5"/>
  <c r="AF115" i="5"/>
  <c r="AF116" i="5"/>
  <c r="AF20" i="5"/>
  <c r="AF30" i="5"/>
  <c r="AF40" i="5"/>
  <c r="AF60" i="5"/>
  <c r="AF70" i="5"/>
  <c r="AF73" i="5"/>
  <c r="AF21" i="5"/>
  <c r="AF31" i="5"/>
  <c r="AF41" i="5"/>
  <c r="AF51" i="5"/>
  <c r="AF61" i="5"/>
  <c r="AF71" i="5"/>
  <c r="AF74" i="5"/>
  <c r="AF136" i="5"/>
  <c r="AF137" i="5"/>
  <c r="AF138" i="5"/>
  <c r="AF139" i="5"/>
  <c r="AF140" i="5"/>
  <c r="AF146" i="5"/>
  <c r="AF145" i="5"/>
  <c r="AF144" i="5"/>
  <c r="AG62" i="5"/>
  <c r="AG104" i="5"/>
  <c r="AG113" i="5"/>
  <c r="AG72" i="5"/>
  <c r="AG105" i="5"/>
  <c r="AG114" i="5"/>
  <c r="AG86" i="5"/>
  <c r="AG84" i="5"/>
  <c r="AG82" i="5"/>
  <c r="AG88" i="5"/>
  <c r="AG90" i="5"/>
  <c r="AG92" i="5"/>
  <c r="AG42" i="5"/>
  <c r="AG102" i="5"/>
  <c r="AG83" i="5"/>
  <c r="AG85" i="5"/>
  <c r="AG87" i="5"/>
  <c r="AG89" i="5"/>
  <c r="AG91" i="5"/>
  <c r="AG93" i="5"/>
  <c r="AG50" i="5"/>
  <c r="AG94" i="5"/>
  <c r="AG95" i="5"/>
  <c r="AG96" i="5"/>
  <c r="AG34" i="1"/>
  <c r="AG97" i="5"/>
  <c r="AG22" i="5"/>
  <c r="AG100" i="5"/>
  <c r="AG32" i="5"/>
  <c r="AG101" i="5"/>
  <c r="AG52" i="5"/>
  <c r="AG103" i="5"/>
  <c r="AG106" i="5"/>
  <c r="AG109" i="5"/>
  <c r="AG110" i="5"/>
  <c r="AG111" i="5"/>
  <c r="AG112" i="5"/>
  <c r="AG115" i="5"/>
  <c r="AG116" i="5"/>
  <c r="AG20" i="5"/>
  <c r="AG30" i="5"/>
  <c r="AG40" i="5"/>
  <c r="AG60" i="5"/>
  <c r="AG70" i="5"/>
  <c r="AG73" i="5"/>
  <c r="AG21" i="5"/>
  <c r="AG31" i="5"/>
  <c r="AG41" i="5"/>
  <c r="AG51" i="5"/>
  <c r="AG61" i="5"/>
  <c r="AG71" i="5"/>
  <c r="AG74" i="5"/>
  <c r="AG136" i="5"/>
  <c r="AG137" i="5"/>
  <c r="AG138" i="5"/>
  <c r="AG139" i="5"/>
  <c r="AG140" i="5"/>
  <c r="AG146" i="5"/>
  <c r="AG145" i="5"/>
  <c r="AG144" i="5"/>
  <c r="AH62" i="5"/>
  <c r="AH104" i="5"/>
  <c r="AH113" i="5"/>
  <c r="AH72" i="5"/>
  <c r="AH105" i="5"/>
  <c r="AH114" i="5"/>
  <c r="AH86" i="5"/>
  <c r="AH84" i="5"/>
  <c r="AH82" i="5"/>
  <c r="AH88" i="5"/>
  <c r="AH90" i="5"/>
  <c r="AH92" i="5"/>
  <c r="AH42" i="5"/>
  <c r="AH102" i="5"/>
  <c r="AH83" i="5"/>
  <c r="AH85" i="5"/>
  <c r="AH87" i="5"/>
  <c r="AH89" i="5"/>
  <c r="AH91" i="5"/>
  <c r="AH93" i="5"/>
  <c r="AH50" i="5"/>
  <c r="AH94" i="5"/>
  <c r="AH95" i="5"/>
  <c r="AH96" i="5"/>
  <c r="AH34" i="1"/>
  <c r="AH97" i="5"/>
  <c r="AH22" i="5"/>
  <c r="AH100" i="5"/>
  <c r="AH32" i="5"/>
  <c r="AH101" i="5"/>
  <c r="AH52" i="5"/>
  <c r="AH103" i="5"/>
  <c r="AH106" i="5"/>
  <c r="AH109" i="5"/>
  <c r="AH110" i="5"/>
  <c r="AH111" i="5"/>
  <c r="AH112" i="5"/>
  <c r="AH115" i="5"/>
  <c r="AH116" i="5"/>
  <c r="AH20" i="5"/>
  <c r="AH30" i="5"/>
  <c r="AH40" i="5"/>
  <c r="AH60" i="5"/>
  <c r="AH70" i="5"/>
  <c r="AH73" i="5"/>
  <c r="AH21" i="5"/>
  <c r="AH31" i="5"/>
  <c r="AH41" i="5"/>
  <c r="AH51" i="5"/>
  <c r="AH61" i="5"/>
  <c r="AH71" i="5"/>
  <c r="AH74" i="5"/>
  <c r="AH136" i="5"/>
  <c r="AH137" i="5"/>
  <c r="AH138" i="5"/>
  <c r="AH139" i="5"/>
  <c r="AH140" i="5"/>
  <c r="AH146" i="5"/>
  <c r="AH145" i="5"/>
  <c r="AH144" i="5"/>
  <c r="AI62" i="5"/>
  <c r="AI104" i="5"/>
  <c r="AI113" i="5"/>
  <c r="AI72" i="5"/>
  <c r="AI105" i="5"/>
  <c r="AI114" i="5"/>
  <c r="AI86" i="5"/>
  <c r="AI84" i="5"/>
  <c r="AI82" i="5"/>
  <c r="AI88" i="5"/>
  <c r="AI90" i="5"/>
  <c r="AI92" i="5"/>
  <c r="AI42" i="5"/>
  <c r="AI102" i="5"/>
  <c r="AI83" i="5"/>
  <c r="AI85" i="5"/>
  <c r="AI87" i="5"/>
  <c r="AI89" i="5"/>
  <c r="AI91" i="5"/>
  <c r="AI93" i="5"/>
  <c r="AI50" i="5"/>
  <c r="AI94" i="5"/>
  <c r="AI95" i="5"/>
  <c r="AI96" i="5"/>
  <c r="AI34" i="1"/>
  <c r="AI97" i="5"/>
  <c r="AI22" i="5"/>
  <c r="AI100" i="5"/>
  <c r="AI32" i="5"/>
  <c r="AI101" i="5"/>
  <c r="AI52" i="5"/>
  <c r="AI103" i="5"/>
  <c r="AI106" i="5"/>
  <c r="AI109" i="5"/>
  <c r="AI110" i="5"/>
  <c r="AI111" i="5"/>
  <c r="AI112" i="5"/>
  <c r="AI115" i="5"/>
  <c r="AI116" i="5"/>
  <c r="AI20" i="5"/>
  <c r="AI30" i="5"/>
  <c r="AI40" i="5"/>
  <c r="AI60" i="5"/>
  <c r="AI70" i="5"/>
  <c r="AI73" i="5"/>
  <c r="AI21" i="5"/>
  <c r="AI31" i="5"/>
  <c r="AI41" i="5"/>
  <c r="AI51" i="5"/>
  <c r="AI61" i="5"/>
  <c r="AI71" i="5"/>
  <c r="AI74" i="5"/>
  <c r="AI136" i="5"/>
  <c r="AI137" i="5"/>
  <c r="AI138" i="5"/>
  <c r="AI139" i="5"/>
  <c r="AI140" i="5"/>
  <c r="AI146" i="5"/>
  <c r="AI145" i="5"/>
  <c r="AI144" i="5"/>
  <c r="AJ62" i="5"/>
  <c r="AJ104" i="5"/>
  <c r="AJ113" i="5"/>
  <c r="AJ72" i="5"/>
  <c r="AJ105" i="5"/>
  <c r="AJ114" i="5"/>
  <c r="AJ86" i="5"/>
  <c r="AJ84" i="5"/>
  <c r="AJ82" i="5"/>
  <c r="AJ88" i="5"/>
  <c r="AJ90" i="5"/>
  <c r="AJ92" i="5"/>
  <c r="AJ42" i="5"/>
  <c r="AJ102" i="5"/>
  <c r="AJ83" i="5"/>
  <c r="AJ85" i="5"/>
  <c r="AJ87" i="5"/>
  <c r="AJ89" i="5"/>
  <c r="AJ91" i="5"/>
  <c r="AJ93" i="5"/>
  <c r="AJ50" i="5"/>
  <c r="AJ94" i="5"/>
  <c r="AJ95" i="5"/>
  <c r="AJ96" i="5"/>
  <c r="AJ34" i="1"/>
  <c r="AJ97" i="5"/>
  <c r="AJ22" i="5"/>
  <c r="AJ100" i="5"/>
  <c r="AJ32" i="5"/>
  <c r="AJ101" i="5"/>
  <c r="AJ52" i="5"/>
  <c r="AJ103" i="5"/>
  <c r="AJ106" i="5"/>
  <c r="AJ109" i="5"/>
  <c r="AJ110" i="5"/>
  <c r="AJ111" i="5"/>
  <c r="AJ112" i="5"/>
  <c r="AJ115" i="5"/>
  <c r="AJ116" i="5"/>
  <c r="AJ20" i="5"/>
  <c r="AJ30" i="5"/>
  <c r="AJ40" i="5"/>
  <c r="AJ60" i="5"/>
  <c r="AJ70" i="5"/>
  <c r="AJ73" i="5"/>
  <c r="AJ21" i="5"/>
  <c r="AJ31" i="5"/>
  <c r="AJ41" i="5"/>
  <c r="AJ51" i="5"/>
  <c r="AJ61" i="5"/>
  <c r="AJ71" i="5"/>
  <c r="AJ74" i="5"/>
  <c r="AJ136" i="5"/>
  <c r="AJ137" i="5"/>
  <c r="AJ138" i="5"/>
  <c r="AJ139" i="5"/>
  <c r="AJ140" i="5"/>
  <c r="AJ146" i="5"/>
  <c r="AJ145" i="5"/>
  <c r="AJ144" i="5"/>
  <c r="AK62" i="5"/>
  <c r="AK104" i="5"/>
  <c r="AK113" i="5"/>
  <c r="AK72" i="5"/>
  <c r="AK105" i="5"/>
  <c r="AK114" i="5"/>
  <c r="AK86" i="5"/>
  <c r="AK84" i="5"/>
  <c r="AK82" i="5"/>
  <c r="AK88" i="5"/>
  <c r="AK90" i="5"/>
  <c r="AK92" i="5"/>
  <c r="AK42" i="5"/>
  <c r="AK102" i="5"/>
  <c r="AK83" i="5"/>
  <c r="AK85" i="5"/>
  <c r="AK87" i="5"/>
  <c r="AK89" i="5"/>
  <c r="AK91" i="5"/>
  <c r="AK93" i="5"/>
  <c r="AK50" i="5"/>
  <c r="AK94" i="5"/>
  <c r="AK95" i="5"/>
  <c r="AK96" i="5"/>
  <c r="AK34" i="1"/>
  <c r="AK97" i="5"/>
  <c r="AK22" i="5"/>
  <c r="AK100" i="5"/>
  <c r="AK32" i="5"/>
  <c r="AK101" i="5"/>
  <c r="AK52" i="5"/>
  <c r="AK103" i="5"/>
  <c r="AK106" i="5"/>
  <c r="AK109" i="5"/>
  <c r="AK110" i="5"/>
  <c r="AK111" i="5"/>
  <c r="AK112" i="5"/>
  <c r="AK115" i="5"/>
  <c r="AK116" i="5"/>
  <c r="AK20" i="5"/>
  <c r="AK30" i="5"/>
  <c r="AK40" i="5"/>
  <c r="AK60" i="5"/>
  <c r="AK70" i="5"/>
  <c r="AK73" i="5"/>
  <c r="AK21" i="5"/>
  <c r="AK31" i="5"/>
  <c r="AK41" i="5"/>
  <c r="AK51" i="5"/>
  <c r="AK61" i="5"/>
  <c r="AK71" i="5"/>
  <c r="AK74" i="5"/>
  <c r="AK136" i="5"/>
  <c r="AK137" i="5"/>
  <c r="AK138" i="5"/>
  <c r="AK139" i="5"/>
  <c r="AK140" i="5"/>
  <c r="AK146" i="5"/>
  <c r="AK145" i="5"/>
  <c r="AK144" i="5"/>
  <c r="AL62" i="5"/>
  <c r="AL104" i="5"/>
  <c r="AL113" i="5"/>
  <c r="AL72" i="5"/>
  <c r="AL105" i="5"/>
  <c r="AL114" i="5"/>
  <c r="AL86" i="5"/>
  <c r="AL84" i="5"/>
  <c r="AL82" i="5"/>
  <c r="AL88" i="5"/>
  <c r="AL90" i="5"/>
  <c r="AL92" i="5"/>
  <c r="AL42" i="5"/>
  <c r="AL102" i="5"/>
  <c r="AL83" i="5"/>
  <c r="AL85" i="5"/>
  <c r="AL87" i="5"/>
  <c r="AL89" i="5"/>
  <c r="AL91" i="5"/>
  <c r="AL93" i="5"/>
  <c r="AL50" i="5"/>
  <c r="AL94" i="5"/>
  <c r="AL95" i="5"/>
  <c r="AL96" i="5"/>
  <c r="AL34" i="1"/>
  <c r="AL97" i="5"/>
  <c r="AL22" i="5"/>
  <c r="AL100" i="5"/>
  <c r="AL32" i="5"/>
  <c r="AL101" i="5"/>
  <c r="AL52" i="5"/>
  <c r="AL103" i="5"/>
  <c r="AL106" i="5"/>
  <c r="AL109" i="5"/>
  <c r="AL110" i="5"/>
  <c r="AL111" i="5"/>
  <c r="AL112" i="5"/>
  <c r="AL115" i="5"/>
  <c r="AL116" i="5"/>
  <c r="AL20" i="5"/>
  <c r="AL30" i="5"/>
  <c r="AL40" i="5"/>
  <c r="AL60" i="5"/>
  <c r="AL70" i="5"/>
  <c r="AL73" i="5"/>
  <c r="AL21" i="5"/>
  <c r="AL31" i="5"/>
  <c r="AL41" i="5"/>
  <c r="AL51" i="5"/>
  <c r="AL61" i="5"/>
  <c r="AL71" i="5"/>
  <c r="AL74" i="5"/>
  <c r="AL136" i="5"/>
  <c r="AL137" i="5"/>
  <c r="AL138" i="5"/>
  <c r="AL139" i="5"/>
  <c r="AL140" i="5"/>
  <c r="AL146" i="5"/>
  <c r="AL145" i="5"/>
  <c r="AL144" i="5"/>
  <c r="AM62" i="5"/>
  <c r="AM104" i="5"/>
  <c r="AM113" i="5"/>
  <c r="AM72" i="5"/>
  <c r="AM105" i="5"/>
  <c r="AM114" i="5"/>
  <c r="AM86" i="5"/>
  <c r="AM84" i="5"/>
  <c r="AM82" i="5"/>
  <c r="AM88" i="5"/>
  <c r="AM90" i="5"/>
  <c r="AM92" i="5"/>
  <c r="AM42" i="5"/>
  <c r="AM102" i="5"/>
  <c r="AM83" i="5"/>
  <c r="AM85" i="5"/>
  <c r="AM87" i="5"/>
  <c r="AM89" i="5"/>
  <c r="AM91" i="5"/>
  <c r="AM93" i="5"/>
  <c r="AM50" i="5"/>
  <c r="AM94" i="5"/>
  <c r="AM95" i="5"/>
  <c r="AM96" i="5"/>
  <c r="AM34" i="1"/>
  <c r="AM97" i="5"/>
  <c r="AM22" i="5"/>
  <c r="AM100" i="5"/>
  <c r="AM32" i="5"/>
  <c r="AM101" i="5"/>
  <c r="AM52" i="5"/>
  <c r="AM103" i="5"/>
  <c r="AM106" i="5"/>
  <c r="AM109" i="5"/>
  <c r="AM110" i="5"/>
  <c r="AM111" i="5"/>
  <c r="AM112" i="5"/>
  <c r="AM115" i="5"/>
  <c r="AM116" i="5"/>
  <c r="AM20" i="5"/>
  <c r="AM30" i="5"/>
  <c r="AM40" i="5"/>
  <c r="AM60" i="5"/>
  <c r="AM70" i="5"/>
  <c r="AM73" i="5"/>
  <c r="AM21" i="5"/>
  <c r="AM31" i="5"/>
  <c r="AM41" i="5"/>
  <c r="AM51" i="5"/>
  <c r="AM61" i="5"/>
  <c r="AM71" i="5"/>
  <c r="AM74" i="5"/>
  <c r="AM136" i="5"/>
  <c r="AM137" i="5"/>
  <c r="AM138" i="5"/>
  <c r="AM139" i="5"/>
  <c r="AM140" i="5"/>
  <c r="AM146" i="5"/>
  <c r="AM145" i="5"/>
  <c r="AM144" i="5"/>
  <c r="AN62" i="5"/>
  <c r="AN104" i="5"/>
  <c r="AN113" i="5"/>
  <c r="AN72" i="5"/>
  <c r="AN105" i="5"/>
  <c r="AN114" i="5"/>
  <c r="AN86" i="5"/>
  <c r="AN84" i="5"/>
  <c r="AN82" i="5"/>
  <c r="AN88" i="5"/>
  <c r="AN90" i="5"/>
  <c r="AN92" i="5"/>
  <c r="AN42" i="5"/>
  <c r="AN102" i="5"/>
  <c r="AN83" i="5"/>
  <c r="AN85" i="5"/>
  <c r="AN87" i="5"/>
  <c r="AN89" i="5"/>
  <c r="AN91" i="5"/>
  <c r="AN93" i="5"/>
  <c r="AN50" i="5"/>
  <c r="AN94" i="5"/>
  <c r="AN95" i="5"/>
  <c r="AN96" i="5"/>
  <c r="AN34" i="1"/>
  <c r="AN97" i="5"/>
  <c r="AN22" i="5"/>
  <c r="AN100" i="5"/>
  <c r="AN32" i="5"/>
  <c r="AN101" i="5"/>
  <c r="AN52" i="5"/>
  <c r="AN103" i="5"/>
  <c r="AN106" i="5"/>
  <c r="AN109" i="5"/>
  <c r="AN110" i="5"/>
  <c r="AN111" i="5"/>
  <c r="AN112" i="5"/>
  <c r="AN115" i="5"/>
  <c r="AN116" i="5"/>
  <c r="AN20" i="5"/>
  <c r="AN30" i="5"/>
  <c r="AN40" i="5"/>
  <c r="AN60" i="5"/>
  <c r="AN70" i="5"/>
  <c r="AN73" i="5"/>
  <c r="AN21" i="5"/>
  <c r="AN31" i="5"/>
  <c r="AN41" i="5"/>
  <c r="AN51" i="5"/>
  <c r="AN61" i="5"/>
  <c r="AN71" i="5"/>
  <c r="AN74" i="5"/>
  <c r="AN136" i="5"/>
  <c r="AN137" i="5"/>
  <c r="AN138" i="5"/>
  <c r="AN139" i="5"/>
  <c r="AN140" i="5"/>
  <c r="AN146" i="5"/>
  <c r="AN145" i="5"/>
  <c r="AN144" i="5"/>
  <c r="AO62" i="5"/>
  <c r="AO104" i="5"/>
  <c r="AO113" i="5"/>
  <c r="AO72" i="5"/>
  <c r="AO105" i="5"/>
  <c r="AO114" i="5"/>
  <c r="AO86" i="5"/>
  <c r="AO84" i="5"/>
  <c r="AO82" i="5"/>
  <c r="AO88" i="5"/>
  <c r="AO90" i="5"/>
  <c r="AO92" i="5"/>
  <c r="AO42" i="5"/>
  <c r="AO102" i="5"/>
  <c r="AO83" i="5"/>
  <c r="AO85" i="5"/>
  <c r="AO87" i="5"/>
  <c r="AO89" i="5"/>
  <c r="AO91" i="5"/>
  <c r="AO93" i="5"/>
  <c r="AO50" i="5"/>
  <c r="AO94" i="5"/>
  <c r="AO95" i="5"/>
  <c r="AO96" i="5"/>
  <c r="AO34" i="1"/>
  <c r="AO97" i="5"/>
  <c r="AO22" i="5"/>
  <c r="AO100" i="5"/>
  <c r="AO32" i="5"/>
  <c r="AO101" i="5"/>
  <c r="AO52" i="5"/>
  <c r="AO103" i="5"/>
  <c r="AO106" i="5"/>
  <c r="AO109" i="5"/>
  <c r="AO110" i="5"/>
  <c r="AO111" i="5"/>
  <c r="AO112" i="5"/>
  <c r="AO115" i="5"/>
  <c r="AO116" i="5"/>
  <c r="AO20" i="5"/>
  <c r="AO30" i="5"/>
  <c r="AO40" i="5"/>
  <c r="AO60" i="5"/>
  <c r="AO70" i="5"/>
  <c r="AO73" i="5"/>
  <c r="AO21" i="5"/>
  <c r="AO31" i="5"/>
  <c r="AO41" i="5"/>
  <c r="AO51" i="5"/>
  <c r="AO61" i="5"/>
  <c r="AO71" i="5"/>
  <c r="AO74" i="5"/>
  <c r="AO136" i="5"/>
  <c r="AO137" i="5"/>
  <c r="AO138" i="5"/>
  <c r="AO139" i="5"/>
  <c r="AO140" i="5"/>
  <c r="AO146" i="5"/>
  <c r="AO145" i="5"/>
  <c r="AO144" i="5"/>
  <c r="AP62" i="5"/>
  <c r="AP104" i="5"/>
  <c r="AP113" i="5"/>
  <c r="AP72" i="5"/>
  <c r="AP105" i="5"/>
  <c r="AP114" i="5"/>
  <c r="AP86" i="5"/>
  <c r="AP84" i="5"/>
  <c r="AP82" i="5"/>
  <c r="AP88" i="5"/>
  <c r="AP90" i="5"/>
  <c r="AP92" i="5"/>
  <c r="AP42" i="5"/>
  <c r="AP102" i="5"/>
  <c r="AP83" i="5"/>
  <c r="AP85" i="5"/>
  <c r="AP87" i="5"/>
  <c r="AP89" i="5"/>
  <c r="AP91" i="5"/>
  <c r="AP93" i="5"/>
  <c r="AP50" i="5"/>
  <c r="AP94" i="5"/>
  <c r="AP95" i="5"/>
  <c r="AP96" i="5"/>
  <c r="AP34" i="1"/>
  <c r="AP97" i="5"/>
  <c r="AP22" i="5"/>
  <c r="AP100" i="5"/>
  <c r="AP32" i="5"/>
  <c r="AP101" i="5"/>
  <c r="AP52" i="5"/>
  <c r="AP103" i="5"/>
  <c r="AP106" i="5"/>
  <c r="AP109" i="5"/>
  <c r="AP110" i="5"/>
  <c r="AP111" i="5"/>
  <c r="AP112" i="5"/>
  <c r="AP115" i="5"/>
  <c r="AP116" i="5"/>
  <c r="AP20" i="5"/>
  <c r="AP30" i="5"/>
  <c r="AP40" i="5"/>
  <c r="AP60" i="5"/>
  <c r="AP70" i="5"/>
  <c r="AP73" i="5"/>
  <c r="AP21" i="5"/>
  <c r="AP31" i="5"/>
  <c r="AP41" i="5"/>
  <c r="AP51" i="5"/>
  <c r="AP61" i="5"/>
  <c r="AP71" i="5"/>
  <c r="AP74" i="5"/>
  <c r="AP136" i="5"/>
  <c r="AP137" i="5"/>
  <c r="AP138" i="5"/>
  <c r="AP139" i="5"/>
  <c r="AP140" i="5"/>
  <c r="AP146" i="5"/>
  <c r="AP145" i="5"/>
  <c r="AP144" i="5"/>
  <c r="AQ62" i="5"/>
  <c r="AQ104" i="5"/>
  <c r="AQ113" i="5"/>
  <c r="AQ72" i="5"/>
  <c r="AQ105" i="5"/>
  <c r="AQ114" i="5"/>
  <c r="AQ86" i="5"/>
  <c r="AQ84" i="5"/>
  <c r="AQ82" i="5"/>
  <c r="AQ88" i="5"/>
  <c r="AQ90" i="5"/>
  <c r="AQ92" i="5"/>
  <c r="AQ42" i="5"/>
  <c r="AQ102" i="5"/>
  <c r="AQ83" i="5"/>
  <c r="AQ85" i="5"/>
  <c r="AQ87" i="5"/>
  <c r="AQ89" i="5"/>
  <c r="AQ91" i="5"/>
  <c r="AQ93" i="5"/>
  <c r="AQ50" i="5"/>
  <c r="AQ94" i="5"/>
  <c r="AQ95" i="5"/>
  <c r="AQ96" i="5"/>
  <c r="AQ34" i="1"/>
  <c r="AQ97" i="5"/>
  <c r="AQ22" i="5"/>
  <c r="AQ100" i="5"/>
  <c r="AQ32" i="5"/>
  <c r="AQ101" i="5"/>
  <c r="AQ52" i="5"/>
  <c r="AQ103" i="5"/>
  <c r="AQ106" i="5"/>
  <c r="AQ109" i="5"/>
  <c r="AQ110" i="5"/>
  <c r="AQ111" i="5"/>
  <c r="AQ112" i="5"/>
  <c r="AQ115" i="5"/>
  <c r="AQ116" i="5"/>
  <c r="AQ20" i="5"/>
  <c r="AQ30" i="5"/>
  <c r="AQ40" i="5"/>
  <c r="AQ60" i="5"/>
  <c r="AQ70" i="5"/>
  <c r="AQ73" i="5"/>
  <c r="AQ21" i="5"/>
  <c r="AQ31" i="5"/>
  <c r="AQ41" i="5"/>
  <c r="AQ51" i="5"/>
  <c r="AQ61" i="5"/>
  <c r="AQ71" i="5"/>
  <c r="AQ74" i="5"/>
  <c r="AQ136" i="5"/>
  <c r="AQ137" i="5"/>
  <c r="AQ138" i="5"/>
  <c r="AQ139" i="5"/>
  <c r="AQ140" i="5"/>
  <c r="AQ146" i="5"/>
  <c r="AQ145" i="5"/>
  <c r="AQ144" i="5"/>
  <c r="AR62" i="5"/>
  <c r="AR104" i="5"/>
  <c r="AR113" i="5"/>
  <c r="AR72" i="5"/>
  <c r="AR105" i="5"/>
  <c r="AR114" i="5"/>
  <c r="AR86" i="5"/>
  <c r="AR84" i="5"/>
  <c r="AR82" i="5"/>
  <c r="AR88" i="5"/>
  <c r="AR90" i="5"/>
  <c r="AR92" i="5"/>
  <c r="AR42" i="5"/>
  <c r="AR102" i="5"/>
  <c r="AR83" i="5"/>
  <c r="AR85" i="5"/>
  <c r="AR87" i="5"/>
  <c r="AR89" i="5"/>
  <c r="AR91" i="5"/>
  <c r="AR93" i="5"/>
  <c r="AR50" i="5"/>
  <c r="AR94" i="5"/>
  <c r="AR95" i="5"/>
  <c r="AR96" i="5"/>
  <c r="AR34" i="1"/>
  <c r="AR97" i="5"/>
  <c r="AR22" i="5"/>
  <c r="AR100" i="5"/>
  <c r="AR32" i="5"/>
  <c r="AR101" i="5"/>
  <c r="AR52" i="5"/>
  <c r="AR103" i="5"/>
  <c r="AR106" i="5"/>
  <c r="AR109" i="5"/>
  <c r="AR110" i="5"/>
  <c r="AR111" i="5"/>
  <c r="AR112" i="5"/>
  <c r="AR115" i="5"/>
  <c r="AR116" i="5"/>
  <c r="AR20" i="5"/>
  <c r="AR30" i="5"/>
  <c r="AR40" i="5"/>
  <c r="AR60" i="5"/>
  <c r="AR70" i="5"/>
  <c r="AR73" i="5"/>
  <c r="AR21" i="5"/>
  <c r="AR31" i="5"/>
  <c r="AR41" i="5"/>
  <c r="AR51" i="5"/>
  <c r="AR61" i="5"/>
  <c r="AR71" i="5"/>
  <c r="AR74" i="5"/>
  <c r="AR136" i="5"/>
  <c r="AR137" i="5"/>
  <c r="AR138" i="5"/>
  <c r="AR139" i="5"/>
  <c r="AR140" i="5"/>
  <c r="AR146" i="5"/>
  <c r="AR145" i="5"/>
  <c r="AR144" i="5"/>
  <c r="AS62" i="5"/>
  <c r="AS104" i="5"/>
  <c r="AS113" i="5"/>
  <c r="AS72" i="5"/>
  <c r="AS105" i="5"/>
  <c r="AS114" i="5"/>
  <c r="AS86" i="5"/>
  <c r="AS84" i="5"/>
  <c r="AS82" i="5"/>
  <c r="AS88" i="5"/>
  <c r="AS90" i="5"/>
  <c r="AS92" i="5"/>
  <c r="AS42" i="5"/>
  <c r="AS102" i="5"/>
  <c r="AS83" i="5"/>
  <c r="AS85" i="5"/>
  <c r="AS87" i="5"/>
  <c r="AS89" i="5"/>
  <c r="AS91" i="5"/>
  <c r="AS93" i="5"/>
  <c r="AS50" i="5"/>
  <c r="AS94" i="5"/>
  <c r="AS95" i="5"/>
  <c r="AS96" i="5"/>
  <c r="AS34" i="1"/>
  <c r="AS97" i="5"/>
  <c r="AS22" i="5"/>
  <c r="AS100" i="5"/>
  <c r="AS32" i="5"/>
  <c r="AS101" i="5"/>
  <c r="AS52" i="5"/>
  <c r="AS103" i="5"/>
  <c r="AS106" i="5"/>
  <c r="AS109" i="5"/>
  <c r="AS110" i="5"/>
  <c r="AS111" i="5"/>
  <c r="AS112" i="5"/>
  <c r="AS115" i="5"/>
  <c r="AS116" i="5"/>
  <c r="AS20" i="5"/>
  <c r="AS30" i="5"/>
  <c r="AS40" i="5"/>
  <c r="AS60" i="5"/>
  <c r="AS70" i="5"/>
  <c r="AS73" i="5"/>
  <c r="AS21" i="5"/>
  <c r="AS31" i="5"/>
  <c r="AS41" i="5"/>
  <c r="AS51" i="5"/>
  <c r="AS61" i="5"/>
  <c r="AS71" i="5"/>
  <c r="AS74" i="5"/>
  <c r="AS136" i="5"/>
  <c r="AS137" i="5"/>
  <c r="AS138" i="5"/>
  <c r="AS139" i="5"/>
  <c r="AS140" i="5"/>
  <c r="AS146" i="5"/>
  <c r="AS145" i="5"/>
  <c r="AS144" i="5"/>
  <c r="AT62" i="5"/>
  <c r="AT104" i="5"/>
  <c r="AT113" i="5"/>
  <c r="AT72" i="5"/>
  <c r="AT105" i="5"/>
  <c r="AT114" i="5"/>
  <c r="AT86" i="5"/>
  <c r="AT84" i="5"/>
  <c r="AT82" i="5"/>
  <c r="AT88" i="5"/>
  <c r="AT90" i="5"/>
  <c r="AT92" i="5"/>
  <c r="AT42" i="5"/>
  <c r="AT102" i="5"/>
  <c r="AT83" i="5"/>
  <c r="AT85" i="5"/>
  <c r="AT87" i="5"/>
  <c r="AT89" i="5"/>
  <c r="AT91" i="5"/>
  <c r="AT93" i="5"/>
  <c r="AT50" i="5"/>
  <c r="AT94" i="5"/>
  <c r="AT95" i="5"/>
  <c r="AT96" i="5"/>
  <c r="AT34" i="1"/>
  <c r="AT97" i="5"/>
  <c r="AT22" i="5"/>
  <c r="AT100" i="5"/>
  <c r="AT32" i="5"/>
  <c r="AT101" i="5"/>
  <c r="AT52" i="5"/>
  <c r="AT103" i="5"/>
  <c r="AT106" i="5"/>
  <c r="AT109" i="5"/>
  <c r="AT110" i="5"/>
  <c r="AT111" i="5"/>
  <c r="AT112" i="5"/>
  <c r="AT115" i="5"/>
  <c r="AT116" i="5"/>
  <c r="AT20" i="5"/>
  <c r="AT30" i="5"/>
  <c r="AT40" i="5"/>
  <c r="AT60" i="5"/>
  <c r="AT70" i="5"/>
  <c r="AT73" i="5"/>
  <c r="AT21" i="5"/>
  <c r="AT31" i="5"/>
  <c r="AT41" i="5"/>
  <c r="AT51" i="5"/>
  <c r="AT61" i="5"/>
  <c r="AT71" i="5"/>
  <c r="AT74" i="5"/>
  <c r="AT136" i="5"/>
  <c r="AT137" i="5"/>
  <c r="AT138" i="5"/>
  <c r="AT139" i="5"/>
  <c r="AT140" i="5"/>
  <c r="AT146" i="5"/>
  <c r="AT145" i="5"/>
  <c r="AT144" i="5"/>
  <c r="AU62" i="5"/>
  <c r="AU104" i="5"/>
  <c r="AU113" i="5"/>
  <c r="AU72" i="5"/>
  <c r="AU105" i="5"/>
  <c r="AU114" i="5"/>
  <c r="AU86" i="5"/>
  <c r="AU84" i="5"/>
  <c r="AU82" i="5"/>
  <c r="AU88" i="5"/>
  <c r="AU90" i="5"/>
  <c r="AU92" i="5"/>
  <c r="AU42" i="5"/>
  <c r="AU102" i="5"/>
  <c r="AU83" i="5"/>
  <c r="AU85" i="5"/>
  <c r="AU87" i="5"/>
  <c r="AU89" i="5"/>
  <c r="AU91" i="5"/>
  <c r="AU93" i="5"/>
  <c r="AU50" i="5"/>
  <c r="AU94" i="5"/>
  <c r="AU95" i="5"/>
  <c r="AU96" i="5"/>
  <c r="AU34" i="1"/>
  <c r="AU97" i="5"/>
  <c r="AU22" i="5"/>
  <c r="AU100" i="5"/>
  <c r="AU32" i="5"/>
  <c r="AU101" i="5"/>
  <c r="AU52" i="5"/>
  <c r="AU103" i="5"/>
  <c r="AU106" i="5"/>
  <c r="AU109" i="5"/>
  <c r="AU110" i="5"/>
  <c r="AU111" i="5"/>
  <c r="AU112" i="5"/>
  <c r="AU115" i="5"/>
  <c r="AU116" i="5"/>
  <c r="AU20" i="5"/>
  <c r="AU30" i="5"/>
  <c r="AU40" i="5"/>
  <c r="AU60" i="5"/>
  <c r="AU70" i="5"/>
  <c r="AU73" i="5"/>
  <c r="AU21" i="5"/>
  <c r="AU31" i="5"/>
  <c r="AU41" i="5"/>
  <c r="AU51" i="5"/>
  <c r="AU61" i="5"/>
  <c r="AU71" i="5"/>
  <c r="AU74" i="5"/>
  <c r="AU136" i="5"/>
  <c r="AU137" i="5"/>
  <c r="AU138" i="5"/>
  <c r="AU139" i="5"/>
  <c r="AU140" i="5"/>
  <c r="AU146" i="5"/>
  <c r="AU145" i="5"/>
  <c r="AU144" i="5"/>
  <c r="AV62" i="5"/>
  <c r="AV104" i="5"/>
  <c r="AV113" i="5"/>
  <c r="AV72" i="5"/>
  <c r="AV105" i="5"/>
  <c r="AV114" i="5"/>
  <c r="AV86" i="5"/>
  <c r="AV84" i="5"/>
  <c r="AV82" i="5"/>
  <c r="AV88" i="5"/>
  <c r="AV90" i="5"/>
  <c r="AV92" i="5"/>
  <c r="AV42" i="5"/>
  <c r="AV102" i="5"/>
  <c r="AV83" i="5"/>
  <c r="AV85" i="5"/>
  <c r="AV87" i="5"/>
  <c r="AV89" i="5"/>
  <c r="AV91" i="5"/>
  <c r="AV93" i="5"/>
  <c r="AV50" i="5"/>
  <c r="AV94" i="5"/>
  <c r="AV95" i="5"/>
  <c r="AV96" i="5"/>
  <c r="AV34" i="1"/>
  <c r="AV97" i="5"/>
  <c r="AV22" i="5"/>
  <c r="AV100" i="5"/>
  <c r="AV32" i="5"/>
  <c r="AV101" i="5"/>
  <c r="AV52" i="5"/>
  <c r="AV103" i="5"/>
  <c r="AV106" i="5"/>
  <c r="AV109" i="5"/>
  <c r="AV110" i="5"/>
  <c r="AV111" i="5"/>
  <c r="AV112" i="5"/>
  <c r="AV115" i="5"/>
  <c r="AV116" i="5"/>
  <c r="AV20" i="5"/>
  <c r="AV30" i="5"/>
  <c r="AV40" i="5"/>
  <c r="AV60" i="5"/>
  <c r="AV70" i="5"/>
  <c r="AV73" i="5"/>
  <c r="AV21" i="5"/>
  <c r="AV31" i="5"/>
  <c r="AV41" i="5"/>
  <c r="AV51" i="5"/>
  <c r="AV61" i="5"/>
  <c r="AV71" i="5"/>
  <c r="AV74" i="5"/>
  <c r="AV136" i="5"/>
  <c r="AV137" i="5"/>
  <c r="AV138" i="5"/>
  <c r="AV139" i="5"/>
  <c r="AV140" i="5"/>
  <c r="AV146" i="5"/>
  <c r="AV145" i="5"/>
  <c r="AV144" i="5"/>
  <c r="AW62" i="5"/>
  <c r="AW104" i="5"/>
  <c r="AW113" i="5"/>
  <c r="AW72" i="5"/>
  <c r="AW105" i="5"/>
  <c r="AW114" i="5"/>
  <c r="AW86" i="5"/>
  <c r="AW84" i="5"/>
  <c r="AW82" i="5"/>
  <c r="AW88" i="5"/>
  <c r="AW90" i="5"/>
  <c r="AW92" i="5"/>
  <c r="AW42" i="5"/>
  <c r="AW102" i="5"/>
  <c r="AW83" i="5"/>
  <c r="AW85" i="5"/>
  <c r="AW87" i="5"/>
  <c r="AW89" i="5"/>
  <c r="AW91" i="5"/>
  <c r="AW93" i="5"/>
  <c r="AW50" i="5"/>
  <c r="AW94" i="5"/>
  <c r="AW95" i="5"/>
  <c r="AW96" i="5"/>
  <c r="AW34" i="1"/>
  <c r="AW97" i="5"/>
  <c r="AW22" i="5"/>
  <c r="AW100" i="5"/>
  <c r="AW32" i="5"/>
  <c r="AW101" i="5"/>
  <c r="AW52" i="5"/>
  <c r="AW103" i="5"/>
  <c r="AW106" i="5"/>
  <c r="AW109" i="5"/>
  <c r="AW110" i="5"/>
  <c r="AW111" i="5"/>
  <c r="AW112" i="5"/>
  <c r="AW115" i="5"/>
  <c r="AW116" i="5"/>
  <c r="AW20" i="5"/>
  <c r="AW30" i="5"/>
  <c r="AW40" i="5"/>
  <c r="AW60" i="5"/>
  <c r="AW70" i="5"/>
  <c r="AW73" i="5"/>
  <c r="AW21" i="5"/>
  <c r="AW31" i="5"/>
  <c r="AW41" i="5"/>
  <c r="AW51" i="5"/>
  <c r="AW61" i="5"/>
  <c r="AW71" i="5"/>
  <c r="AW74" i="5"/>
  <c r="AW136" i="5"/>
  <c r="AW137" i="5"/>
  <c r="AW138" i="5"/>
  <c r="AW139" i="5"/>
  <c r="AW140" i="5"/>
  <c r="AW146" i="5"/>
  <c r="AW145" i="5"/>
  <c r="AW144" i="5"/>
  <c r="AX62" i="5"/>
  <c r="AX104" i="5"/>
  <c r="AX113" i="5"/>
  <c r="AX72" i="5"/>
  <c r="AX105" i="5"/>
  <c r="AX114" i="5"/>
  <c r="AX86" i="5"/>
  <c r="AX84" i="5"/>
  <c r="AX82" i="5"/>
  <c r="AX88" i="5"/>
  <c r="AX90" i="5"/>
  <c r="AX92" i="5"/>
  <c r="AX42" i="5"/>
  <c r="AX102" i="5"/>
  <c r="AX83" i="5"/>
  <c r="AX85" i="5"/>
  <c r="AX87" i="5"/>
  <c r="AX89" i="5"/>
  <c r="AX91" i="5"/>
  <c r="AX93" i="5"/>
  <c r="AX50" i="5"/>
  <c r="AX94" i="5"/>
  <c r="AX95" i="5"/>
  <c r="AX96" i="5"/>
  <c r="AX34" i="1"/>
  <c r="AX97" i="5"/>
  <c r="AX22" i="5"/>
  <c r="AX100" i="5"/>
  <c r="AX32" i="5"/>
  <c r="AX101" i="5"/>
  <c r="AX52" i="5"/>
  <c r="AX103" i="5"/>
  <c r="AX106" i="5"/>
  <c r="AX109" i="5"/>
  <c r="AX110" i="5"/>
  <c r="AX111" i="5"/>
  <c r="AX112" i="5"/>
  <c r="AX115" i="5"/>
  <c r="AX116" i="5"/>
  <c r="AX20" i="5"/>
  <c r="AX30" i="5"/>
  <c r="AX40" i="5"/>
  <c r="AX60" i="5"/>
  <c r="AX70" i="5"/>
  <c r="AX73" i="5"/>
  <c r="AX21" i="5"/>
  <c r="AX31" i="5"/>
  <c r="AX41" i="5"/>
  <c r="AX51" i="5"/>
  <c r="AX61" i="5"/>
  <c r="AX71" i="5"/>
  <c r="AX74" i="5"/>
  <c r="AX136" i="5"/>
  <c r="AX137" i="5"/>
  <c r="AX138" i="5"/>
  <c r="AX139" i="5"/>
  <c r="AX140" i="5"/>
  <c r="AX146" i="5"/>
  <c r="AX145" i="5"/>
  <c r="AX144" i="5"/>
  <c r="AY62" i="5"/>
  <c r="AY104" i="5"/>
  <c r="AY113" i="5"/>
  <c r="AY72" i="5"/>
  <c r="AY105" i="5"/>
  <c r="AY114" i="5"/>
  <c r="AY86" i="5"/>
  <c r="AY84" i="5"/>
  <c r="AY82" i="5"/>
  <c r="AY88" i="5"/>
  <c r="AY90" i="5"/>
  <c r="AY92" i="5"/>
  <c r="AY42" i="5"/>
  <c r="AY102" i="5"/>
  <c r="AY83" i="5"/>
  <c r="AY85" i="5"/>
  <c r="AY87" i="5"/>
  <c r="AY89" i="5"/>
  <c r="AY91" i="5"/>
  <c r="AY93" i="5"/>
  <c r="AY50" i="5"/>
  <c r="AY94" i="5"/>
  <c r="AY95" i="5"/>
  <c r="AY96" i="5"/>
  <c r="AY34" i="1"/>
  <c r="AY97" i="5"/>
  <c r="AY22" i="5"/>
  <c r="AY100" i="5"/>
  <c r="AY32" i="5"/>
  <c r="AY101" i="5"/>
  <c r="AY52" i="5"/>
  <c r="AY103" i="5"/>
  <c r="AY106" i="5"/>
  <c r="AY109" i="5"/>
  <c r="AY110" i="5"/>
  <c r="AY111" i="5"/>
  <c r="AY112" i="5"/>
  <c r="AY115" i="5"/>
  <c r="AY116" i="5"/>
  <c r="AY20" i="5"/>
  <c r="AY30" i="5"/>
  <c r="AY40" i="5"/>
  <c r="AY60" i="5"/>
  <c r="AY70" i="5"/>
  <c r="AY73" i="5"/>
  <c r="AY21" i="5"/>
  <c r="AY31" i="5"/>
  <c r="AY41" i="5"/>
  <c r="AY51" i="5"/>
  <c r="AY61" i="5"/>
  <c r="AY71" i="5"/>
  <c r="AY74" i="5"/>
  <c r="AY136" i="5"/>
  <c r="AY137" i="5"/>
  <c r="AY138" i="5"/>
  <c r="AY139" i="5"/>
  <c r="AY140" i="5"/>
  <c r="AY146" i="5"/>
  <c r="AY145" i="5"/>
  <c r="AY144" i="5"/>
  <c r="AZ62" i="5"/>
  <c r="AZ104" i="5"/>
  <c r="AZ113" i="5"/>
  <c r="AZ72" i="5"/>
  <c r="AZ105" i="5"/>
  <c r="AZ114" i="5"/>
  <c r="AZ86" i="5"/>
  <c r="AZ84" i="5"/>
  <c r="AZ82" i="5"/>
  <c r="AZ88" i="5"/>
  <c r="AZ90" i="5"/>
  <c r="AZ92" i="5"/>
  <c r="AZ42" i="5"/>
  <c r="AZ102" i="5"/>
  <c r="AZ83" i="5"/>
  <c r="AZ85" i="5"/>
  <c r="AZ87" i="5"/>
  <c r="AZ89" i="5"/>
  <c r="AZ91" i="5"/>
  <c r="AZ93" i="5"/>
  <c r="AZ50" i="5"/>
  <c r="AZ94" i="5"/>
  <c r="AZ95" i="5"/>
  <c r="AZ96" i="5"/>
  <c r="AZ34" i="1"/>
  <c r="AZ97" i="5"/>
  <c r="AZ22" i="5"/>
  <c r="AZ100" i="5"/>
  <c r="AZ32" i="5"/>
  <c r="AZ101" i="5"/>
  <c r="AZ52" i="5"/>
  <c r="AZ103" i="5"/>
  <c r="AZ106" i="5"/>
  <c r="AZ109" i="5"/>
  <c r="AZ110" i="5"/>
  <c r="AZ111" i="5"/>
  <c r="AZ112" i="5"/>
  <c r="AZ115" i="5"/>
  <c r="AZ116" i="5"/>
  <c r="AZ20" i="5"/>
  <c r="AZ30" i="5"/>
  <c r="AZ40" i="5"/>
  <c r="AZ60" i="5"/>
  <c r="AZ70" i="5"/>
  <c r="AZ73" i="5"/>
  <c r="AZ21" i="5"/>
  <c r="AZ31" i="5"/>
  <c r="AZ41" i="5"/>
  <c r="AZ51" i="5"/>
  <c r="AZ61" i="5"/>
  <c r="AZ71" i="5"/>
  <c r="AZ74" i="5"/>
  <c r="AZ136" i="5"/>
  <c r="AZ137" i="5"/>
  <c r="AZ138" i="5"/>
  <c r="AZ139" i="5"/>
  <c r="AZ140" i="5"/>
  <c r="AZ146" i="5"/>
  <c r="AZ145" i="5"/>
  <c r="AZ144" i="5"/>
  <c r="BA62" i="5"/>
  <c r="BA104" i="5"/>
  <c r="BA113" i="5"/>
  <c r="BA72" i="5"/>
  <c r="BA105" i="5"/>
  <c r="BA114" i="5"/>
  <c r="BA86" i="5"/>
  <c r="BA84" i="5"/>
  <c r="BA82" i="5"/>
  <c r="BA88" i="5"/>
  <c r="BA90" i="5"/>
  <c r="BA92" i="5"/>
  <c r="BA42" i="5"/>
  <c r="BA102" i="5"/>
  <c r="BA83" i="5"/>
  <c r="BA85" i="5"/>
  <c r="BA87" i="5"/>
  <c r="BA89" i="5"/>
  <c r="BA91" i="5"/>
  <c r="BA93" i="5"/>
  <c r="BA50" i="5"/>
  <c r="BA94" i="5"/>
  <c r="BA95" i="5"/>
  <c r="BA96" i="5"/>
  <c r="BA34" i="1"/>
  <c r="BA97" i="5"/>
  <c r="BA22" i="5"/>
  <c r="BA100" i="5"/>
  <c r="BA32" i="5"/>
  <c r="BA101" i="5"/>
  <c r="BA52" i="5"/>
  <c r="BA103" i="5"/>
  <c r="BA106" i="5"/>
  <c r="BA109" i="5"/>
  <c r="BA110" i="5"/>
  <c r="BA111" i="5"/>
  <c r="BA112" i="5"/>
  <c r="BA115" i="5"/>
  <c r="BA116" i="5"/>
  <c r="BA20" i="5"/>
  <c r="BA30" i="5"/>
  <c r="BA40" i="5"/>
  <c r="BA60" i="5"/>
  <c r="BA70" i="5"/>
  <c r="BA73" i="5"/>
  <c r="BA21" i="5"/>
  <c r="BA31" i="5"/>
  <c r="BA41" i="5"/>
  <c r="BA51" i="5"/>
  <c r="BA61" i="5"/>
  <c r="BA71" i="5"/>
  <c r="BA74" i="5"/>
  <c r="BA136" i="5"/>
  <c r="BA137" i="5"/>
  <c r="BA138" i="5"/>
  <c r="BA139" i="5"/>
  <c r="BA140" i="5"/>
  <c r="BA146" i="5"/>
  <c r="BA145" i="5"/>
  <c r="BA144" i="5"/>
  <c r="BB62" i="5"/>
  <c r="BB104" i="5"/>
  <c r="BB113" i="5"/>
  <c r="BB72" i="5"/>
  <c r="BB105" i="5"/>
  <c r="BB114" i="5"/>
  <c r="BB86" i="5"/>
  <c r="BB84" i="5"/>
  <c r="BB82" i="5"/>
  <c r="BB88" i="5"/>
  <c r="BB90" i="5"/>
  <c r="BB92" i="5"/>
  <c r="BB42" i="5"/>
  <c r="BB102" i="5"/>
  <c r="BB83" i="5"/>
  <c r="BB85" i="5"/>
  <c r="BB87" i="5"/>
  <c r="BB89" i="5"/>
  <c r="BB91" i="5"/>
  <c r="BB93" i="5"/>
  <c r="BB50" i="5"/>
  <c r="BB94" i="5"/>
  <c r="BB95" i="5"/>
  <c r="BB96" i="5"/>
  <c r="BB34" i="1"/>
  <c r="BB97" i="5"/>
  <c r="BB22" i="5"/>
  <c r="BB100" i="5"/>
  <c r="BB32" i="5"/>
  <c r="BB101" i="5"/>
  <c r="BB52" i="5"/>
  <c r="BB103" i="5"/>
  <c r="BB106" i="5"/>
  <c r="BB109" i="5"/>
  <c r="BB110" i="5"/>
  <c r="BB111" i="5"/>
  <c r="BB112" i="5"/>
  <c r="BB115" i="5"/>
  <c r="BB116" i="5"/>
  <c r="BB20" i="5"/>
  <c r="BB30" i="5"/>
  <c r="BB40" i="5"/>
  <c r="BB60" i="5"/>
  <c r="BB70" i="5"/>
  <c r="BB73" i="5"/>
  <c r="BB21" i="5"/>
  <c r="BB31" i="5"/>
  <c r="BB41" i="5"/>
  <c r="BB51" i="5"/>
  <c r="BB61" i="5"/>
  <c r="BB71" i="5"/>
  <c r="BB74" i="5"/>
  <c r="BB136" i="5"/>
  <c r="BB137" i="5"/>
  <c r="BB138" i="5"/>
  <c r="BB139" i="5"/>
  <c r="BB140" i="5"/>
  <c r="BB146" i="5"/>
  <c r="BB145" i="5"/>
  <c r="BB144" i="5"/>
  <c r="BC62" i="5"/>
  <c r="BC104" i="5"/>
  <c r="BC113" i="5"/>
  <c r="BC72" i="5"/>
  <c r="BC105" i="5"/>
  <c r="BC114" i="5"/>
  <c r="BC86" i="5"/>
  <c r="BC84" i="5"/>
  <c r="BC82" i="5"/>
  <c r="BC88" i="5"/>
  <c r="BC90" i="5"/>
  <c r="BC92" i="5"/>
  <c r="BC42" i="5"/>
  <c r="BC102" i="5"/>
  <c r="BC83" i="5"/>
  <c r="BC85" i="5"/>
  <c r="BC87" i="5"/>
  <c r="BC89" i="5"/>
  <c r="BC91" i="5"/>
  <c r="BC93" i="5"/>
  <c r="BC50" i="5"/>
  <c r="BC94" i="5"/>
  <c r="BC95" i="5"/>
  <c r="BC96" i="5"/>
  <c r="BC34" i="1"/>
  <c r="BC97" i="5"/>
  <c r="BC22" i="5"/>
  <c r="BC100" i="5"/>
  <c r="BC32" i="5"/>
  <c r="BC101" i="5"/>
  <c r="BC52" i="5"/>
  <c r="BC103" i="5"/>
  <c r="BC106" i="5"/>
  <c r="BC109" i="5"/>
  <c r="BC110" i="5"/>
  <c r="BC111" i="5"/>
  <c r="BC112" i="5"/>
  <c r="BC115" i="5"/>
  <c r="BC116" i="5"/>
  <c r="BC20" i="5"/>
  <c r="BC30" i="5"/>
  <c r="BC40" i="5"/>
  <c r="BC60" i="5"/>
  <c r="BC70" i="5"/>
  <c r="BC73" i="5"/>
  <c r="BC21" i="5"/>
  <c r="BC31" i="5"/>
  <c r="BC41" i="5"/>
  <c r="BC51" i="5"/>
  <c r="BC61" i="5"/>
  <c r="BC71" i="5"/>
  <c r="BC74" i="5"/>
  <c r="BC136" i="5"/>
  <c r="BC137" i="5"/>
  <c r="BC138" i="5"/>
  <c r="BC139" i="5"/>
  <c r="BC140" i="5"/>
  <c r="BC146" i="5"/>
  <c r="BC145" i="5"/>
  <c r="BC144" i="5"/>
  <c r="BD62" i="5"/>
  <c r="BD104" i="5"/>
  <c r="BD113" i="5"/>
  <c r="BD72" i="5"/>
  <c r="BD105" i="5"/>
  <c r="BD114" i="5"/>
  <c r="BD86" i="5"/>
  <c r="BD84" i="5"/>
  <c r="BD82" i="5"/>
  <c r="BD88" i="5"/>
  <c r="BD90" i="5"/>
  <c r="BD92" i="5"/>
  <c r="BD42" i="5"/>
  <c r="BD102" i="5"/>
  <c r="BD83" i="5"/>
  <c r="BD85" i="5"/>
  <c r="BD87" i="5"/>
  <c r="BD89" i="5"/>
  <c r="BD91" i="5"/>
  <c r="BD93" i="5"/>
  <c r="BD50" i="5"/>
  <c r="BD94" i="5"/>
  <c r="BD95" i="5"/>
  <c r="BD96" i="5"/>
  <c r="BD34" i="1"/>
  <c r="BD97" i="5"/>
  <c r="BD22" i="5"/>
  <c r="BD100" i="5"/>
  <c r="BD32" i="5"/>
  <c r="BD101" i="5"/>
  <c r="BD52" i="5"/>
  <c r="BD103" i="5"/>
  <c r="BD106" i="5"/>
  <c r="BD109" i="5"/>
  <c r="BD110" i="5"/>
  <c r="BD111" i="5"/>
  <c r="BD112" i="5"/>
  <c r="BD115" i="5"/>
  <c r="BD116" i="5"/>
  <c r="BD20" i="5"/>
  <c r="BD30" i="5"/>
  <c r="BD40" i="5"/>
  <c r="BD60" i="5"/>
  <c r="BD70" i="5"/>
  <c r="BD73" i="5"/>
  <c r="BD21" i="5"/>
  <c r="BD31" i="5"/>
  <c r="BD41" i="5"/>
  <c r="BD51" i="5"/>
  <c r="BD61" i="5"/>
  <c r="BD71" i="5"/>
  <c r="BD74" i="5"/>
  <c r="BD136" i="5"/>
  <c r="BD137" i="5"/>
  <c r="BD138" i="5"/>
  <c r="BD139" i="5"/>
  <c r="BD140" i="5"/>
  <c r="BD146" i="5"/>
  <c r="BD145" i="5"/>
  <c r="BD144" i="5"/>
  <c r="BE62" i="5"/>
  <c r="BE104" i="5"/>
  <c r="BE113" i="5"/>
  <c r="BE72" i="5"/>
  <c r="BE105" i="5"/>
  <c r="BE114" i="5"/>
  <c r="BE126" i="5"/>
  <c r="BE127" i="5"/>
  <c r="BE128" i="5"/>
  <c r="BE129" i="5"/>
  <c r="BE147" i="5"/>
  <c r="BE86" i="5"/>
  <c r="BE84" i="5"/>
  <c r="BE82" i="5"/>
  <c r="BE88" i="5"/>
  <c r="BE90" i="5"/>
  <c r="BE92" i="5"/>
  <c r="BE42" i="5"/>
  <c r="BE102" i="5"/>
  <c r="BE83" i="5"/>
  <c r="BE85" i="5"/>
  <c r="BE87" i="5"/>
  <c r="BE89" i="5"/>
  <c r="BE91" i="5"/>
  <c r="BE93" i="5"/>
  <c r="BE50" i="5"/>
  <c r="BE94" i="5"/>
  <c r="BE95" i="5"/>
  <c r="BE96" i="5"/>
  <c r="BE34" i="1"/>
  <c r="BE97" i="5"/>
  <c r="BE22" i="5"/>
  <c r="BE100" i="5"/>
  <c r="BE32" i="5"/>
  <c r="BE101" i="5"/>
  <c r="BE52" i="5"/>
  <c r="BE103" i="5"/>
  <c r="BE106" i="5"/>
  <c r="BE109" i="5"/>
  <c r="BE110" i="5"/>
  <c r="BE111" i="5"/>
  <c r="BE112" i="5"/>
  <c r="BE115" i="5"/>
  <c r="BE116" i="5"/>
  <c r="BE20" i="5"/>
  <c r="BE30" i="5"/>
  <c r="BE40" i="5"/>
  <c r="BE60" i="5"/>
  <c r="BE70" i="5"/>
  <c r="BE73" i="5"/>
  <c r="BE21" i="5"/>
  <c r="BE31" i="5"/>
  <c r="BE41" i="5"/>
  <c r="BE51" i="5"/>
  <c r="BE61" i="5"/>
  <c r="BE71" i="5"/>
  <c r="BE74" i="5"/>
  <c r="BE136" i="5"/>
  <c r="BE137" i="5"/>
  <c r="BE138" i="5"/>
  <c r="BE139" i="5"/>
  <c r="BE140" i="5"/>
  <c r="BE146" i="5"/>
  <c r="BE145" i="5"/>
  <c r="BE144" i="5"/>
  <c r="J80" i="1"/>
  <c r="J79" i="1"/>
  <c r="J82" i="1"/>
  <c r="J83" i="1"/>
  <c r="J132" i="5"/>
  <c r="K80" i="1"/>
  <c r="K81" i="1"/>
  <c r="K79" i="1"/>
  <c r="K82" i="1"/>
  <c r="K83" i="1"/>
  <c r="K132" i="5"/>
  <c r="L80" i="1"/>
  <c r="L81" i="1"/>
  <c r="L79" i="1"/>
  <c r="L82" i="1"/>
  <c r="L83" i="1"/>
  <c r="L132" i="5"/>
  <c r="M80" i="1"/>
  <c r="M81" i="1"/>
  <c r="M79" i="1"/>
  <c r="M82" i="1"/>
  <c r="M83" i="1"/>
  <c r="M132" i="5"/>
  <c r="N80" i="1"/>
  <c r="N81" i="1"/>
  <c r="N79" i="1"/>
  <c r="N82" i="1"/>
  <c r="N83" i="1"/>
  <c r="N132" i="5"/>
  <c r="O80" i="1"/>
  <c r="O81" i="1"/>
  <c r="O79" i="1"/>
  <c r="O82" i="1"/>
  <c r="O83" i="1"/>
  <c r="O132" i="5"/>
  <c r="P80" i="1"/>
  <c r="P81" i="1"/>
  <c r="P79" i="1"/>
  <c r="P82" i="1"/>
  <c r="P83" i="1"/>
  <c r="P132" i="5"/>
  <c r="Q80" i="1"/>
  <c r="Q81" i="1"/>
  <c r="Q79" i="1"/>
  <c r="Q82" i="1"/>
  <c r="Q83" i="1"/>
  <c r="Q132" i="5"/>
  <c r="R80" i="1"/>
  <c r="R81" i="1"/>
  <c r="R79" i="1"/>
  <c r="R82" i="1"/>
  <c r="R83" i="1"/>
  <c r="R132" i="5"/>
  <c r="S80" i="1"/>
  <c r="S81" i="1"/>
  <c r="S79" i="1"/>
  <c r="S82" i="1"/>
  <c r="S83" i="1"/>
  <c r="S132" i="5"/>
  <c r="T80" i="1"/>
  <c r="T81" i="1"/>
  <c r="T79" i="1"/>
  <c r="T82" i="1"/>
  <c r="T83" i="1"/>
  <c r="T132" i="5"/>
  <c r="U80" i="1"/>
  <c r="U81" i="1"/>
  <c r="U79" i="1"/>
  <c r="U82" i="1"/>
  <c r="U83" i="1"/>
  <c r="U132" i="5"/>
  <c r="V80" i="1"/>
  <c r="V81" i="1"/>
  <c r="V79" i="1"/>
  <c r="V82" i="1"/>
  <c r="V83" i="1"/>
  <c r="V132" i="5"/>
  <c r="U7" i="5"/>
  <c r="V64" i="1"/>
  <c r="J64" i="1"/>
  <c r="K64" i="1"/>
  <c r="L64" i="1"/>
  <c r="M64" i="1"/>
  <c r="N64" i="1"/>
  <c r="O64" i="1"/>
  <c r="P64" i="1"/>
  <c r="Q64" i="1"/>
  <c r="R64" i="1"/>
  <c r="S64" i="1"/>
  <c r="T64" i="1"/>
  <c r="U64" i="1"/>
  <c r="J24" i="1"/>
  <c r="J32" i="1"/>
  <c r="J57" i="1"/>
  <c r="R24" i="1"/>
  <c r="R32" i="1"/>
  <c r="R57" i="1"/>
  <c r="S24" i="1"/>
  <c r="S32" i="1"/>
  <c r="S57" i="1"/>
  <c r="T24" i="1"/>
  <c r="T32" i="1"/>
  <c r="T57" i="1"/>
  <c r="U24" i="1"/>
  <c r="U32" i="1"/>
  <c r="U57" i="1"/>
  <c r="V24" i="1"/>
  <c r="V32" i="1"/>
  <c r="V57" i="1"/>
  <c r="J55" i="1"/>
  <c r="R55" i="1"/>
  <c r="S55" i="1"/>
  <c r="T55" i="1"/>
  <c r="U55" i="1"/>
  <c r="V55" i="1"/>
  <c r="J53" i="1"/>
  <c r="R53" i="1"/>
  <c r="S53" i="1"/>
  <c r="T53" i="1"/>
  <c r="U53" i="1"/>
  <c r="V53" i="1"/>
  <c r="J51" i="1"/>
  <c r="R51" i="1"/>
  <c r="S51" i="1"/>
  <c r="T51" i="1"/>
  <c r="U51" i="1"/>
  <c r="V51" i="1"/>
  <c r="V49" i="1"/>
  <c r="U49" i="1"/>
  <c r="T49" i="1"/>
  <c r="S49" i="1"/>
  <c r="R49" i="1"/>
  <c r="J49" i="1"/>
  <c r="V47" i="1"/>
  <c r="U47" i="1"/>
  <c r="T47" i="1"/>
  <c r="S47" i="1"/>
  <c r="R47" i="1"/>
  <c r="J47" i="1"/>
  <c r="V45" i="1"/>
  <c r="U45" i="1"/>
  <c r="T45" i="1"/>
  <c r="S45" i="1"/>
  <c r="R45" i="1"/>
  <c r="J45" i="1"/>
  <c r="J43" i="1"/>
  <c r="R43" i="1"/>
  <c r="S43" i="1"/>
  <c r="T43" i="1"/>
  <c r="U43" i="1"/>
  <c r="V43" i="1"/>
  <c r="J59" i="1"/>
  <c r="K37" i="1"/>
  <c r="K59" i="1"/>
  <c r="L37" i="1"/>
  <c r="L59" i="1"/>
  <c r="M37" i="1"/>
  <c r="M59" i="1"/>
  <c r="N37" i="1"/>
  <c r="N59" i="1"/>
  <c r="O37" i="1"/>
  <c r="O59" i="1"/>
  <c r="P37" i="1"/>
  <c r="P59" i="1"/>
  <c r="Q37" i="1"/>
  <c r="BE7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Q19" i="1"/>
  <c r="R19" i="1"/>
  <c r="S19" i="1"/>
  <c r="T19" i="1"/>
  <c r="U19" i="1"/>
  <c r="V19" i="1"/>
  <c r="Q21" i="1"/>
  <c r="R21" i="1"/>
  <c r="S21" i="1"/>
  <c r="T21" i="1"/>
  <c r="U21" i="1"/>
  <c r="V21" i="1"/>
  <c r="Q23" i="1"/>
  <c r="R23" i="1"/>
  <c r="S23" i="1"/>
  <c r="T23" i="1"/>
  <c r="U23" i="1"/>
  <c r="V23" i="1"/>
  <c r="Q27" i="1"/>
  <c r="R27" i="1"/>
  <c r="S27" i="1"/>
  <c r="T27" i="1"/>
  <c r="U27" i="1"/>
  <c r="V27" i="1"/>
  <c r="Q29" i="1"/>
  <c r="R29" i="1"/>
  <c r="S29" i="1"/>
  <c r="T29" i="1"/>
  <c r="U29" i="1"/>
  <c r="V29" i="1"/>
  <c r="Q31" i="1"/>
  <c r="R31" i="1"/>
  <c r="S31" i="1"/>
  <c r="T31" i="1"/>
  <c r="U31" i="1"/>
  <c r="V31" i="1"/>
  <c r="K34" i="1"/>
  <c r="J34" i="1"/>
  <c r="L34" i="1"/>
  <c r="M34" i="1"/>
  <c r="N34" i="1"/>
  <c r="O34" i="1"/>
  <c r="P34" i="1"/>
  <c r="Q34" i="1"/>
  <c r="R34" i="1"/>
  <c r="S34" i="1"/>
  <c r="T34" i="1"/>
  <c r="U34" i="1"/>
  <c r="V34" i="1"/>
  <c r="Q15" i="1"/>
  <c r="R15" i="1"/>
  <c r="S15" i="1"/>
  <c r="T15" i="1"/>
  <c r="U15" i="1"/>
  <c r="V15" i="1"/>
  <c r="K88" i="5"/>
  <c r="L88" i="5"/>
  <c r="M88" i="5"/>
  <c r="N88" i="5"/>
  <c r="O88" i="5"/>
  <c r="P88" i="5"/>
  <c r="Q88" i="5"/>
  <c r="R88" i="5"/>
  <c r="S88" i="5"/>
  <c r="T88" i="5"/>
  <c r="U88" i="5"/>
  <c r="V88" i="5"/>
  <c r="K50" i="5"/>
  <c r="K94" i="5"/>
  <c r="L50" i="5"/>
  <c r="L94" i="5"/>
  <c r="M50" i="5"/>
  <c r="M94" i="5"/>
  <c r="N50" i="5"/>
  <c r="N94" i="5"/>
  <c r="O50" i="5"/>
  <c r="O94" i="5"/>
  <c r="P50" i="5"/>
  <c r="P94" i="5"/>
  <c r="Q50" i="5"/>
  <c r="Q94" i="5"/>
  <c r="R50" i="5"/>
  <c r="R94" i="5"/>
  <c r="S50" i="5"/>
  <c r="S94" i="5"/>
  <c r="T50" i="5"/>
  <c r="T94" i="5"/>
  <c r="U50" i="5"/>
  <c r="U94" i="5"/>
  <c r="V50" i="5"/>
  <c r="V94" i="5"/>
  <c r="J50" i="5"/>
  <c r="J94" i="5"/>
  <c r="J88" i="5"/>
  <c r="V25" i="1"/>
  <c r="Q25" i="1"/>
  <c r="R25" i="1"/>
  <c r="S25" i="1"/>
  <c r="T25" i="1"/>
  <c r="U25" i="1"/>
  <c r="I55" i="1"/>
  <c r="I53" i="1"/>
  <c r="I51" i="1"/>
  <c r="I47" i="1"/>
  <c r="I45" i="1"/>
  <c r="I43" i="1"/>
  <c r="U4" i="5"/>
  <c r="V4" i="5"/>
  <c r="V151" i="5"/>
  <c r="W4" i="5"/>
  <c r="X4" i="5"/>
  <c r="X151" i="5"/>
  <c r="Y4" i="5"/>
  <c r="Y151" i="5"/>
  <c r="Z4" i="5"/>
  <c r="Z151" i="5"/>
  <c r="AA4" i="5"/>
  <c r="AA151" i="5"/>
  <c r="AB4" i="5"/>
  <c r="AB151" i="5"/>
  <c r="AC4" i="5"/>
  <c r="AC151" i="5"/>
  <c r="AD4" i="5"/>
  <c r="AD151" i="5"/>
  <c r="AE4" i="5"/>
  <c r="AE151" i="5"/>
  <c r="AF4" i="5"/>
  <c r="AF151" i="5"/>
  <c r="AG4" i="5"/>
  <c r="AH4" i="5"/>
  <c r="AH151" i="5"/>
  <c r="AI4" i="5"/>
  <c r="AI151" i="5"/>
  <c r="AJ4" i="5"/>
  <c r="AJ151" i="5"/>
  <c r="AK4" i="5"/>
  <c r="AK151" i="5"/>
  <c r="AL4" i="5"/>
  <c r="AL151" i="5"/>
  <c r="AM4" i="5"/>
  <c r="AM151" i="5"/>
  <c r="AN4" i="5"/>
  <c r="AN151" i="5"/>
  <c r="AO4" i="5"/>
  <c r="AO151" i="5"/>
  <c r="AP4" i="5"/>
  <c r="AP151" i="5"/>
  <c r="AQ4" i="5"/>
  <c r="AQ151" i="5"/>
  <c r="AR4" i="5"/>
  <c r="AR151" i="5"/>
  <c r="AS4" i="5"/>
  <c r="AT4" i="5"/>
  <c r="AT151" i="5"/>
  <c r="AU4" i="5"/>
  <c r="AU151" i="5"/>
  <c r="AV4" i="5"/>
  <c r="AV151" i="5"/>
  <c r="AW4" i="5"/>
  <c r="AW151" i="5"/>
  <c r="AX4" i="5"/>
  <c r="AX151" i="5"/>
  <c r="AY4" i="5"/>
  <c r="AY151" i="5"/>
  <c r="AZ4" i="5"/>
  <c r="AZ151" i="5"/>
  <c r="BA4" i="5"/>
  <c r="BA151" i="5"/>
  <c r="BB4" i="5"/>
  <c r="BB151" i="5"/>
  <c r="BC4" i="5"/>
  <c r="BC151" i="5"/>
  <c r="BD4" i="5"/>
  <c r="BD151" i="5"/>
  <c r="BE4" i="5"/>
  <c r="V152" i="5"/>
  <c r="X152" i="5"/>
  <c r="Y152" i="5"/>
  <c r="Z152" i="5"/>
  <c r="AA152" i="5"/>
  <c r="AB152" i="5"/>
  <c r="AC152" i="5"/>
  <c r="AD152" i="5"/>
  <c r="AE152" i="5"/>
  <c r="AF152" i="5"/>
  <c r="AH152" i="5"/>
  <c r="AI152" i="5"/>
  <c r="AJ152" i="5"/>
  <c r="AK152" i="5"/>
  <c r="AL152" i="5"/>
  <c r="AM152" i="5"/>
  <c r="AN152" i="5"/>
  <c r="AO152" i="5"/>
  <c r="AP152" i="5"/>
  <c r="AQ152" i="5"/>
  <c r="AR152" i="5"/>
  <c r="AT152" i="5"/>
  <c r="AU152" i="5"/>
  <c r="AV152" i="5"/>
  <c r="AW152" i="5"/>
  <c r="AX152" i="5"/>
  <c r="AY152" i="5"/>
  <c r="AZ152" i="5"/>
  <c r="BA152" i="5"/>
  <c r="BB152" i="5"/>
  <c r="BC152" i="5"/>
  <c r="BD152" i="5"/>
  <c r="V153" i="5"/>
  <c r="X153" i="5"/>
  <c r="Y153" i="5"/>
  <c r="Z153" i="5"/>
  <c r="AA153" i="5"/>
  <c r="AB153" i="5"/>
  <c r="AC153" i="5"/>
  <c r="AD153" i="5"/>
  <c r="AE153" i="5"/>
  <c r="AF153" i="5"/>
  <c r="AH153" i="5"/>
  <c r="AI153" i="5"/>
  <c r="AJ153" i="5"/>
  <c r="AK153" i="5"/>
  <c r="AL153" i="5"/>
  <c r="AM153" i="5"/>
  <c r="AN153" i="5"/>
  <c r="AO153" i="5"/>
  <c r="AP153" i="5"/>
  <c r="AQ153" i="5"/>
  <c r="AR153" i="5"/>
  <c r="AT153" i="5"/>
  <c r="AU153" i="5"/>
  <c r="AV153" i="5"/>
  <c r="AW153" i="5"/>
  <c r="AX153" i="5"/>
  <c r="AY153" i="5"/>
  <c r="AZ153" i="5"/>
  <c r="BA153" i="5"/>
  <c r="BB153" i="5"/>
  <c r="BC153" i="5"/>
  <c r="BD153" i="5"/>
  <c r="V75" i="5"/>
  <c r="X75" i="5"/>
  <c r="Y75" i="5"/>
  <c r="Z75" i="5"/>
  <c r="AA75" i="5"/>
  <c r="AB75" i="5"/>
  <c r="AC75" i="5"/>
  <c r="AD75" i="5"/>
  <c r="AE75" i="5"/>
  <c r="AF75" i="5"/>
  <c r="AH75" i="5"/>
  <c r="AI75" i="5"/>
  <c r="AJ75" i="5"/>
  <c r="AK75" i="5"/>
  <c r="AL75" i="5"/>
  <c r="AM75" i="5"/>
  <c r="AN75" i="5"/>
  <c r="AO75" i="5"/>
  <c r="AP75" i="5"/>
  <c r="AQ75" i="5"/>
  <c r="AR75" i="5"/>
  <c r="AT75" i="5"/>
  <c r="AU75" i="5"/>
  <c r="AV75" i="5"/>
  <c r="AW75" i="5"/>
  <c r="AX75" i="5"/>
  <c r="AY75" i="5"/>
  <c r="AZ75" i="5"/>
  <c r="BA75" i="5"/>
  <c r="BB75" i="5"/>
  <c r="BC75" i="5"/>
  <c r="BD75" i="5"/>
  <c r="T7" i="5"/>
  <c r="V66" i="1"/>
  <c r="Q78" i="1"/>
  <c r="R78" i="1"/>
  <c r="S78" i="1"/>
  <c r="T78" i="1"/>
  <c r="U78" i="1"/>
  <c r="V78" i="1"/>
  <c r="V69" i="1"/>
  <c r="V122" i="5"/>
  <c r="K78" i="1"/>
  <c r="L78" i="1"/>
  <c r="M78" i="1"/>
  <c r="N78" i="1"/>
  <c r="O78" i="1"/>
  <c r="P78" i="1"/>
  <c r="J66" i="1"/>
  <c r="K66" i="1"/>
  <c r="L66" i="1"/>
  <c r="M66" i="1"/>
  <c r="N66" i="1"/>
  <c r="O66" i="1"/>
  <c r="P66" i="1"/>
  <c r="Q66" i="1"/>
  <c r="R66" i="1"/>
  <c r="S66" i="1"/>
  <c r="T66" i="1"/>
  <c r="U66" i="1"/>
  <c r="J69" i="1"/>
  <c r="K69" i="1"/>
  <c r="L69" i="1"/>
  <c r="M69" i="1"/>
  <c r="N69" i="1"/>
  <c r="O69" i="1"/>
  <c r="P69" i="1"/>
  <c r="Q69" i="1"/>
  <c r="R69" i="1"/>
  <c r="S69" i="1"/>
  <c r="T69" i="1"/>
  <c r="U69" i="1"/>
  <c r="K15" i="1"/>
  <c r="L15" i="1"/>
  <c r="M15" i="1"/>
  <c r="N15" i="1"/>
  <c r="O15" i="1"/>
  <c r="P15" i="1"/>
  <c r="P31" i="1"/>
  <c r="O31" i="1"/>
  <c r="N31" i="1"/>
  <c r="M31" i="1"/>
  <c r="L31" i="1"/>
  <c r="K31" i="1"/>
  <c r="P29" i="1"/>
  <c r="O29" i="1"/>
  <c r="N29" i="1"/>
  <c r="M29" i="1"/>
  <c r="L29" i="1"/>
  <c r="K29" i="1"/>
  <c r="V60" i="5"/>
  <c r="V61" i="5"/>
  <c r="V70" i="5"/>
  <c r="V71" i="5"/>
  <c r="V128" i="5"/>
  <c r="V123" i="5"/>
  <c r="V129" i="5"/>
  <c r="V147" i="5"/>
  <c r="V40" i="5"/>
  <c r="V51" i="5"/>
  <c r="V20" i="5"/>
  <c r="V22" i="5"/>
  <c r="V30" i="5"/>
  <c r="V32" i="5"/>
  <c r="V42" i="5"/>
  <c r="V52" i="5"/>
  <c r="V73" i="5"/>
  <c r="V83" i="5"/>
  <c r="V85" i="5"/>
  <c r="V87" i="5"/>
  <c r="V89" i="5"/>
  <c r="V91" i="5"/>
  <c r="V93" i="5"/>
  <c r="V95" i="5"/>
  <c r="V96" i="5"/>
  <c r="V97" i="5"/>
  <c r="V100" i="5"/>
  <c r="V101" i="5"/>
  <c r="V102" i="5"/>
  <c r="V103" i="5"/>
  <c r="V106" i="5"/>
  <c r="V109" i="5"/>
  <c r="V110" i="5"/>
  <c r="V111" i="5"/>
  <c r="V112" i="5"/>
  <c r="V115" i="5"/>
  <c r="V116" i="5"/>
  <c r="U60" i="5"/>
  <c r="U61" i="5"/>
  <c r="U70" i="5"/>
  <c r="U71" i="5"/>
  <c r="U128" i="5"/>
  <c r="U122" i="5"/>
  <c r="U123" i="5"/>
  <c r="U129" i="5"/>
  <c r="U147" i="5"/>
  <c r="U40" i="5"/>
  <c r="U41" i="5"/>
  <c r="U51" i="5"/>
  <c r="U20" i="5"/>
  <c r="U21" i="5"/>
  <c r="U22" i="5"/>
  <c r="U30" i="5"/>
  <c r="U31" i="5"/>
  <c r="U32" i="5"/>
  <c r="U42" i="5"/>
  <c r="U52" i="5"/>
  <c r="U73" i="5"/>
  <c r="U74" i="5"/>
  <c r="U83" i="5"/>
  <c r="U85" i="5"/>
  <c r="U87" i="5"/>
  <c r="U89" i="5"/>
  <c r="U91" i="5"/>
  <c r="U93" i="5"/>
  <c r="U95" i="5"/>
  <c r="U96" i="5"/>
  <c r="U97" i="5"/>
  <c r="U100" i="5"/>
  <c r="U101" i="5"/>
  <c r="U102" i="5"/>
  <c r="U103" i="5"/>
  <c r="U106" i="5"/>
  <c r="U109" i="5"/>
  <c r="U110" i="5"/>
  <c r="U111" i="5"/>
  <c r="U112" i="5"/>
  <c r="U115" i="5"/>
  <c r="U116" i="5"/>
  <c r="U136" i="5"/>
  <c r="U137" i="5"/>
  <c r="U138" i="5"/>
  <c r="U139" i="5"/>
  <c r="U140" i="5"/>
  <c r="U146" i="5"/>
  <c r="U145" i="5"/>
  <c r="U144" i="5"/>
  <c r="X122" i="5"/>
  <c r="X123" i="5"/>
  <c r="S60" i="5"/>
  <c r="S61" i="5"/>
  <c r="S70" i="5"/>
  <c r="S71" i="5"/>
  <c r="T60" i="5"/>
  <c r="T61" i="5"/>
  <c r="T70" i="5"/>
  <c r="T71" i="5"/>
  <c r="Y122" i="5"/>
  <c r="Y123" i="5"/>
  <c r="Z122" i="5"/>
  <c r="Z123" i="5"/>
  <c r="AA122" i="5"/>
  <c r="AA123" i="5"/>
  <c r="AB122" i="5"/>
  <c r="AB123" i="5"/>
  <c r="AC122" i="5"/>
  <c r="AC123" i="5"/>
  <c r="AD122" i="5"/>
  <c r="AD123" i="5"/>
  <c r="AE122" i="5"/>
  <c r="AE123" i="5"/>
  <c r="AF122" i="5"/>
  <c r="AF123" i="5"/>
  <c r="AG122" i="5"/>
  <c r="AG123" i="5"/>
  <c r="AH122" i="5"/>
  <c r="AH123" i="5"/>
  <c r="AI122" i="5"/>
  <c r="AI123" i="5"/>
  <c r="AJ122" i="5"/>
  <c r="AJ123" i="5"/>
  <c r="AK122" i="5"/>
  <c r="AK123" i="5"/>
  <c r="AL122" i="5"/>
  <c r="AL123" i="5"/>
  <c r="AM122" i="5"/>
  <c r="AM123" i="5"/>
  <c r="AN122" i="5"/>
  <c r="AN123" i="5"/>
  <c r="AO122" i="5"/>
  <c r="AO123" i="5"/>
  <c r="AP122" i="5"/>
  <c r="AP123" i="5"/>
  <c r="AQ122" i="5"/>
  <c r="AQ123" i="5"/>
  <c r="AR122" i="5"/>
  <c r="AR123" i="5"/>
  <c r="AS122" i="5"/>
  <c r="AS123" i="5"/>
  <c r="AT122" i="5"/>
  <c r="AT123" i="5"/>
  <c r="AU122" i="5"/>
  <c r="AU123" i="5"/>
  <c r="AV122" i="5"/>
  <c r="AV123" i="5"/>
  <c r="AW122" i="5"/>
  <c r="AW123" i="5"/>
  <c r="AX122" i="5"/>
  <c r="AX123" i="5"/>
  <c r="AY122" i="5"/>
  <c r="AY123" i="5"/>
  <c r="AZ122" i="5"/>
  <c r="AZ123" i="5"/>
  <c r="BA122" i="5"/>
  <c r="BA123" i="5"/>
  <c r="BB122" i="5"/>
  <c r="BB123" i="5"/>
  <c r="BC122" i="5"/>
  <c r="BC123" i="5"/>
  <c r="BD122" i="5"/>
  <c r="BD123" i="5"/>
  <c r="BE122" i="5"/>
  <c r="BE123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7" i="5"/>
  <c r="BE8" i="5"/>
  <c r="K96" i="5"/>
  <c r="L96" i="5"/>
  <c r="M96" i="5"/>
  <c r="N96" i="5"/>
  <c r="O96" i="5"/>
  <c r="P96" i="5"/>
  <c r="Q96" i="5"/>
  <c r="R96" i="5"/>
  <c r="S96" i="5"/>
  <c r="T96" i="5"/>
  <c r="J96" i="5"/>
  <c r="U141" i="5"/>
  <c r="J22" i="5"/>
  <c r="J109" i="5"/>
  <c r="J32" i="5"/>
  <c r="J110" i="5"/>
  <c r="J42" i="5"/>
  <c r="J111" i="5"/>
  <c r="J52" i="5"/>
  <c r="J112" i="5"/>
  <c r="J62" i="5"/>
  <c r="J113" i="5"/>
  <c r="J72" i="5"/>
  <c r="J114" i="5"/>
  <c r="J115" i="5"/>
  <c r="J100" i="5"/>
  <c r="J101" i="5"/>
  <c r="J102" i="5"/>
  <c r="J103" i="5"/>
  <c r="J104" i="5"/>
  <c r="J105" i="5"/>
  <c r="J106" i="5"/>
  <c r="J116" i="5"/>
  <c r="K22" i="5"/>
  <c r="K109" i="5"/>
  <c r="K32" i="5"/>
  <c r="K110" i="5"/>
  <c r="K42" i="5"/>
  <c r="K111" i="5"/>
  <c r="K52" i="5"/>
  <c r="K112" i="5"/>
  <c r="K62" i="5"/>
  <c r="K113" i="5"/>
  <c r="K72" i="5"/>
  <c r="K114" i="5"/>
  <c r="K115" i="5"/>
  <c r="K100" i="5"/>
  <c r="K101" i="5"/>
  <c r="K102" i="5"/>
  <c r="K103" i="5"/>
  <c r="K104" i="5"/>
  <c r="K105" i="5"/>
  <c r="K106" i="5"/>
  <c r="K116" i="5"/>
  <c r="L22" i="5"/>
  <c r="L109" i="5"/>
  <c r="L32" i="5"/>
  <c r="L110" i="5"/>
  <c r="L42" i="5"/>
  <c r="L111" i="5"/>
  <c r="L52" i="5"/>
  <c r="L112" i="5"/>
  <c r="L62" i="5"/>
  <c r="L113" i="5"/>
  <c r="L72" i="5"/>
  <c r="L114" i="5"/>
  <c r="L115" i="5"/>
  <c r="L100" i="5"/>
  <c r="L101" i="5"/>
  <c r="L102" i="5"/>
  <c r="L103" i="5"/>
  <c r="L104" i="5"/>
  <c r="L105" i="5"/>
  <c r="L106" i="5"/>
  <c r="L116" i="5"/>
  <c r="M22" i="5"/>
  <c r="M109" i="5"/>
  <c r="M32" i="5"/>
  <c r="M110" i="5"/>
  <c r="M42" i="5"/>
  <c r="M111" i="5"/>
  <c r="M52" i="5"/>
  <c r="M112" i="5"/>
  <c r="M62" i="5"/>
  <c r="M113" i="5"/>
  <c r="M72" i="5"/>
  <c r="M114" i="5"/>
  <c r="M115" i="5"/>
  <c r="M100" i="5"/>
  <c r="M101" i="5"/>
  <c r="M102" i="5"/>
  <c r="M103" i="5"/>
  <c r="M104" i="5"/>
  <c r="M105" i="5"/>
  <c r="M106" i="5"/>
  <c r="M116" i="5"/>
  <c r="N22" i="5"/>
  <c r="N109" i="5"/>
  <c r="N32" i="5"/>
  <c r="N110" i="5"/>
  <c r="N42" i="5"/>
  <c r="N111" i="5"/>
  <c r="N52" i="5"/>
  <c r="N112" i="5"/>
  <c r="N62" i="5"/>
  <c r="N113" i="5"/>
  <c r="N72" i="5"/>
  <c r="N114" i="5"/>
  <c r="N115" i="5"/>
  <c r="N100" i="5"/>
  <c r="N101" i="5"/>
  <c r="N102" i="5"/>
  <c r="N103" i="5"/>
  <c r="N104" i="5"/>
  <c r="N105" i="5"/>
  <c r="N106" i="5"/>
  <c r="N116" i="5"/>
  <c r="O22" i="5"/>
  <c r="O109" i="5"/>
  <c r="O32" i="5"/>
  <c r="O110" i="5"/>
  <c r="O42" i="5"/>
  <c r="O111" i="5"/>
  <c r="O52" i="5"/>
  <c r="O112" i="5"/>
  <c r="O62" i="5"/>
  <c r="O113" i="5"/>
  <c r="O72" i="5"/>
  <c r="O114" i="5"/>
  <c r="O115" i="5"/>
  <c r="O100" i="5"/>
  <c r="O101" i="5"/>
  <c r="O102" i="5"/>
  <c r="O103" i="5"/>
  <c r="O104" i="5"/>
  <c r="O105" i="5"/>
  <c r="O106" i="5"/>
  <c r="O116" i="5"/>
  <c r="P22" i="5"/>
  <c r="P109" i="5"/>
  <c r="P32" i="5"/>
  <c r="P110" i="5"/>
  <c r="P42" i="5"/>
  <c r="P111" i="5"/>
  <c r="P52" i="5"/>
  <c r="P112" i="5"/>
  <c r="P62" i="5"/>
  <c r="P113" i="5"/>
  <c r="P72" i="5"/>
  <c r="P114" i="5"/>
  <c r="P115" i="5"/>
  <c r="P100" i="5"/>
  <c r="P101" i="5"/>
  <c r="P102" i="5"/>
  <c r="P103" i="5"/>
  <c r="P104" i="5"/>
  <c r="P105" i="5"/>
  <c r="P106" i="5"/>
  <c r="P116" i="5"/>
  <c r="Q22" i="5"/>
  <c r="Q109" i="5"/>
  <c r="Q32" i="5"/>
  <c r="Q110" i="5"/>
  <c r="Q42" i="5"/>
  <c r="Q111" i="5"/>
  <c r="Q52" i="5"/>
  <c r="Q112" i="5"/>
  <c r="Q62" i="5"/>
  <c r="Q113" i="5"/>
  <c r="Q72" i="5"/>
  <c r="Q114" i="5"/>
  <c r="Q115" i="5"/>
  <c r="Q100" i="5"/>
  <c r="Q101" i="5"/>
  <c r="Q102" i="5"/>
  <c r="Q103" i="5"/>
  <c r="Q104" i="5"/>
  <c r="Q105" i="5"/>
  <c r="Q106" i="5"/>
  <c r="Q116" i="5"/>
  <c r="R22" i="5"/>
  <c r="R109" i="5"/>
  <c r="R32" i="5"/>
  <c r="R110" i="5"/>
  <c r="R42" i="5"/>
  <c r="R111" i="5"/>
  <c r="R52" i="5"/>
  <c r="R112" i="5"/>
  <c r="R62" i="5"/>
  <c r="R113" i="5"/>
  <c r="R72" i="5"/>
  <c r="R114" i="5"/>
  <c r="R115" i="5"/>
  <c r="R100" i="5"/>
  <c r="R101" i="5"/>
  <c r="R102" i="5"/>
  <c r="R103" i="5"/>
  <c r="R104" i="5"/>
  <c r="R105" i="5"/>
  <c r="R106" i="5"/>
  <c r="R116" i="5"/>
  <c r="S22" i="5"/>
  <c r="S109" i="5"/>
  <c r="S32" i="5"/>
  <c r="S110" i="5"/>
  <c r="S42" i="5"/>
  <c r="S111" i="5"/>
  <c r="S52" i="5"/>
  <c r="S112" i="5"/>
  <c r="S115" i="5"/>
  <c r="S100" i="5"/>
  <c r="S101" i="5"/>
  <c r="S102" i="5"/>
  <c r="S103" i="5"/>
  <c r="S106" i="5"/>
  <c r="S116" i="5"/>
  <c r="T22" i="5"/>
  <c r="T109" i="5"/>
  <c r="T32" i="5"/>
  <c r="T110" i="5"/>
  <c r="T42" i="5"/>
  <c r="T111" i="5"/>
  <c r="T52" i="5"/>
  <c r="T112" i="5"/>
  <c r="T115" i="5"/>
  <c r="T100" i="5"/>
  <c r="T101" i="5"/>
  <c r="T102" i="5"/>
  <c r="T103" i="5"/>
  <c r="T106" i="5"/>
  <c r="T116" i="5"/>
  <c r="J83" i="5"/>
  <c r="K83" i="5"/>
  <c r="L83" i="5"/>
  <c r="M83" i="5"/>
  <c r="N83" i="5"/>
  <c r="O83" i="5"/>
  <c r="P83" i="5"/>
  <c r="Q83" i="5"/>
  <c r="R83" i="5"/>
  <c r="S83" i="5"/>
  <c r="T83" i="5"/>
  <c r="J85" i="5"/>
  <c r="K85" i="5"/>
  <c r="L85" i="5"/>
  <c r="M85" i="5"/>
  <c r="N85" i="5"/>
  <c r="O85" i="5"/>
  <c r="P85" i="5"/>
  <c r="Q85" i="5"/>
  <c r="R85" i="5"/>
  <c r="S85" i="5"/>
  <c r="T85" i="5"/>
  <c r="J87" i="5"/>
  <c r="K87" i="5"/>
  <c r="L87" i="5"/>
  <c r="M87" i="5"/>
  <c r="N87" i="5"/>
  <c r="O87" i="5"/>
  <c r="P87" i="5"/>
  <c r="Q87" i="5"/>
  <c r="R87" i="5"/>
  <c r="S87" i="5"/>
  <c r="T87" i="5"/>
  <c r="J89" i="5"/>
  <c r="K89" i="5"/>
  <c r="L89" i="5"/>
  <c r="M89" i="5"/>
  <c r="N89" i="5"/>
  <c r="O89" i="5"/>
  <c r="P89" i="5"/>
  <c r="Q89" i="5"/>
  <c r="R89" i="5"/>
  <c r="S89" i="5"/>
  <c r="T89" i="5"/>
  <c r="J91" i="5"/>
  <c r="K91" i="5"/>
  <c r="L91" i="5"/>
  <c r="M91" i="5"/>
  <c r="N91" i="5"/>
  <c r="O91" i="5"/>
  <c r="P91" i="5"/>
  <c r="Q91" i="5"/>
  <c r="R91" i="5"/>
  <c r="S91" i="5"/>
  <c r="T91" i="5"/>
  <c r="J93" i="5"/>
  <c r="K93" i="5"/>
  <c r="L93" i="5"/>
  <c r="M93" i="5"/>
  <c r="N93" i="5"/>
  <c r="O93" i="5"/>
  <c r="P93" i="5"/>
  <c r="Q93" i="5"/>
  <c r="R93" i="5"/>
  <c r="S93" i="5"/>
  <c r="T93" i="5"/>
  <c r="J95" i="5"/>
  <c r="K95" i="5"/>
  <c r="L95" i="5"/>
  <c r="M95" i="5"/>
  <c r="N95" i="5"/>
  <c r="O95" i="5"/>
  <c r="P95" i="5"/>
  <c r="Q95" i="5"/>
  <c r="R95" i="5"/>
  <c r="S95" i="5"/>
  <c r="T95" i="5"/>
  <c r="J97" i="5"/>
  <c r="K97" i="5"/>
  <c r="L97" i="5"/>
  <c r="M97" i="5"/>
  <c r="N97" i="5"/>
  <c r="O97" i="5"/>
  <c r="P97" i="5"/>
  <c r="Q97" i="5"/>
  <c r="R97" i="5"/>
  <c r="S97" i="5"/>
  <c r="T97" i="5"/>
  <c r="K19" i="1"/>
  <c r="L19" i="1"/>
  <c r="M19" i="1"/>
  <c r="N19" i="1"/>
  <c r="O19" i="1"/>
  <c r="P19" i="1"/>
  <c r="K21" i="1"/>
  <c r="L21" i="1"/>
  <c r="M21" i="1"/>
  <c r="N21" i="1"/>
  <c r="O21" i="1"/>
  <c r="P21" i="1"/>
  <c r="K23" i="1"/>
  <c r="L23" i="1"/>
  <c r="M23" i="1"/>
  <c r="N23" i="1"/>
  <c r="O23" i="1"/>
  <c r="P23" i="1"/>
  <c r="K25" i="1"/>
  <c r="L25" i="1"/>
  <c r="M25" i="1"/>
  <c r="N25" i="1"/>
  <c r="O25" i="1"/>
  <c r="P25" i="1"/>
  <c r="K27" i="1"/>
  <c r="L27" i="1"/>
  <c r="M27" i="1"/>
  <c r="N27" i="1"/>
  <c r="O27" i="1"/>
  <c r="P27" i="1"/>
  <c r="R33" i="1"/>
  <c r="S33" i="1"/>
  <c r="T33" i="1"/>
  <c r="U33" i="1"/>
  <c r="V33" i="1"/>
  <c r="Q33" i="1"/>
  <c r="I27" i="1"/>
  <c r="I23" i="1"/>
  <c r="I21" i="1"/>
  <c r="I19" i="1"/>
  <c r="B27" i="1"/>
  <c r="B23" i="1"/>
  <c r="B21" i="1"/>
  <c r="B19" i="1"/>
  <c r="K33" i="1"/>
  <c r="L33" i="1"/>
  <c r="M33" i="1"/>
  <c r="N33" i="1"/>
  <c r="O33" i="1"/>
  <c r="P33" i="1"/>
  <c r="Q59" i="1"/>
  <c r="R37" i="1"/>
  <c r="R59" i="1"/>
  <c r="S37" i="1"/>
  <c r="S59" i="1"/>
  <c r="T37" i="1"/>
  <c r="T59" i="1"/>
  <c r="U37" i="1"/>
  <c r="U59" i="1"/>
  <c r="V37" i="1"/>
  <c r="V59" i="1"/>
  <c r="P60" i="5"/>
  <c r="P61" i="5"/>
  <c r="Q60" i="5"/>
  <c r="Q61" i="5"/>
  <c r="R60" i="5"/>
  <c r="R61" i="5"/>
  <c r="P70" i="5"/>
  <c r="P71" i="5"/>
  <c r="Q70" i="5"/>
  <c r="Q71" i="5"/>
  <c r="R70" i="5"/>
  <c r="R71" i="5"/>
  <c r="P40" i="5"/>
  <c r="P41" i="5"/>
  <c r="P51" i="5"/>
  <c r="P20" i="5"/>
  <c r="P21" i="5"/>
  <c r="P30" i="5"/>
  <c r="P31" i="5"/>
  <c r="P73" i="5"/>
  <c r="P74" i="5"/>
  <c r="P122" i="5"/>
  <c r="P123" i="5"/>
  <c r="P128" i="5"/>
  <c r="P129" i="5"/>
  <c r="P136" i="5"/>
  <c r="P137" i="5"/>
  <c r="P138" i="5"/>
  <c r="P139" i="5"/>
  <c r="P140" i="5"/>
  <c r="P146" i="5"/>
  <c r="Q40" i="5"/>
  <c r="Q41" i="5"/>
  <c r="Q51" i="5"/>
  <c r="Q20" i="5"/>
  <c r="Q21" i="5"/>
  <c r="Q30" i="5"/>
  <c r="Q31" i="5"/>
  <c r="Q73" i="5"/>
  <c r="Q74" i="5"/>
  <c r="Q122" i="5"/>
  <c r="Q123" i="5"/>
  <c r="Q128" i="5"/>
  <c r="Q129" i="5"/>
  <c r="Q136" i="5"/>
  <c r="Q137" i="5"/>
  <c r="Q138" i="5"/>
  <c r="Q139" i="5"/>
  <c r="Q140" i="5"/>
  <c r="Q146" i="5"/>
  <c r="R40" i="5"/>
  <c r="R41" i="5"/>
  <c r="R51" i="5"/>
  <c r="R20" i="5"/>
  <c r="R21" i="5"/>
  <c r="R30" i="5"/>
  <c r="R31" i="5"/>
  <c r="R73" i="5"/>
  <c r="R74" i="5"/>
  <c r="R122" i="5"/>
  <c r="R123" i="5"/>
  <c r="R128" i="5"/>
  <c r="R129" i="5"/>
  <c r="R136" i="5"/>
  <c r="R137" i="5"/>
  <c r="R138" i="5"/>
  <c r="R139" i="5"/>
  <c r="R140" i="5"/>
  <c r="R146" i="5"/>
  <c r="S40" i="5"/>
  <c r="S41" i="5"/>
  <c r="S51" i="5"/>
  <c r="S20" i="5"/>
  <c r="S21" i="5"/>
  <c r="S30" i="5"/>
  <c r="S31" i="5"/>
  <c r="S73" i="5"/>
  <c r="S74" i="5"/>
  <c r="S122" i="5"/>
  <c r="S123" i="5"/>
  <c r="S128" i="5"/>
  <c r="S129" i="5"/>
  <c r="S136" i="5"/>
  <c r="S137" i="5"/>
  <c r="S138" i="5"/>
  <c r="S139" i="5"/>
  <c r="S140" i="5"/>
  <c r="S146" i="5"/>
  <c r="T40" i="5"/>
  <c r="T41" i="5"/>
  <c r="T51" i="5"/>
  <c r="T20" i="5"/>
  <c r="T21" i="5"/>
  <c r="T30" i="5"/>
  <c r="T31" i="5"/>
  <c r="T73" i="5"/>
  <c r="T74" i="5"/>
  <c r="T122" i="5"/>
  <c r="T123" i="5"/>
  <c r="T128" i="5"/>
  <c r="T129" i="5"/>
  <c r="T136" i="5"/>
  <c r="T137" i="5"/>
  <c r="T138" i="5"/>
  <c r="T139" i="5"/>
  <c r="T140" i="5"/>
  <c r="T146" i="5"/>
  <c r="P145" i="5"/>
  <c r="Q145" i="5"/>
  <c r="R145" i="5"/>
  <c r="S145" i="5"/>
  <c r="T145" i="5"/>
  <c r="P144" i="5"/>
  <c r="Q144" i="5"/>
  <c r="R144" i="5"/>
  <c r="S144" i="5"/>
  <c r="T144" i="5"/>
  <c r="P147" i="5"/>
  <c r="Q147" i="5"/>
  <c r="R147" i="5"/>
  <c r="S147" i="5"/>
  <c r="T147" i="5"/>
  <c r="J60" i="5"/>
  <c r="J61" i="5"/>
  <c r="K60" i="5"/>
  <c r="K61" i="5"/>
  <c r="L60" i="5"/>
  <c r="L61" i="5"/>
  <c r="M60" i="5"/>
  <c r="M61" i="5"/>
  <c r="N60" i="5"/>
  <c r="N61" i="5"/>
  <c r="O60" i="5"/>
  <c r="O61" i="5"/>
  <c r="J70" i="5"/>
  <c r="J71" i="5"/>
  <c r="K70" i="5"/>
  <c r="K71" i="5"/>
  <c r="L70" i="5"/>
  <c r="L71" i="5"/>
  <c r="M70" i="5"/>
  <c r="M71" i="5"/>
  <c r="N70" i="5"/>
  <c r="N71" i="5"/>
  <c r="O70" i="5"/>
  <c r="O71" i="5"/>
  <c r="J40" i="5"/>
  <c r="K40" i="5"/>
  <c r="K41" i="5"/>
  <c r="K51" i="5"/>
  <c r="K20" i="5"/>
  <c r="K21" i="5"/>
  <c r="K30" i="5"/>
  <c r="K31" i="5"/>
  <c r="K73" i="5"/>
  <c r="K74" i="5"/>
  <c r="K122" i="5"/>
  <c r="K123" i="5"/>
  <c r="K128" i="5"/>
  <c r="K129" i="5"/>
  <c r="K136" i="5"/>
  <c r="K137" i="5"/>
  <c r="K138" i="5"/>
  <c r="K139" i="5"/>
  <c r="K140" i="5"/>
  <c r="K146" i="5"/>
  <c r="L40" i="5"/>
  <c r="L41" i="5"/>
  <c r="L51" i="5"/>
  <c r="L20" i="5"/>
  <c r="L21" i="5"/>
  <c r="L30" i="5"/>
  <c r="L31" i="5"/>
  <c r="L73" i="5"/>
  <c r="L74" i="5"/>
  <c r="L122" i="5"/>
  <c r="L123" i="5"/>
  <c r="L128" i="5"/>
  <c r="L129" i="5"/>
  <c r="L136" i="5"/>
  <c r="L137" i="5"/>
  <c r="L138" i="5"/>
  <c r="L139" i="5"/>
  <c r="L140" i="5"/>
  <c r="L146" i="5"/>
  <c r="M40" i="5"/>
  <c r="M41" i="5"/>
  <c r="M51" i="5"/>
  <c r="M20" i="5"/>
  <c r="M21" i="5"/>
  <c r="M30" i="5"/>
  <c r="M31" i="5"/>
  <c r="M73" i="5"/>
  <c r="M74" i="5"/>
  <c r="M122" i="5"/>
  <c r="M123" i="5"/>
  <c r="M128" i="5"/>
  <c r="M129" i="5"/>
  <c r="M136" i="5"/>
  <c r="M137" i="5"/>
  <c r="M138" i="5"/>
  <c r="M139" i="5"/>
  <c r="M140" i="5"/>
  <c r="M146" i="5"/>
  <c r="N40" i="5"/>
  <c r="N41" i="5"/>
  <c r="N51" i="5"/>
  <c r="N20" i="5"/>
  <c r="N21" i="5"/>
  <c r="N30" i="5"/>
  <c r="N31" i="5"/>
  <c r="N73" i="5"/>
  <c r="N74" i="5"/>
  <c r="N122" i="5"/>
  <c r="N123" i="5"/>
  <c r="N128" i="5"/>
  <c r="N129" i="5"/>
  <c r="N136" i="5"/>
  <c r="N137" i="5"/>
  <c r="N138" i="5"/>
  <c r="N139" i="5"/>
  <c r="N140" i="5"/>
  <c r="N146" i="5"/>
  <c r="O40" i="5"/>
  <c r="O41" i="5"/>
  <c r="O51" i="5"/>
  <c r="O20" i="5"/>
  <c r="O21" i="5"/>
  <c r="O30" i="5"/>
  <c r="O31" i="5"/>
  <c r="O73" i="5"/>
  <c r="O74" i="5"/>
  <c r="O122" i="5"/>
  <c r="O123" i="5"/>
  <c r="O128" i="5"/>
  <c r="O129" i="5"/>
  <c r="O136" i="5"/>
  <c r="O137" i="5"/>
  <c r="O138" i="5"/>
  <c r="O139" i="5"/>
  <c r="O140" i="5"/>
  <c r="O146" i="5"/>
  <c r="J30" i="5"/>
  <c r="K145" i="5"/>
  <c r="L145" i="5"/>
  <c r="M145" i="5"/>
  <c r="N145" i="5"/>
  <c r="O145" i="5"/>
  <c r="J20" i="5"/>
  <c r="K144" i="5"/>
  <c r="L144" i="5"/>
  <c r="M144" i="5"/>
  <c r="N144" i="5"/>
  <c r="O144" i="5"/>
  <c r="J122" i="5"/>
  <c r="J123" i="5"/>
  <c r="J128" i="5"/>
  <c r="J129" i="5"/>
  <c r="J147" i="5"/>
  <c r="K147" i="5"/>
  <c r="L147" i="5"/>
  <c r="M147" i="5"/>
  <c r="N147" i="5"/>
  <c r="O147" i="5"/>
  <c r="J51" i="5"/>
  <c r="J73" i="5"/>
  <c r="J7" i="5"/>
  <c r="K7" i="5"/>
  <c r="L7" i="5"/>
  <c r="M7" i="5"/>
  <c r="N7" i="5"/>
  <c r="O7" i="5"/>
  <c r="P7" i="5"/>
  <c r="Q7" i="5"/>
  <c r="R7" i="5"/>
  <c r="S7" i="5"/>
  <c r="K141" i="5"/>
  <c r="L141" i="5"/>
  <c r="M141" i="5"/>
  <c r="N141" i="5"/>
  <c r="O141" i="5"/>
  <c r="P141" i="5"/>
  <c r="Q141" i="5"/>
  <c r="R141" i="5"/>
  <c r="S141" i="5"/>
  <c r="T141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E5" i="5"/>
  <c r="BE11" i="5"/>
  <c r="BD5" i="5"/>
  <c r="BD11" i="5"/>
  <c r="BC5" i="5"/>
  <c r="BC11" i="5"/>
  <c r="BB5" i="5"/>
  <c r="BB11" i="5"/>
  <c r="BA5" i="5"/>
  <c r="BA11" i="5"/>
  <c r="AZ5" i="5"/>
  <c r="AZ11" i="5"/>
  <c r="AY5" i="5"/>
  <c r="AY11" i="5"/>
  <c r="AX5" i="5"/>
  <c r="AX11" i="5"/>
  <c r="AW5" i="5"/>
  <c r="AW11" i="5"/>
  <c r="AV5" i="5"/>
  <c r="AV11" i="5"/>
  <c r="AU5" i="5"/>
  <c r="AU11" i="5"/>
  <c r="AT5" i="5"/>
  <c r="AT11" i="5"/>
  <c r="AS5" i="5"/>
  <c r="AS11" i="5"/>
  <c r="AR5" i="5"/>
  <c r="AR11" i="5"/>
  <c r="AQ5" i="5"/>
  <c r="AQ11" i="5"/>
  <c r="AP5" i="5"/>
  <c r="AP11" i="5"/>
  <c r="AO5" i="5"/>
  <c r="AO11" i="5"/>
  <c r="AN5" i="5"/>
  <c r="AN11" i="5"/>
  <c r="AM5" i="5"/>
  <c r="AM11" i="5"/>
  <c r="AL5" i="5"/>
  <c r="AL11" i="5"/>
  <c r="AK5" i="5"/>
  <c r="AK11" i="5"/>
  <c r="AJ5" i="5"/>
  <c r="AJ11" i="5"/>
  <c r="AI5" i="5"/>
  <c r="AI11" i="5"/>
  <c r="AH5" i="5"/>
  <c r="AH11" i="5"/>
  <c r="AG5" i="5"/>
  <c r="AG11" i="5"/>
  <c r="AF5" i="5"/>
  <c r="AF11" i="5"/>
  <c r="AE5" i="5"/>
  <c r="AE11" i="5"/>
  <c r="AD5" i="5"/>
  <c r="AD11" i="5"/>
  <c r="AC5" i="5"/>
  <c r="AC11" i="5"/>
  <c r="AB5" i="5"/>
  <c r="AB11" i="5"/>
  <c r="AA5" i="5"/>
  <c r="AA11" i="5"/>
  <c r="Z5" i="5"/>
  <c r="Z11" i="5"/>
  <c r="Y5" i="5"/>
  <c r="Y11" i="5"/>
  <c r="X5" i="5"/>
  <c r="X11" i="5"/>
  <c r="W5" i="5"/>
  <c r="V5" i="5"/>
  <c r="V11" i="5"/>
  <c r="U5" i="5"/>
  <c r="U11" i="5"/>
  <c r="T5" i="5"/>
  <c r="T4" i="5"/>
  <c r="T11" i="5"/>
  <c r="S5" i="5"/>
  <c r="S4" i="5"/>
  <c r="S11" i="5"/>
  <c r="R5" i="5"/>
  <c r="R4" i="5"/>
  <c r="R11" i="5"/>
  <c r="Q5" i="5"/>
  <c r="Q4" i="5"/>
  <c r="Q11" i="5"/>
  <c r="P5" i="5"/>
  <c r="P4" i="5"/>
  <c r="P11" i="5"/>
  <c r="O5" i="5"/>
  <c r="O4" i="5"/>
  <c r="O11" i="5"/>
  <c r="N5" i="5"/>
  <c r="N4" i="5"/>
  <c r="N11" i="5"/>
  <c r="M5" i="5"/>
  <c r="M4" i="5"/>
  <c r="M11" i="5"/>
  <c r="L5" i="5"/>
  <c r="L4" i="5"/>
  <c r="L11" i="5"/>
  <c r="K5" i="5"/>
  <c r="K4" i="5"/>
  <c r="K11" i="5"/>
  <c r="J5" i="5"/>
  <c r="J4" i="5"/>
  <c r="J11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W5" i="1"/>
  <c r="W4" i="1"/>
  <c r="W3" i="1"/>
  <c r="X5" i="1"/>
  <c r="X4" i="1"/>
  <c r="X3" i="1"/>
  <c r="X11" i="1"/>
  <c r="Y5" i="1"/>
  <c r="Y4" i="1"/>
  <c r="Y3" i="1"/>
  <c r="Y11" i="1"/>
  <c r="Z5" i="1"/>
  <c r="Z4" i="1"/>
  <c r="Z3" i="1"/>
  <c r="Z11" i="1"/>
  <c r="AA5" i="1"/>
  <c r="AA4" i="1"/>
  <c r="AA3" i="1"/>
  <c r="AA11" i="1"/>
  <c r="AB5" i="1"/>
  <c r="AB4" i="1"/>
  <c r="AB3" i="1"/>
  <c r="AB11" i="1"/>
  <c r="AC5" i="1"/>
  <c r="AC4" i="1"/>
  <c r="AC3" i="1"/>
  <c r="AC11" i="1"/>
  <c r="AD5" i="1"/>
  <c r="AD4" i="1"/>
  <c r="AD3" i="1"/>
  <c r="AD11" i="1"/>
  <c r="AE5" i="1"/>
  <c r="AE4" i="1"/>
  <c r="AE3" i="1"/>
  <c r="AE11" i="1"/>
  <c r="AF5" i="1"/>
  <c r="AF4" i="1"/>
  <c r="AF3" i="1"/>
  <c r="AF11" i="1"/>
  <c r="AG5" i="1"/>
  <c r="AG4" i="1"/>
  <c r="AG3" i="1"/>
  <c r="AG11" i="1"/>
  <c r="AH5" i="1"/>
  <c r="AH4" i="1"/>
  <c r="AH3" i="1"/>
  <c r="AH11" i="1"/>
  <c r="AI5" i="1"/>
  <c r="AI4" i="1"/>
  <c r="AI3" i="1"/>
  <c r="AI11" i="1"/>
  <c r="AJ5" i="1"/>
  <c r="AJ4" i="1"/>
  <c r="AJ3" i="1"/>
  <c r="AJ11" i="1"/>
  <c r="AK5" i="1"/>
  <c r="AK4" i="1"/>
  <c r="AK3" i="1"/>
  <c r="AK11" i="1"/>
  <c r="AL5" i="1"/>
  <c r="AL4" i="1"/>
  <c r="AL3" i="1"/>
  <c r="AL11" i="1"/>
  <c r="AM5" i="1"/>
  <c r="AM4" i="1"/>
  <c r="AM3" i="1"/>
  <c r="AM11" i="1"/>
  <c r="AN5" i="1"/>
  <c r="AN4" i="1"/>
  <c r="AN3" i="1"/>
  <c r="AN11" i="1"/>
  <c r="AO5" i="1"/>
  <c r="AO4" i="1"/>
  <c r="AO3" i="1"/>
  <c r="AO11" i="1"/>
  <c r="AP5" i="1"/>
  <c r="AP4" i="1"/>
  <c r="AP3" i="1"/>
  <c r="AP11" i="1"/>
  <c r="AQ5" i="1"/>
  <c r="AQ4" i="1"/>
  <c r="AQ3" i="1"/>
  <c r="AQ11" i="1"/>
  <c r="AR5" i="1"/>
  <c r="AR4" i="1"/>
  <c r="AR3" i="1"/>
  <c r="AR11" i="1"/>
  <c r="AS5" i="1"/>
  <c r="AS4" i="1"/>
  <c r="AS3" i="1"/>
  <c r="AS11" i="1"/>
  <c r="AT5" i="1"/>
  <c r="AT4" i="1"/>
  <c r="AT3" i="1"/>
  <c r="AT11" i="1"/>
  <c r="AU5" i="1"/>
  <c r="AU4" i="1"/>
  <c r="AU3" i="1"/>
  <c r="AU11" i="1"/>
  <c r="AV5" i="1"/>
  <c r="AV4" i="1"/>
  <c r="AV3" i="1"/>
  <c r="AV11" i="1"/>
  <c r="AW5" i="1"/>
  <c r="AW4" i="1"/>
  <c r="AW3" i="1"/>
  <c r="AW11" i="1"/>
  <c r="AX5" i="1"/>
  <c r="AX4" i="1"/>
  <c r="AX3" i="1"/>
  <c r="AX11" i="1"/>
  <c r="AY5" i="1"/>
  <c r="AY4" i="1"/>
  <c r="AY3" i="1"/>
  <c r="AY11" i="1"/>
  <c r="AZ5" i="1"/>
  <c r="AZ4" i="1"/>
  <c r="AZ3" i="1"/>
  <c r="AZ11" i="1"/>
  <c r="BA5" i="1"/>
  <c r="BA4" i="1"/>
  <c r="BA3" i="1"/>
  <c r="BA11" i="1"/>
  <c r="BB5" i="1"/>
  <c r="BB4" i="1"/>
  <c r="BB3" i="1"/>
  <c r="BB11" i="1"/>
  <c r="BC5" i="1"/>
  <c r="BC4" i="1"/>
  <c r="BC3" i="1"/>
  <c r="BC11" i="1"/>
  <c r="BD5" i="1"/>
  <c r="BD4" i="1"/>
  <c r="BD3" i="1"/>
  <c r="BD11" i="1"/>
  <c r="BE5" i="1"/>
  <c r="BE4" i="1"/>
  <c r="BE3" i="1"/>
  <c r="BE11" i="1"/>
  <c r="I71" i="5"/>
  <c r="I70" i="5"/>
  <c r="I61" i="5"/>
  <c r="I60" i="5"/>
  <c r="I51" i="5"/>
  <c r="I50" i="5"/>
  <c r="I41" i="5"/>
  <c r="I40" i="5"/>
  <c r="I31" i="5"/>
  <c r="I30" i="5"/>
  <c r="I21" i="5"/>
  <c r="I20" i="5"/>
  <c r="I31" i="1"/>
  <c r="I29" i="1"/>
  <c r="J7" i="1"/>
  <c r="K7" i="1"/>
  <c r="L7" i="1"/>
  <c r="M7" i="1"/>
  <c r="N7" i="1"/>
  <c r="O7" i="1"/>
  <c r="P7" i="1"/>
  <c r="Q7" i="1"/>
  <c r="R7" i="1"/>
  <c r="S7" i="1"/>
  <c r="T7" i="1"/>
  <c r="U7" i="1"/>
  <c r="K5" i="1"/>
  <c r="K4" i="1"/>
  <c r="K3" i="1"/>
  <c r="K11" i="1"/>
  <c r="L5" i="1"/>
  <c r="L4" i="1"/>
  <c r="L3" i="1"/>
  <c r="L11" i="1"/>
  <c r="M5" i="1"/>
  <c r="M4" i="1"/>
  <c r="M3" i="1"/>
  <c r="M11" i="1"/>
  <c r="N5" i="1"/>
  <c r="N4" i="1"/>
  <c r="N3" i="1"/>
  <c r="N11" i="1"/>
  <c r="O5" i="1"/>
  <c r="O4" i="1"/>
  <c r="O3" i="1"/>
  <c r="O11" i="1"/>
  <c r="P5" i="1"/>
  <c r="P4" i="1"/>
  <c r="P3" i="1"/>
  <c r="P11" i="1"/>
  <c r="Q5" i="1"/>
  <c r="Q4" i="1"/>
  <c r="Q3" i="1"/>
  <c r="Q11" i="1"/>
  <c r="R5" i="1"/>
  <c r="R4" i="1"/>
  <c r="R3" i="1"/>
  <c r="R11" i="1"/>
  <c r="S5" i="1"/>
  <c r="S4" i="1"/>
  <c r="S3" i="1"/>
  <c r="S11" i="1"/>
  <c r="T5" i="1"/>
  <c r="T4" i="1"/>
  <c r="T3" i="1"/>
  <c r="T11" i="1"/>
  <c r="U5" i="1"/>
  <c r="U4" i="1"/>
  <c r="U3" i="1"/>
  <c r="U11" i="1"/>
  <c r="V5" i="1"/>
  <c r="V4" i="1"/>
  <c r="V3" i="1"/>
  <c r="V11" i="1"/>
  <c r="J5" i="1"/>
  <c r="J4" i="1"/>
  <c r="J3" i="1"/>
  <c r="J1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L1" i="1"/>
  <c r="M1" i="1"/>
  <c r="N1" i="1"/>
  <c r="O1" i="1"/>
  <c r="P1" i="1"/>
  <c r="Q1" i="1"/>
  <c r="R1" i="1"/>
  <c r="S1" i="1"/>
  <c r="T1" i="1"/>
  <c r="U1" i="1"/>
  <c r="V1" i="1"/>
  <c r="W1" i="1"/>
  <c r="L2" i="1"/>
  <c r="M2" i="1"/>
  <c r="N2" i="1"/>
  <c r="O2" i="1"/>
  <c r="P2" i="1"/>
  <c r="Q2" i="1"/>
  <c r="R2" i="1"/>
  <c r="S2" i="1"/>
  <c r="T2" i="1"/>
  <c r="U2" i="1"/>
  <c r="V2" i="1"/>
  <c r="W2" i="1"/>
  <c r="J1" i="1"/>
  <c r="J2" i="1"/>
  <c r="K1" i="1"/>
  <c r="K2" i="1"/>
  <c r="J148" i="5"/>
  <c r="BE73" i="1"/>
  <c r="X37" i="1"/>
  <c r="V41" i="5"/>
  <c r="V146" i="5"/>
  <c r="V31" i="5"/>
  <c r="V145" i="5"/>
  <c r="V21" i="5"/>
  <c r="V144" i="5"/>
  <c r="AS153" i="5"/>
  <c r="AS152" i="5"/>
  <c r="AS151" i="5"/>
  <c r="BE153" i="5"/>
  <c r="BE152" i="5"/>
  <c r="BE151" i="5"/>
  <c r="AG153" i="5"/>
  <c r="AG152" i="5"/>
  <c r="AG151" i="5"/>
  <c r="J41" i="5"/>
  <c r="U153" i="5"/>
  <c r="J31" i="5"/>
  <c r="U152" i="5"/>
  <c r="J21" i="5"/>
  <c r="U151" i="5"/>
  <c r="J74" i="5"/>
  <c r="J136" i="5"/>
  <c r="J137" i="5"/>
  <c r="J138" i="5"/>
  <c r="J139" i="5"/>
  <c r="J140" i="5"/>
  <c r="J146" i="5"/>
  <c r="J145" i="5"/>
  <c r="J144" i="5"/>
  <c r="J141" i="5"/>
  <c r="V74" i="5"/>
  <c r="V136" i="5"/>
  <c r="V141" i="5"/>
  <c r="V140" i="5"/>
  <c r="V139" i="5"/>
  <c r="V138" i="5"/>
  <c r="V137" i="5"/>
  <c r="BE75" i="5"/>
  <c r="AS75" i="5"/>
  <c r="AG75" i="5"/>
  <c r="U75" i="5"/>
  <c r="X59" i="1"/>
  <c r="Y37" i="1"/>
  <c r="Y59" i="1"/>
  <c r="Z37" i="1"/>
  <c r="Z59" i="1"/>
  <c r="AA37" i="1"/>
  <c r="AA59" i="1"/>
  <c r="AB37" i="1"/>
  <c r="AB59" i="1"/>
  <c r="AC37" i="1"/>
  <c r="AC59" i="1"/>
  <c r="AD37" i="1"/>
  <c r="AD59" i="1"/>
  <c r="AE37" i="1"/>
  <c r="AE59" i="1"/>
  <c r="AF37" i="1"/>
  <c r="AF59" i="1"/>
  <c r="AG37" i="1"/>
  <c r="AG59" i="1"/>
  <c r="AH37" i="1"/>
  <c r="AH59" i="1"/>
  <c r="AI37" i="1"/>
  <c r="AI59" i="1"/>
  <c r="AJ37" i="1"/>
  <c r="AJ59" i="1"/>
  <c r="AK37" i="1"/>
  <c r="AK59" i="1"/>
  <c r="AL37" i="1"/>
  <c r="AL59" i="1"/>
  <c r="AM37" i="1"/>
  <c r="AM59" i="1"/>
  <c r="AN37" i="1"/>
  <c r="AN59" i="1"/>
  <c r="AO37" i="1"/>
  <c r="AO59" i="1"/>
  <c r="AP37" i="1"/>
  <c r="AP59" i="1"/>
  <c r="AQ37" i="1"/>
  <c r="AQ59" i="1"/>
  <c r="AR37" i="1"/>
  <c r="AR59" i="1"/>
  <c r="AS37" i="1"/>
  <c r="AS59" i="1"/>
  <c r="AT37" i="1"/>
  <c r="AT59" i="1"/>
  <c r="AU37" i="1"/>
  <c r="AU59" i="1"/>
  <c r="AV37" i="1"/>
  <c r="AV59" i="1"/>
  <c r="AW37" i="1"/>
  <c r="AW59" i="1"/>
  <c r="AX37" i="1"/>
  <c r="AX59" i="1"/>
  <c r="AY37" i="1"/>
  <c r="AY59" i="1"/>
  <c r="AZ37" i="1"/>
  <c r="AZ59" i="1"/>
  <c r="BA37" i="1"/>
  <c r="BA59" i="1"/>
  <c r="BB37" i="1"/>
  <c r="BB59" i="1"/>
  <c r="BC37" i="1"/>
  <c r="BC59" i="1"/>
  <c r="BD37" i="1"/>
  <c r="BD59" i="1"/>
  <c r="BE37" i="1"/>
  <c r="BE59" i="1"/>
  <c r="BE74" i="1"/>
  <c r="BE141" i="5"/>
  <c r="BD141" i="5"/>
  <c r="BC141" i="5"/>
  <c r="BB141" i="5"/>
  <c r="BA141" i="5"/>
  <c r="AZ141" i="5"/>
  <c r="AY141" i="5"/>
  <c r="AX141" i="5"/>
  <c r="AW141" i="5"/>
  <c r="AV141" i="5"/>
  <c r="AU141" i="5"/>
  <c r="AS141" i="5"/>
  <c r="AR141" i="5"/>
  <c r="AQ141" i="5"/>
  <c r="AP141" i="5"/>
  <c r="AO141" i="5"/>
  <c r="AN141" i="5"/>
  <c r="AM141" i="5"/>
  <c r="AL141" i="5"/>
  <c r="AK141" i="5"/>
  <c r="AJ141" i="5"/>
  <c r="AI141" i="5"/>
  <c r="AG141" i="5"/>
  <c r="AF141" i="5"/>
  <c r="AE141" i="5"/>
  <c r="AD141" i="5"/>
  <c r="AC141" i="5"/>
  <c r="AB141" i="5"/>
  <c r="AA141" i="5"/>
  <c r="Z141" i="5"/>
  <c r="Y141" i="5"/>
  <c r="X141" i="5"/>
  <c r="AH141" i="5"/>
  <c r="AT141" i="5"/>
</calcChain>
</file>

<file path=xl/comments1.xml><?xml version="1.0" encoding="utf-8"?>
<comments xmlns="http://schemas.openxmlformats.org/spreadsheetml/2006/main">
  <authors>
    <author>Kostas Feruliovas</author>
  </authors>
  <commentList>
    <comment ref="J80" authorId="0">
      <text>
        <r>
          <rPr>
            <b/>
            <sz val="10"/>
            <color indexed="81"/>
            <rFont val="Calibri"/>
          </rPr>
          <t>Kostas Feruliovas:</t>
        </r>
        <r>
          <rPr>
            <sz val="10"/>
            <color indexed="81"/>
            <rFont val="Calibri"/>
          </rPr>
          <t xml:space="preserve">
ARPA in the first month is asumed to be the same as ARPA for new customers. In subsequent months old customer ARPA is taken from an earlier month.</t>
        </r>
      </text>
    </comment>
    <comment ref="J82" authorId="0">
      <text>
        <r>
          <rPr>
            <b/>
            <sz val="10"/>
            <color indexed="81"/>
            <rFont val="Calibri"/>
          </rPr>
          <t>Kostas Feruliovas:</t>
        </r>
        <r>
          <rPr>
            <sz val="10"/>
            <color indexed="81"/>
            <rFont val="Calibri"/>
          </rPr>
          <t xml:space="preserve">
ARPA in the first month is asumed to be the same as ARPA for new customers. In subsequent months old customer ARPA is taken from an earlier month.</t>
        </r>
      </text>
    </comment>
  </commentList>
</comments>
</file>

<file path=xl/comments2.xml><?xml version="1.0" encoding="utf-8"?>
<comments xmlns="http://schemas.openxmlformats.org/spreadsheetml/2006/main">
  <authors>
    <author>Kostas Feruliovas</author>
  </authors>
  <commentList>
    <comment ref="C14" authorId="0">
      <text>
        <r>
          <rPr>
            <b/>
            <sz val="10"/>
            <color indexed="81"/>
            <rFont val="Calibri"/>
          </rPr>
          <t>Kostas Feruliovas:</t>
        </r>
        <r>
          <rPr>
            <sz val="10"/>
            <color indexed="81"/>
            <rFont val="Calibri"/>
          </rPr>
          <t xml:space="preserve">
Empty if no planned date or after forecast period.</t>
        </r>
      </text>
    </comment>
    <comment ref="E88" authorId="0">
      <text>
        <r>
          <rPr>
            <b/>
            <sz val="10"/>
            <color indexed="81"/>
            <rFont val="Calibri"/>
          </rPr>
          <t xml:space="preserve">Kostas Feruliovas:
</t>
        </r>
        <r>
          <rPr>
            <sz val="10"/>
            <color indexed="81"/>
            <rFont val="Calibri"/>
          </rPr>
          <t xml:space="preserve">Assumption used, when separate social media spending ources are not specified.
</t>
        </r>
      </text>
    </comment>
    <comment ref="E96" authorId="0">
      <text>
        <r>
          <rPr>
            <b/>
            <sz val="10"/>
            <color indexed="81"/>
            <rFont val="Calibri"/>
          </rPr>
          <t>Kostas Feruliovas:</t>
        </r>
        <r>
          <rPr>
            <sz val="10"/>
            <color indexed="81"/>
            <rFont val="Calibri"/>
          </rPr>
          <t xml:space="preserve">
Assumption is used when separate paid source spendings are not specified.</t>
        </r>
      </text>
    </comment>
  </commentList>
</comments>
</file>

<file path=xl/sharedStrings.xml><?xml version="1.0" encoding="utf-8"?>
<sst xmlns="http://schemas.openxmlformats.org/spreadsheetml/2006/main" count="279" uniqueCount="157">
  <si>
    <t>Assumptions</t>
  </si>
  <si>
    <t>day</t>
  </si>
  <si>
    <t>month</t>
  </si>
  <si>
    <t>year</t>
  </si>
  <si>
    <t>week</t>
  </si>
  <si>
    <t>weekday</t>
  </si>
  <si>
    <t>Signed up at the beginning of the month</t>
  </si>
  <si>
    <t>New signups:</t>
  </si>
  <si>
    <t>Organic</t>
  </si>
  <si>
    <t>Paid</t>
  </si>
  <si>
    <t>Total new signups</t>
  </si>
  <si>
    <t>Total at the end of month</t>
  </si>
  <si>
    <t>Signups</t>
  </si>
  <si>
    <t>Email</t>
  </si>
  <si>
    <t>Sales reps</t>
  </si>
  <si>
    <t>Organic growth %</t>
  </si>
  <si>
    <t>Customers/Conversions</t>
  </si>
  <si>
    <t>Customers at the beginning of month</t>
  </si>
  <si>
    <t>Conversion rate (New) %</t>
  </si>
  <si>
    <t>Conversion rate (Old) %</t>
  </si>
  <si>
    <t>Total new customers</t>
  </si>
  <si>
    <t>Converted from new signups</t>
  </si>
  <si>
    <t>Converted from old signups</t>
  </si>
  <si>
    <t>Customers end of month</t>
  </si>
  <si>
    <t>Total paid</t>
  </si>
  <si>
    <t>Unconverted signups in month</t>
  </si>
  <si>
    <t>Unconverted signups beginning of month</t>
  </si>
  <si>
    <t>Unconverted signups end of month</t>
  </si>
  <si>
    <t>Average revenue per account</t>
  </si>
  <si>
    <t>Churn rate %</t>
  </si>
  <si>
    <t>Churn</t>
  </si>
  <si>
    <t>Revenue per account growth</t>
  </si>
  <si>
    <t>MRR of new customers</t>
  </si>
  <si>
    <t>MRR of old customers</t>
  </si>
  <si>
    <t>Churned MRR</t>
  </si>
  <si>
    <t>Upselling MRR</t>
  </si>
  <si>
    <t>Incoming traffic</t>
  </si>
  <si>
    <t>Total MRR received in month = Revenue</t>
  </si>
  <si>
    <t>Revenue</t>
  </si>
  <si>
    <t>Salaries</t>
  </si>
  <si>
    <t>Non-salary expense</t>
  </si>
  <si>
    <t>Other costs</t>
  </si>
  <si>
    <t>G&amp;A</t>
  </si>
  <si>
    <t>Position2</t>
  </si>
  <si>
    <t>Position3</t>
  </si>
  <si>
    <t>Position4</t>
  </si>
  <si>
    <t>Position5</t>
  </si>
  <si>
    <t>R&amp;D</t>
  </si>
  <si>
    <t>Marketing</t>
  </si>
  <si>
    <t>Selling</t>
  </si>
  <si>
    <t>Start date</t>
  </si>
  <si>
    <t>Annual salary</t>
  </si>
  <si>
    <t>Founder/CEO</t>
  </si>
  <si>
    <t>CFO</t>
  </si>
  <si>
    <t>Test Engineer</t>
  </si>
  <si>
    <t>Web Developer</t>
  </si>
  <si>
    <t>Marketing Representative</t>
  </si>
  <si>
    <t>Accounting</t>
  </si>
  <si>
    <t>Support Technician</t>
  </si>
  <si>
    <t>Customer Success</t>
  </si>
  <si>
    <t>Customer Success Manager #1</t>
  </si>
  <si>
    <t>Customer Success Manager #2</t>
  </si>
  <si>
    <t>Customer Success Manager #3</t>
  </si>
  <si>
    <t>Sales Representative #1</t>
  </si>
  <si>
    <t>Sales Representative #2</t>
  </si>
  <si>
    <t>Sales Representative #3</t>
  </si>
  <si>
    <t>Sales Representative #4</t>
  </si>
  <si>
    <t>Sales Director</t>
  </si>
  <si>
    <t>Headcount</t>
  </si>
  <si>
    <t>Lawyer services</t>
  </si>
  <si>
    <t>Financial transaction costs</t>
  </si>
  <si>
    <t>Customer Support</t>
  </si>
  <si>
    <t>Custommer Support</t>
  </si>
  <si>
    <t>Traveling total</t>
  </si>
  <si>
    <t>Office supplies total</t>
  </si>
  <si>
    <t>Infrastructure rent and maintenance:</t>
  </si>
  <si>
    <t>Total infrastructure</t>
  </si>
  <si>
    <t>Variable part as % of MRR</t>
  </si>
  <si>
    <t>Fixed part</t>
  </si>
  <si>
    <t>Total other costs</t>
  </si>
  <si>
    <t>Total costs in month</t>
  </si>
  <si>
    <t>Total non-salary expense</t>
  </si>
  <si>
    <t>Salaries as % of total</t>
  </si>
  <si>
    <t>Non-salary expense as % of total</t>
  </si>
  <si>
    <t>Other costs as % of total</t>
  </si>
  <si>
    <t>S&amp;M</t>
  </si>
  <si>
    <t>Other</t>
  </si>
  <si>
    <t>CoGS</t>
  </si>
  <si>
    <t>Total traffic</t>
  </si>
  <si>
    <t>From organic traffic</t>
  </si>
  <si>
    <t>From paid traffic</t>
  </si>
  <si>
    <t>Organic engagement %</t>
  </si>
  <si>
    <t>Paid engagement %</t>
  </si>
  <si>
    <t>Total salaries</t>
  </si>
  <si>
    <t>Bonuses as % of total</t>
  </si>
  <si>
    <t>Fin. transaction costs as % of total</t>
  </si>
  <si>
    <t>Corresponding line in column I</t>
  </si>
  <si>
    <t>Assumption</t>
  </si>
  <si>
    <t>Social Media growth %</t>
  </si>
  <si>
    <t>Email growth %</t>
  </si>
  <si>
    <t>Sales reps growth %</t>
  </si>
  <si>
    <t>Conversion rate from new signups %</t>
  </si>
  <si>
    <t>Conversion rate from old signups %</t>
  </si>
  <si>
    <t>Organic month zero</t>
  </si>
  <si>
    <t>External services:</t>
  </si>
  <si>
    <t>Annual cost</t>
  </si>
  <si>
    <t>Date</t>
  </si>
  <si>
    <t>Infrastructure costs</t>
  </si>
  <si>
    <t>Additional assumptions/comments</t>
  </si>
  <si>
    <t>In absence of historical data please enter month-1 assumptions below</t>
  </si>
  <si>
    <t>Paid growth %</t>
  </si>
  <si>
    <t>End date</t>
  </si>
  <si>
    <t>Annual salary growth %</t>
  </si>
  <si>
    <t>Bonus rate %</t>
  </si>
  <si>
    <t>Transaction costs as % of MRR</t>
  </si>
  <si>
    <t>Total Social media</t>
  </si>
  <si>
    <t>Social media</t>
  </si>
  <si>
    <t>Facebook</t>
  </si>
  <si>
    <t>Twitter</t>
  </si>
  <si>
    <t>LinkedIn</t>
  </si>
  <si>
    <t>Google AdWords</t>
  </si>
  <si>
    <t>Paid for Facebook</t>
  </si>
  <si>
    <t>Paid for LinkedIn</t>
  </si>
  <si>
    <t>Total paid in Social media</t>
  </si>
  <si>
    <t>Cost per visitor from Social media</t>
  </si>
  <si>
    <t>Paid for Google AdWords</t>
  </si>
  <si>
    <t>Cost per visitor from Google AdWords</t>
  </si>
  <si>
    <t>Paid for Email</t>
  </si>
  <si>
    <t>Cost per visitor from Email</t>
  </si>
  <si>
    <t>Paid to Sales reps (salaries)</t>
  </si>
  <si>
    <t>Cost per visitor from Sales reps</t>
  </si>
  <si>
    <t>Total cost of paid sources</t>
  </si>
  <si>
    <t>Paid traffic costs by source</t>
  </si>
  <si>
    <t>Total cost of paid sources per visitor</t>
  </si>
  <si>
    <t>Paid for Twitter</t>
  </si>
  <si>
    <t>Spending per month</t>
  </si>
  <si>
    <t>Social media spending</t>
  </si>
  <si>
    <t>Cost per visitor, Facebook</t>
  </si>
  <si>
    <t>Cost per visitor, Twitter</t>
  </si>
  <si>
    <t>Cost per visitor, LinkedIn</t>
  </si>
  <si>
    <t>Total paid for Social media</t>
  </si>
  <si>
    <t>Category code</t>
  </si>
  <si>
    <t>Travel costs by category</t>
  </si>
  <si>
    <t>Office supplies costs by category</t>
  </si>
  <si>
    <t>Category</t>
  </si>
  <si>
    <t>Totals by category</t>
  </si>
  <si>
    <t>Bonuses by category</t>
  </si>
  <si>
    <t>Total bonuses recognized for the month</t>
  </si>
  <si>
    <t>Actual bonus payout</t>
  </si>
  <si>
    <t>Social Media engagement %</t>
  </si>
  <si>
    <t>Facebook engagement %</t>
  </si>
  <si>
    <t>Twitter engagement %</t>
  </si>
  <si>
    <t>LinkedIn engagement %</t>
  </si>
  <si>
    <t>Google AdWords engagement %</t>
  </si>
  <si>
    <t>Email engagement %</t>
  </si>
  <si>
    <t>Sales reps engagement %</t>
  </si>
  <si>
    <t>Tax + benefits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</si>
</sst>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0"/>
      <color rgb="FF000000"/>
      <name val="Arial"/>
    </font>
    <font>
      <sz val="11"/>
      <name val="Trebuchet MS"/>
    </font>
    <font>
      <sz val="10"/>
      <color indexed="81"/>
      <name val="Calibri"/>
    </font>
    <font>
      <b/>
      <sz val="10"/>
      <color indexed="81"/>
      <name val="Calibri"/>
    </font>
    <font>
      <b/>
      <i/>
      <sz val="12"/>
      <color theme="1"/>
      <name val="Calibri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i/>
      <sz val="12"/>
      <color rgb="FF0432FF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2">
    <xf numFmtId="0" fontId="0" fillId="0" borderId="0"/>
    <xf numFmtId="9" fontId="4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328">
    <xf numFmtId="0" fontId="0" fillId="0" borderId="0" xfId="0"/>
    <xf numFmtId="14" fontId="0" fillId="0" borderId="0" xfId="0" applyNumberFormat="1"/>
    <xf numFmtId="17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applyFont="1"/>
    <xf numFmtId="9" fontId="4" fillId="0" borderId="0" xfId="1" applyFont="1" applyAlignment="1">
      <alignment horizontal="left"/>
    </xf>
    <xf numFmtId="0" fontId="12" fillId="0" borderId="0" xfId="0" applyFont="1"/>
    <xf numFmtId="14" fontId="12" fillId="0" borderId="0" xfId="0" applyNumberFormat="1" applyFont="1"/>
    <xf numFmtId="17" fontId="12" fillId="0" borderId="0" xfId="0" applyNumberFormat="1" applyFont="1" applyAlignment="1">
      <alignment horizontal="right"/>
    </xf>
    <xf numFmtId="1" fontId="12" fillId="0" borderId="0" xfId="0" applyNumberFormat="1" applyFont="1"/>
    <xf numFmtId="0" fontId="15" fillId="0" borderId="0" xfId="0" applyFont="1"/>
    <xf numFmtId="14" fontId="15" fillId="0" borderId="0" xfId="0" applyNumberFormat="1" applyFont="1"/>
    <xf numFmtId="17" fontId="15" fillId="0" borderId="0" xfId="0" applyNumberFormat="1" applyFont="1" applyAlignment="1">
      <alignment horizontal="right"/>
    </xf>
    <xf numFmtId="0" fontId="0" fillId="0" borderId="0" xfId="0" applyBorder="1"/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1" fontId="0" fillId="2" borderId="4" xfId="0" applyNumberFormat="1" applyFill="1" applyBorder="1"/>
    <xf numFmtId="1" fontId="12" fillId="2" borderId="4" xfId="0" applyNumberFormat="1" applyFont="1" applyFill="1" applyBorder="1"/>
    <xf numFmtId="9" fontId="6" fillId="5" borderId="1" xfId="1" applyFont="1" applyFill="1" applyBorder="1"/>
    <xf numFmtId="9" fontId="4" fillId="5" borderId="1" xfId="1" applyFont="1" applyFill="1" applyBorder="1" applyAlignment="1">
      <alignment horizontal="left"/>
    </xf>
    <xf numFmtId="1" fontId="0" fillId="5" borderId="1" xfId="0" applyNumberFormat="1" applyFill="1" applyBorder="1"/>
    <xf numFmtId="1" fontId="12" fillId="5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3" fontId="5" fillId="6" borderId="2" xfId="0" applyNumberFormat="1" applyFont="1" applyFill="1" applyBorder="1"/>
    <xf numFmtId="3" fontId="13" fillId="6" borderId="2" xfId="0" applyNumberFormat="1" applyFont="1" applyFill="1" applyBorder="1"/>
    <xf numFmtId="0" fontId="0" fillId="9" borderId="2" xfId="0" applyFill="1" applyBorder="1"/>
    <xf numFmtId="0" fontId="15" fillId="9" borderId="2" xfId="0" applyFont="1" applyFill="1" applyBorder="1"/>
    <xf numFmtId="0" fontId="12" fillId="9" borderId="2" xfId="0" applyFont="1" applyFill="1" applyBorder="1"/>
    <xf numFmtId="0" fontId="0" fillId="2" borderId="0" xfId="0" applyFill="1" applyBorder="1"/>
    <xf numFmtId="3" fontId="5" fillId="10" borderId="7" xfId="0" applyNumberFormat="1" applyFont="1" applyFill="1" applyBorder="1"/>
    <xf numFmtId="3" fontId="13" fillId="10" borderId="7" xfId="0" applyNumberFormat="1" applyFont="1" applyFill="1" applyBorder="1"/>
    <xf numFmtId="3" fontId="0" fillId="10" borderId="0" xfId="0" applyNumberFormat="1" applyFill="1"/>
    <xf numFmtId="3" fontId="15" fillId="10" borderId="0" xfId="0" applyNumberFormat="1" applyFont="1" applyFill="1"/>
    <xf numFmtId="3" fontId="12" fillId="10" borderId="0" xfId="0" applyNumberFormat="1" applyFont="1" applyFill="1"/>
    <xf numFmtId="9" fontId="6" fillId="10" borderId="0" xfId="1" applyFont="1" applyFill="1"/>
    <xf numFmtId="0" fontId="6" fillId="10" borderId="0" xfId="0" applyFont="1" applyFill="1"/>
    <xf numFmtId="9" fontId="16" fillId="10" borderId="0" xfId="1" applyFont="1" applyFill="1"/>
    <xf numFmtId="9" fontId="14" fillId="10" borderId="0" xfId="1" applyFont="1" applyFill="1"/>
    <xf numFmtId="164" fontId="6" fillId="10" borderId="0" xfId="0" applyNumberFormat="1" applyFont="1" applyFill="1"/>
    <xf numFmtId="164" fontId="16" fillId="10" borderId="0" xfId="0" applyNumberFormat="1" applyFont="1" applyFill="1"/>
    <xf numFmtId="164" fontId="16" fillId="10" borderId="0" xfId="1" applyNumberFormat="1" applyFont="1" applyFill="1"/>
    <xf numFmtId="164" fontId="14" fillId="10" borderId="0" xfId="1" applyNumberFormat="1" applyFont="1" applyFill="1"/>
    <xf numFmtId="0" fontId="0" fillId="10" borderId="0" xfId="0" applyFill="1"/>
    <xf numFmtId="0" fontId="15" fillId="10" borderId="0" xfId="0" applyFont="1" applyFill="1"/>
    <xf numFmtId="0" fontId="12" fillId="10" borderId="0" xfId="0" applyFont="1" applyFill="1"/>
    <xf numFmtId="3" fontId="0" fillId="10" borderId="6" xfId="0" applyNumberFormat="1" applyFill="1" applyBorder="1"/>
    <xf numFmtId="3" fontId="15" fillId="10" borderId="6" xfId="0" applyNumberFormat="1" applyFont="1" applyFill="1" applyBorder="1"/>
    <xf numFmtId="3" fontId="12" fillId="10" borderId="6" xfId="0" applyNumberFormat="1" applyFont="1" applyFill="1" applyBorder="1"/>
    <xf numFmtId="0" fontId="5" fillId="6" borderId="3" xfId="0" applyFont="1" applyFill="1" applyBorder="1"/>
    <xf numFmtId="1" fontId="5" fillId="6" borderId="3" xfId="0" applyNumberFormat="1" applyFont="1" applyFill="1" applyBorder="1"/>
    <xf numFmtId="1" fontId="13" fillId="6" borderId="3" xfId="0" applyNumberFormat="1" applyFont="1" applyFill="1" applyBorder="1"/>
    <xf numFmtId="164" fontId="11" fillId="6" borderId="3" xfId="1" applyNumberFormat="1" applyFont="1" applyFill="1" applyBorder="1"/>
    <xf numFmtId="164" fontId="17" fillId="6" borderId="3" xfId="1" applyNumberFormat="1" applyFont="1" applyFill="1" applyBorder="1"/>
    <xf numFmtId="3" fontId="5" fillId="10" borderId="0" xfId="0" applyNumberFormat="1" applyFont="1" applyFill="1" applyBorder="1"/>
    <xf numFmtId="3" fontId="13" fillId="10" borderId="0" xfId="0" applyNumberFormat="1" applyFont="1" applyFill="1" applyBorder="1"/>
    <xf numFmtId="0" fontId="20" fillId="4" borderId="2" xfId="0" applyFont="1" applyFill="1" applyBorder="1"/>
    <xf numFmtId="9" fontId="20" fillId="4" borderId="2" xfId="0" applyNumberFormat="1" applyFont="1" applyFill="1" applyBorder="1"/>
    <xf numFmtId="0" fontId="19" fillId="4" borderId="2" xfId="0" applyFont="1" applyFill="1" applyBorder="1"/>
    <xf numFmtId="0" fontId="21" fillId="4" borderId="2" xfId="0" applyFont="1" applyFill="1" applyBorder="1"/>
    <xf numFmtId="0" fontId="5" fillId="8" borderId="7" xfId="0" applyFont="1" applyFill="1" applyBorder="1"/>
    <xf numFmtId="1" fontId="5" fillId="8" borderId="7" xfId="0" applyNumberFormat="1" applyFont="1" applyFill="1" applyBorder="1"/>
    <xf numFmtId="1" fontId="13" fillId="8" borderId="7" xfId="0" applyNumberFormat="1" applyFont="1" applyFill="1" applyBorder="1"/>
    <xf numFmtId="164" fontId="0" fillId="10" borderId="0" xfId="1" applyNumberFormat="1" applyFont="1" applyFill="1"/>
    <xf numFmtId="164" fontId="12" fillId="10" borderId="0" xfId="1" applyNumberFormat="1" applyFont="1" applyFill="1"/>
    <xf numFmtId="1" fontId="0" fillId="10" borderId="0" xfId="0" applyNumberFormat="1" applyFill="1"/>
    <xf numFmtId="0" fontId="0" fillId="10" borderId="0" xfId="0" applyFont="1" applyFill="1"/>
    <xf numFmtId="1" fontId="0" fillId="10" borderId="0" xfId="0" applyNumberFormat="1" applyFont="1" applyFill="1"/>
    <xf numFmtId="0" fontId="0" fillId="10" borderId="6" xfId="0" applyFill="1" applyBorder="1"/>
    <xf numFmtId="164" fontId="0" fillId="10" borderId="6" xfId="1" applyNumberFormat="1" applyFont="1" applyFill="1" applyBorder="1"/>
    <xf numFmtId="164" fontId="12" fillId="10" borderId="6" xfId="1" applyNumberFormat="1" applyFont="1" applyFill="1" applyBorder="1"/>
    <xf numFmtId="1" fontId="0" fillId="10" borderId="6" xfId="0" applyNumberFormat="1" applyFill="1" applyBorder="1"/>
    <xf numFmtId="1" fontId="12" fillId="10" borderId="0" xfId="0" applyNumberFormat="1" applyFont="1" applyFill="1"/>
    <xf numFmtId="1" fontId="6" fillId="10" borderId="0" xfId="0" applyNumberFormat="1" applyFont="1" applyFill="1"/>
    <xf numFmtId="0" fontId="0" fillId="10" borderId="5" xfId="0" applyFill="1" applyBorder="1"/>
    <xf numFmtId="1" fontId="0" fillId="10" borderId="5" xfId="0" applyNumberFormat="1" applyFill="1" applyBorder="1"/>
    <xf numFmtId="1" fontId="12" fillId="10" borderId="5" xfId="0" applyNumberFormat="1" applyFont="1" applyFill="1" applyBorder="1"/>
    <xf numFmtId="0" fontId="6" fillId="10" borderId="4" xfId="0" applyFont="1" applyFill="1" applyBorder="1"/>
    <xf numFmtId="9" fontId="6" fillId="10" borderId="4" xfId="1" applyFont="1" applyFill="1" applyBorder="1"/>
    <xf numFmtId="9" fontId="14" fillId="10" borderId="4" xfId="1" applyFont="1" applyFill="1" applyBorder="1"/>
    <xf numFmtId="1" fontId="6" fillId="10" borderId="4" xfId="0" applyNumberFormat="1" applyFont="1" applyFill="1" applyBorder="1"/>
    <xf numFmtId="0" fontId="0" fillId="2" borderId="1" xfId="0" applyFill="1" applyBorder="1"/>
    <xf numFmtId="1" fontId="0" fillId="2" borderId="1" xfId="0" applyNumberFormat="1" applyFill="1" applyBorder="1"/>
    <xf numFmtId="1" fontId="12" fillId="2" borderId="1" xfId="0" applyNumberFormat="1" applyFont="1" applyFill="1" applyBorder="1"/>
    <xf numFmtId="0" fontId="0" fillId="10" borderId="0" xfId="0" applyFill="1" applyBorder="1"/>
    <xf numFmtId="3" fontId="0" fillId="10" borderId="7" xfId="0" applyNumberFormat="1" applyFill="1" applyBorder="1"/>
    <xf numFmtId="3" fontId="0" fillId="10" borderId="0" xfId="0" applyNumberFormat="1" applyFill="1" applyBorder="1"/>
    <xf numFmtId="3" fontId="5" fillId="8" borderId="8" xfId="0" applyNumberFormat="1" applyFont="1" applyFill="1" applyBorder="1"/>
    <xf numFmtId="3" fontId="13" fillId="8" borderId="8" xfId="0" applyNumberFormat="1" applyFont="1" applyFill="1" applyBorder="1"/>
    <xf numFmtId="3" fontId="5" fillId="7" borderId="2" xfId="0" applyNumberFormat="1" applyFont="1" applyFill="1" applyBorder="1"/>
    <xf numFmtId="3" fontId="13" fillId="7" borderId="2" xfId="0" applyNumberFormat="1" applyFont="1" applyFill="1" applyBorder="1"/>
    <xf numFmtId="3" fontId="6" fillId="3" borderId="1" xfId="1" applyNumberFormat="1" applyFont="1" applyFill="1" applyBorder="1"/>
    <xf numFmtId="3" fontId="5" fillId="3" borderId="1" xfId="1" applyNumberFormat="1" applyFont="1" applyFill="1" applyBorder="1" applyAlignment="1">
      <alignment horizontal="left"/>
    </xf>
    <xf numFmtId="3" fontId="5" fillId="3" borderId="1" xfId="0" applyNumberFormat="1" applyFont="1" applyFill="1" applyBorder="1"/>
    <xf numFmtId="3" fontId="13" fillId="3" borderId="1" xfId="0" applyNumberFormat="1" applyFont="1" applyFill="1" applyBorder="1"/>
    <xf numFmtId="3" fontId="0" fillId="3" borderId="1" xfId="0" applyNumberFormat="1" applyFill="1" applyBorder="1"/>
    <xf numFmtId="3" fontId="0" fillId="10" borderId="0" xfId="0" applyNumberFormat="1" applyFont="1" applyFill="1"/>
    <xf numFmtId="3" fontId="0" fillId="10" borderId="0" xfId="0" applyNumberFormat="1" applyFont="1" applyFill="1" applyAlignment="1">
      <alignment horizontal="left"/>
    </xf>
    <xf numFmtId="3" fontId="6" fillId="10" borderId="0" xfId="1" applyNumberFormat="1" applyFont="1" applyFill="1"/>
    <xf numFmtId="3" fontId="4" fillId="10" borderId="0" xfId="1" applyNumberFormat="1" applyFont="1" applyFill="1" applyAlignment="1">
      <alignment horizontal="left"/>
    </xf>
    <xf numFmtId="3" fontId="6" fillId="10" borderId="4" xfId="1" applyNumberFormat="1" applyFont="1" applyFill="1" applyBorder="1"/>
    <xf numFmtId="3" fontId="0" fillId="10" borderId="4" xfId="1" applyNumberFormat="1" applyFont="1" applyFill="1" applyBorder="1" applyAlignment="1">
      <alignment horizontal="left"/>
    </xf>
    <xf numFmtId="3" fontId="0" fillId="10" borderId="4" xfId="0" applyNumberFormat="1" applyFill="1" applyBorder="1"/>
    <xf numFmtId="3" fontId="12" fillId="10" borderId="4" xfId="0" applyNumberFormat="1" applyFont="1" applyFill="1" applyBorder="1"/>
    <xf numFmtId="3" fontId="6" fillId="5" borderId="1" xfId="1" applyNumberFormat="1" applyFont="1" applyFill="1" applyBorder="1"/>
    <xf numFmtId="3" fontId="4" fillId="5" borderId="1" xfId="1" applyNumberFormat="1" applyFont="1" applyFill="1" applyBorder="1" applyAlignment="1">
      <alignment horizontal="left"/>
    </xf>
    <xf numFmtId="3" fontId="0" fillId="5" borderId="1" xfId="0" applyNumberFormat="1" applyFill="1" applyBorder="1"/>
    <xf numFmtId="3" fontId="12" fillId="5" borderId="1" xfId="0" applyNumberFormat="1" applyFont="1" applyFill="1" applyBorder="1"/>
    <xf numFmtId="3" fontId="0" fillId="2" borderId="4" xfId="0" applyNumberFormat="1" applyFill="1" applyBorder="1"/>
    <xf numFmtId="3" fontId="5" fillId="2" borderId="4" xfId="0" applyNumberFormat="1" applyFont="1" applyFill="1" applyBorder="1" applyAlignment="1">
      <alignment horizontal="left"/>
    </xf>
    <xf numFmtId="3" fontId="12" fillId="2" borderId="4" xfId="0" applyNumberFormat="1" applyFont="1" applyFill="1" applyBorder="1"/>
    <xf numFmtId="14" fontId="6" fillId="10" borderId="0" xfId="1" applyNumberFormat="1" applyFont="1" applyFill="1"/>
    <xf numFmtId="14" fontId="6" fillId="10" borderId="4" xfId="1" applyNumberFormat="1" applyFont="1" applyFill="1" applyBorder="1"/>
    <xf numFmtId="14" fontId="6" fillId="5" borderId="1" xfId="1" applyNumberFormat="1" applyFont="1" applyFill="1" applyBorder="1"/>
    <xf numFmtId="0" fontId="22" fillId="4" borderId="2" xfId="0" applyFont="1" applyFill="1" applyBorder="1"/>
    <xf numFmtId="0" fontId="0" fillId="0" borderId="10" xfId="0" applyBorder="1"/>
    <xf numFmtId="14" fontId="0" fillId="0" borderId="10" xfId="0" applyNumberFormat="1" applyBorder="1"/>
    <xf numFmtId="3" fontId="0" fillId="10" borderId="10" xfId="0" applyNumberFormat="1" applyFill="1" applyBorder="1"/>
    <xf numFmtId="0" fontId="0" fillId="10" borderId="10" xfId="0" applyFill="1" applyBorder="1"/>
    <xf numFmtId="0" fontId="6" fillId="10" borderId="10" xfId="0" applyFont="1" applyFill="1" applyBorder="1"/>
    <xf numFmtId="3" fontId="0" fillId="10" borderId="15" xfId="0" applyNumberFormat="1" applyFill="1" applyBorder="1"/>
    <xf numFmtId="0" fontId="5" fillId="9" borderId="11" xfId="0" applyFont="1" applyFill="1" applyBorder="1"/>
    <xf numFmtId="3" fontId="5" fillId="10" borderId="16" xfId="0" applyNumberFormat="1" applyFont="1" applyFill="1" applyBorder="1" applyAlignment="1">
      <alignment horizontal="left"/>
    </xf>
    <xf numFmtId="9" fontId="6" fillId="10" borderId="17" xfId="1" applyFont="1" applyFill="1" applyBorder="1" applyAlignment="1">
      <alignment horizontal="left"/>
    </xf>
    <xf numFmtId="3" fontId="0" fillId="10" borderId="10" xfId="0" applyNumberFormat="1" applyFill="1" applyBorder="1" applyAlignment="1">
      <alignment horizontal="left" indent="1"/>
    </xf>
    <xf numFmtId="3" fontId="5" fillId="10" borderId="10" xfId="0" applyNumberFormat="1" applyFont="1" applyFill="1" applyBorder="1" applyAlignment="1">
      <alignment horizontal="left"/>
    </xf>
    <xf numFmtId="3" fontId="5" fillId="6" borderId="11" xfId="0" applyNumberFormat="1" applyFont="1" applyFill="1" applyBorder="1" applyAlignment="1">
      <alignment horizontal="left"/>
    </xf>
    <xf numFmtId="0" fontId="5" fillId="6" borderId="18" xfId="0" applyFont="1" applyFill="1" applyBorder="1" applyAlignment="1">
      <alignment horizontal="left"/>
    </xf>
    <xf numFmtId="164" fontId="11" fillId="6" borderId="18" xfId="1" applyNumberFormat="1" applyFont="1" applyFill="1" applyBorder="1" applyAlignment="1">
      <alignment horizontal="left"/>
    </xf>
    <xf numFmtId="164" fontId="15" fillId="10" borderId="0" xfId="1" applyNumberFormat="1" applyFont="1" applyFill="1"/>
    <xf numFmtId="1" fontId="15" fillId="10" borderId="0" xfId="0" applyNumberFormat="1" applyFont="1" applyFill="1"/>
    <xf numFmtId="164" fontId="0" fillId="10" borderId="0" xfId="1" applyNumberFormat="1" applyFont="1" applyFill="1" applyBorder="1"/>
    <xf numFmtId="3" fontId="0" fillId="10" borderId="5" xfId="0" applyNumberFormat="1" applyFill="1" applyBorder="1"/>
    <xf numFmtId="3" fontId="5" fillId="7" borderId="0" xfId="0" applyNumberFormat="1" applyFont="1" applyFill="1" applyBorder="1"/>
    <xf numFmtId="3" fontId="13" fillId="7" borderId="0" xfId="0" applyNumberFormat="1" applyFont="1" applyFill="1" applyBorder="1"/>
    <xf numFmtId="3" fontId="5" fillId="7" borderId="5" xfId="0" applyNumberFormat="1" applyFont="1" applyFill="1" applyBorder="1"/>
    <xf numFmtId="3" fontId="13" fillId="7" borderId="5" xfId="0" applyNumberFormat="1" applyFont="1" applyFill="1" applyBorder="1"/>
    <xf numFmtId="3" fontId="5" fillId="7" borderId="6" xfId="0" applyNumberFormat="1" applyFont="1" applyFill="1" applyBorder="1"/>
    <xf numFmtId="3" fontId="13" fillId="7" borderId="6" xfId="0" applyNumberFormat="1" applyFont="1" applyFill="1" applyBorder="1"/>
    <xf numFmtId="3" fontId="12" fillId="10" borderId="7" xfId="0" applyNumberFormat="1" applyFont="1" applyFill="1" applyBorder="1"/>
    <xf numFmtId="3" fontId="12" fillId="10" borderId="0" xfId="0" applyNumberFormat="1" applyFont="1" applyFill="1" applyBorder="1"/>
    <xf numFmtId="3" fontId="3" fillId="10" borderId="0" xfId="1" applyNumberFormat="1" applyFont="1" applyFill="1"/>
    <xf numFmtId="3" fontId="5" fillId="6" borderId="18" xfId="0" applyNumberFormat="1" applyFont="1" applyFill="1" applyBorder="1"/>
    <xf numFmtId="3" fontId="5" fillId="6" borderId="3" xfId="0" applyNumberFormat="1" applyFont="1" applyFill="1" applyBorder="1"/>
    <xf numFmtId="3" fontId="18" fillId="6" borderId="3" xfId="0" applyNumberFormat="1" applyFont="1" applyFill="1" applyBorder="1"/>
    <xf numFmtId="3" fontId="13" fillId="6" borderId="3" xfId="0" applyNumberFormat="1" applyFont="1" applyFill="1" applyBorder="1"/>
    <xf numFmtId="164" fontId="12" fillId="10" borderId="0" xfId="1" applyNumberFormat="1" applyFont="1" applyFill="1" applyBorder="1"/>
    <xf numFmtId="1" fontId="0" fillId="10" borderId="0" xfId="0" applyNumberFormat="1" applyFill="1" applyBorder="1"/>
    <xf numFmtId="3" fontId="5" fillId="10" borderId="7" xfId="0" applyNumberFormat="1" applyFont="1" applyFill="1" applyBorder="1" applyAlignment="1">
      <alignment horizontal="left"/>
    </xf>
    <xf numFmtId="9" fontId="6" fillId="10" borderId="9" xfId="1" applyFont="1" applyFill="1" applyBorder="1" applyAlignment="1">
      <alignment horizontal="left"/>
    </xf>
    <xf numFmtId="3" fontId="0" fillId="10" borderId="0" xfId="0" applyNumberFormat="1" applyFill="1" applyBorder="1" applyAlignment="1">
      <alignment horizontal="left" indent="1"/>
    </xf>
    <xf numFmtId="3" fontId="5" fillId="10" borderId="0" xfId="0" applyNumberFormat="1" applyFont="1" applyFill="1" applyBorder="1" applyAlignment="1">
      <alignment horizontal="left"/>
    </xf>
    <xf numFmtId="3" fontId="5" fillId="6" borderId="2" xfId="0" applyNumberFormat="1" applyFont="1" applyFill="1" applyBorder="1" applyAlignment="1">
      <alignment horizontal="left"/>
    </xf>
    <xf numFmtId="0" fontId="5" fillId="9" borderId="2" xfId="0" applyFont="1" applyFill="1" applyBorder="1"/>
    <xf numFmtId="0" fontId="5" fillId="6" borderId="3" xfId="0" applyFont="1" applyFill="1" applyBorder="1" applyAlignment="1">
      <alignment horizontal="left"/>
    </xf>
    <xf numFmtId="0" fontId="6" fillId="10" borderId="0" xfId="0" applyFont="1" applyFill="1" applyBorder="1"/>
    <xf numFmtId="164" fontId="11" fillId="6" borderId="3" xfId="1" applyNumberFormat="1" applyFont="1" applyFill="1" applyBorder="1" applyAlignment="1">
      <alignment horizontal="left"/>
    </xf>
    <xf numFmtId="9" fontId="14" fillId="10" borderId="9" xfId="1" applyFont="1" applyFill="1" applyBorder="1"/>
    <xf numFmtId="9" fontId="6" fillId="10" borderId="9" xfId="1" applyFont="1" applyFill="1" applyBorder="1"/>
    <xf numFmtId="9" fontId="16" fillId="10" borderId="9" xfId="1" applyFont="1" applyFill="1" applyBorder="1"/>
    <xf numFmtId="1" fontId="13" fillId="6" borderId="9" xfId="0" applyNumberFormat="1" applyFont="1" applyFill="1" applyBorder="1"/>
    <xf numFmtId="3" fontId="13" fillId="6" borderId="9" xfId="0" applyNumberFormat="1" applyFont="1" applyFill="1" applyBorder="1"/>
    <xf numFmtId="14" fontId="6" fillId="3" borderId="4" xfId="1" applyNumberFormat="1" applyFont="1" applyFill="1" applyBorder="1"/>
    <xf numFmtId="3" fontId="6" fillId="3" borderId="4" xfId="1" applyNumberFormat="1" applyFont="1" applyFill="1" applyBorder="1"/>
    <xf numFmtId="9" fontId="6" fillId="3" borderId="4" xfId="1" applyFont="1" applyFill="1" applyBorder="1"/>
    <xf numFmtId="9" fontId="6" fillId="5" borderId="4" xfId="1" applyFont="1" applyFill="1" applyBorder="1"/>
    <xf numFmtId="14" fontId="0" fillId="2" borderId="0" xfId="0" applyNumberFormat="1" applyFill="1" applyBorder="1"/>
    <xf numFmtId="9" fontId="0" fillId="2" borderId="0" xfId="1" applyFont="1" applyFill="1" applyBorder="1"/>
    <xf numFmtId="3" fontId="0" fillId="2" borderId="0" xfId="0" applyNumberFormat="1" applyFill="1" applyBorder="1"/>
    <xf numFmtId="0" fontId="0" fillId="2" borderId="5" xfId="0" applyFill="1" applyBorder="1"/>
    <xf numFmtId="0" fontId="0" fillId="9" borderId="6" xfId="0" applyFill="1" applyBorder="1"/>
    <xf numFmtId="0" fontId="12" fillId="9" borderId="6" xfId="0" applyFont="1" applyFill="1" applyBorder="1"/>
    <xf numFmtId="0" fontId="12" fillId="0" borderId="14" xfId="0" applyFont="1" applyBorder="1"/>
    <xf numFmtId="0" fontId="13" fillId="0" borderId="8" xfId="0" applyFont="1" applyBorder="1"/>
    <xf numFmtId="0" fontId="12" fillId="0" borderId="8" xfId="0" applyFont="1" applyBorder="1"/>
    <xf numFmtId="0" fontId="12" fillId="0" borderId="22" xfId="0" applyFont="1" applyBorder="1"/>
    <xf numFmtId="9" fontId="6" fillId="10" borderId="0" xfId="1" applyFont="1" applyFill="1" applyBorder="1"/>
    <xf numFmtId="3" fontId="13" fillId="6" borderId="6" xfId="0" applyNumberFormat="1" applyFont="1" applyFill="1" applyBorder="1"/>
    <xf numFmtId="3" fontId="5" fillId="10" borderId="5" xfId="0" applyNumberFormat="1" applyFont="1" applyFill="1" applyBorder="1"/>
    <xf numFmtId="0" fontId="25" fillId="4" borderId="2" xfId="0" applyFont="1" applyFill="1" applyBorder="1"/>
    <xf numFmtId="1" fontId="15" fillId="2" borderId="4" xfId="0" applyNumberFormat="1" applyFont="1" applyFill="1" applyBorder="1"/>
    <xf numFmtId="3" fontId="18" fillId="3" borderId="1" xfId="0" applyNumberFormat="1" applyFont="1" applyFill="1" applyBorder="1"/>
    <xf numFmtId="3" fontId="15" fillId="10" borderId="4" xfId="0" applyNumberFormat="1" applyFont="1" applyFill="1" applyBorder="1"/>
    <xf numFmtId="1" fontId="15" fillId="5" borderId="1" xfId="0" applyNumberFormat="1" applyFont="1" applyFill="1" applyBorder="1"/>
    <xf numFmtId="3" fontId="15" fillId="5" borderId="1" xfId="0" applyNumberFormat="1" applyFont="1" applyFill="1" applyBorder="1"/>
    <xf numFmtId="3" fontId="15" fillId="2" borderId="4" xfId="0" applyNumberFormat="1" applyFont="1" applyFill="1" applyBorder="1"/>
    <xf numFmtId="3" fontId="18" fillId="7" borderId="5" xfId="0" applyNumberFormat="1" applyFont="1" applyFill="1" applyBorder="1"/>
    <xf numFmtId="3" fontId="18" fillId="7" borderId="0" xfId="0" applyNumberFormat="1" applyFont="1" applyFill="1" applyBorder="1"/>
    <xf numFmtId="3" fontId="18" fillId="7" borderId="6" xfId="0" applyNumberFormat="1" applyFont="1" applyFill="1" applyBorder="1"/>
    <xf numFmtId="1" fontId="15" fillId="0" borderId="0" xfId="0" applyNumberFormat="1" applyFont="1"/>
    <xf numFmtId="1" fontId="15" fillId="2" borderId="1" xfId="0" applyNumberFormat="1" applyFont="1" applyFill="1" applyBorder="1"/>
    <xf numFmtId="3" fontId="18" fillId="7" borderId="2" xfId="0" applyNumberFormat="1" applyFont="1" applyFill="1" applyBorder="1"/>
    <xf numFmtId="1" fontId="15" fillId="10" borderId="5" xfId="0" applyNumberFormat="1" applyFont="1" applyFill="1" applyBorder="1"/>
    <xf numFmtId="3" fontId="18" fillId="8" borderId="8" xfId="0" applyNumberFormat="1" applyFont="1" applyFill="1" applyBorder="1"/>
    <xf numFmtId="164" fontId="15" fillId="10" borderId="0" xfId="1" applyNumberFormat="1" applyFont="1" applyFill="1" applyBorder="1"/>
    <xf numFmtId="164" fontId="15" fillId="10" borderId="6" xfId="1" applyNumberFormat="1" applyFont="1" applyFill="1" applyBorder="1"/>
    <xf numFmtId="1" fontId="18" fillId="8" borderId="7" xfId="0" applyNumberFormat="1" applyFont="1" applyFill="1" applyBorder="1"/>
    <xf numFmtId="3" fontId="15" fillId="10" borderId="7" xfId="0" applyNumberFormat="1" applyFont="1" applyFill="1" applyBorder="1"/>
    <xf numFmtId="3" fontId="15" fillId="10" borderId="0" xfId="0" applyNumberFormat="1" applyFont="1" applyFill="1" applyBorder="1"/>
    <xf numFmtId="9" fontId="17" fillId="10" borderId="0" xfId="1" applyFont="1" applyFill="1"/>
    <xf numFmtId="3" fontId="0" fillId="10" borderId="0" xfId="0" applyNumberFormat="1" applyFill="1" applyBorder="1" applyAlignment="1">
      <alignment horizontal="left" indent="2"/>
    </xf>
    <xf numFmtId="3" fontId="0" fillId="10" borderId="10" xfId="0" applyNumberFormat="1" applyFill="1" applyBorder="1" applyAlignment="1">
      <alignment horizontal="left" indent="2"/>
    </xf>
    <xf numFmtId="9" fontId="6" fillId="10" borderId="0" xfId="1" applyFont="1" applyFill="1" applyBorder="1" applyAlignment="1">
      <alignment horizontal="left" indent="2"/>
    </xf>
    <xf numFmtId="9" fontId="6" fillId="10" borderId="10" xfId="1" applyFont="1" applyFill="1" applyBorder="1" applyAlignment="1">
      <alignment horizontal="left" indent="2"/>
    </xf>
    <xf numFmtId="3" fontId="0" fillId="10" borderId="5" xfId="0" applyNumberFormat="1" applyFill="1" applyBorder="1" applyAlignment="1">
      <alignment horizontal="left" indent="1"/>
    </xf>
    <xf numFmtId="3" fontId="12" fillId="10" borderId="5" xfId="0" applyNumberFormat="1" applyFont="1" applyFill="1" applyBorder="1"/>
    <xf numFmtId="3" fontId="0" fillId="10" borderId="13" xfId="0" applyNumberFormat="1" applyFill="1" applyBorder="1" applyAlignment="1">
      <alignment horizontal="left" indent="1"/>
    </xf>
    <xf numFmtId="3" fontId="15" fillId="10" borderId="5" xfId="0" applyNumberFormat="1" applyFont="1" applyFill="1" applyBorder="1"/>
    <xf numFmtId="9" fontId="14" fillId="10" borderId="0" xfId="1" applyFont="1" applyFill="1" applyBorder="1"/>
    <xf numFmtId="9" fontId="6" fillId="10" borderId="4" xfId="1" applyFont="1" applyFill="1" applyBorder="1" applyAlignment="1">
      <alignment horizontal="left" indent="1"/>
    </xf>
    <xf numFmtId="9" fontId="6" fillId="10" borderId="12" xfId="1" applyFont="1" applyFill="1" applyBorder="1" applyAlignment="1">
      <alignment horizontal="left" indent="1"/>
    </xf>
    <xf numFmtId="4" fontId="2" fillId="10" borderId="0" xfId="1" applyNumberFormat="1" applyFont="1" applyFill="1" applyBorder="1"/>
    <xf numFmtId="4" fontId="12" fillId="10" borderId="0" xfId="1" applyNumberFormat="1" applyFont="1" applyFill="1" applyBorder="1"/>
    <xf numFmtId="4" fontId="2" fillId="10" borderId="4" xfId="1" applyNumberFormat="1" applyFont="1" applyFill="1" applyBorder="1"/>
    <xf numFmtId="4" fontId="12" fillId="10" borderId="4" xfId="1" applyNumberFormat="1" applyFont="1" applyFill="1" applyBorder="1"/>
    <xf numFmtId="4" fontId="5" fillId="10" borderId="0" xfId="0" applyNumberFormat="1" applyFont="1" applyFill="1" applyBorder="1"/>
    <xf numFmtId="4" fontId="5" fillId="10" borderId="0" xfId="0" applyNumberFormat="1" applyFont="1" applyFill="1" applyBorder="1" applyAlignment="1">
      <alignment horizontal="left"/>
    </xf>
    <xf numFmtId="4" fontId="5" fillId="10" borderId="0" xfId="1" applyNumberFormat="1" applyFont="1" applyFill="1" applyBorder="1"/>
    <xf numFmtId="4" fontId="18" fillId="10" borderId="0" xfId="1" applyNumberFormat="1" applyFont="1" applyFill="1" applyBorder="1"/>
    <xf numFmtId="4" fontId="13" fillId="10" borderId="0" xfId="1" applyNumberFormat="1" applyFont="1" applyFill="1" applyBorder="1"/>
    <xf numFmtId="3" fontId="5" fillId="3" borderId="1" xfId="1" applyNumberFormat="1" applyFont="1" applyFill="1" applyBorder="1"/>
    <xf numFmtId="0" fontId="0" fillId="0" borderId="24" xfId="0" applyBorder="1"/>
    <xf numFmtId="14" fontId="0" fillId="0" borderId="24" xfId="0" applyNumberFormat="1" applyBorder="1"/>
    <xf numFmtId="0" fontId="20" fillId="4" borderId="27" xfId="0" applyFont="1" applyFill="1" applyBorder="1"/>
    <xf numFmtId="0" fontId="0" fillId="2" borderId="25" xfId="0" applyFill="1" applyBorder="1"/>
    <xf numFmtId="3" fontId="0" fillId="10" borderId="24" xfId="0" applyNumberFormat="1" applyFill="1" applyBorder="1"/>
    <xf numFmtId="3" fontId="6" fillId="10" borderId="24" xfId="1" applyNumberFormat="1" applyFont="1" applyFill="1" applyBorder="1"/>
    <xf numFmtId="3" fontId="0" fillId="3" borderId="28" xfId="0" applyNumberFormat="1" applyFont="1" applyFill="1" applyBorder="1" applyAlignment="1">
      <alignment horizontal="left"/>
    </xf>
    <xf numFmtId="3" fontId="0" fillId="10" borderId="24" xfId="0" applyNumberFormat="1" applyFont="1" applyFill="1" applyBorder="1" applyAlignment="1">
      <alignment horizontal="left"/>
    </xf>
    <xf numFmtId="3" fontId="6" fillId="10" borderId="25" xfId="1" applyNumberFormat="1" applyFont="1" applyFill="1" applyBorder="1"/>
    <xf numFmtId="9" fontId="6" fillId="5" borderId="28" xfId="1" applyFont="1" applyFill="1" applyBorder="1"/>
    <xf numFmtId="3" fontId="6" fillId="5" borderId="28" xfId="1" applyNumberFormat="1" applyFont="1" applyFill="1" applyBorder="1"/>
    <xf numFmtId="3" fontId="0" fillId="2" borderId="25" xfId="0" applyNumberFormat="1" applyFill="1" applyBorder="1"/>
    <xf numFmtId="3" fontId="3" fillId="10" borderId="24" xfId="1" applyNumberFormat="1" applyFont="1" applyFill="1" applyBorder="1"/>
    <xf numFmtId="3" fontId="5" fillId="7" borderId="26" xfId="0" applyNumberFormat="1" applyFont="1" applyFill="1" applyBorder="1"/>
    <xf numFmtId="3" fontId="5" fillId="7" borderId="24" xfId="0" applyNumberFormat="1" applyFont="1" applyFill="1" applyBorder="1"/>
    <xf numFmtId="3" fontId="5" fillId="7" borderId="21" xfId="0" applyNumberFormat="1" applyFont="1" applyFill="1" applyBorder="1"/>
    <xf numFmtId="1" fontId="0" fillId="2" borderId="25" xfId="0" applyNumberFormat="1" applyFill="1" applyBorder="1"/>
    <xf numFmtId="3" fontId="0" fillId="10" borderId="26" xfId="0" applyNumberFormat="1" applyFill="1" applyBorder="1"/>
    <xf numFmtId="4" fontId="2" fillId="10" borderId="24" xfId="1" applyNumberFormat="1" applyFont="1" applyFill="1" applyBorder="1"/>
    <xf numFmtId="4" fontId="2" fillId="10" borderId="25" xfId="1" applyNumberFormat="1" applyFont="1" applyFill="1" applyBorder="1"/>
    <xf numFmtId="4" fontId="5" fillId="10" borderId="24" xfId="1" applyNumberFormat="1" applyFont="1" applyFill="1" applyBorder="1"/>
    <xf numFmtId="0" fontId="0" fillId="2" borderId="28" xfId="0" applyFill="1" applyBorder="1"/>
    <xf numFmtId="3" fontId="5" fillId="7" borderId="27" xfId="0" applyNumberFormat="1" applyFont="1" applyFill="1" applyBorder="1"/>
    <xf numFmtId="0" fontId="0" fillId="10" borderId="24" xfId="0" applyFill="1" applyBorder="1"/>
    <xf numFmtId="0" fontId="6" fillId="10" borderId="24" xfId="0" applyFont="1" applyFill="1" applyBorder="1"/>
    <xf numFmtId="0" fontId="0" fillId="10" borderId="26" xfId="0" applyFill="1" applyBorder="1"/>
    <xf numFmtId="0" fontId="6" fillId="10" borderId="25" xfId="0" applyFont="1" applyFill="1" applyBorder="1"/>
    <xf numFmtId="3" fontId="5" fillId="8" borderId="19" xfId="0" applyNumberFormat="1" applyFont="1" applyFill="1" applyBorder="1"/>
    <xf numFmtId="0" fontId="0" fillId="10" borderId="24" xfId="0" applyFont="1" applyFill="1" applyBorder="1"/>
    <xf numFmtId="0" fontId="0" fillId="10" borderId="21" xfId="0" applyFill="1" applyBorder="1"/>
    <xf numFmtId="0" fontId="5" fillId="8" borderId="20" xfId="0" applyFont="1" applyFill="1" applyBorder="1"/>
    <xf numFmtId="3" fontId="0" fillId="10" borderId="20" xfId="0" applyNumberFormat="1" applyFill="1" applyBorder="1"/>
    <xf numFmtId="3" fontId="0" fillId="10" borderId="21" xfId="0" applyNumberFormat="1" applyFill="1" applyBorder="1"/>
    <xf numFmtId="0" fontId="6" fillId="10" borderId="4" xfId="0" applyFont="1" applyFill="1" applyBorder="1" applyAlignment="1">
      <alignment wrapText="1"/>
    </xf>
    <xf numFmtId="0" fontId="6" fillId="10" borderId="0" xfId="0" applyFont="1" applyFill="1" applyAlignment="1"/>
    <xf numFmtId="0" fontId="6" fillId="10" borderId="4" xfId="0" applyFont="1" applyFill="1" applyBorder="1" applyAlignment="1"/>
    <xf numFmtId="4" fontId="0" fillId="10" borderId="0" xfId="1" applyNumberFormat="1" applyFont="1" applyFill="1" applyBorder="1" applyAlignment="1">
      <alignment horizontal="left" indent="2"/>
    </xf>
    <xf numFmtId="3" fontId="12" fillId="11" borderId="19" xfId="0" applyNumberFormat="1" applyFont="1" applyFill="1" applyBorder="1"/>
    <xf numFmtId="9" fontId="14" fillId="11" borderId="19" xfId="0" applyNumberFormat="1" applyFont="1" applyFill="1" applyBorder="1"/>
    <xf numFmtId="3" fontId="13" fillId="11" borderId="20" xfId="0" applyNumberFormat="1" applyFont="1" applyFill="1" applyBorder="1"/>
    <xf numFmtId="9" fontId="14" fillId="11" borderId="21" xfId="1" applyFont="1" applyFill="1" applyBorder="1"/>
    <xf numFmtId="3" fontId="12" fillId="11" borderId="20" xfId="0" applyNumberFormat="1" applyFont="1" applyFill="1" applyBorder="1"/>
    <xf numFmtId="9" fontId="14" fillId="11" borderId="24" xfId="1" applyFont="1" applyFill="1" applyBorder="1"/>
    <xf numFmtId="9" fontId="14" fillId="11" borderId="19" xfId="1" applyFont="1" applyFill="1" applyBorder="1"/>
    <xf numFmtId="164" fontId="14" fillId="11" borderId="19" xfId="0" applyNumberFormat="1" applyFont="1" applyFill="1" applyBorder="1"/>
    <xf numFmtId="164" fontId="17" fillId="11" borderId="19" xfId="1" applyNumberFormat="1" applyFont="1" applyFill="1" applyBorder="1"/>
    <xf numFmtId="164" fontId="14" fillId="11" borderId="19" xfId="1" applyNumberFormat="1" applyFont="1" applyFill="1" applyBorder="1"/>
    <xf numFmtId="14" fontId="12" fillId="11" borderId="14" xfId="0" applyNumberFormat="1" applyFont="1" applyFill="1" applyBorder="1"/>
    <xf numFmtId="14" fontId="12" fillId="11" borderId="8" xfId="0" applyNumberFormat="1" applyFont="1" applyFill="1" applyBorder="1"/>
    <xf numFmtId="3" fontId="12" fillId="11" borderId="8" xfId="0" applyNumberFormat="1" applyFont="1" applyFill="1" applyBorder="1"/>
    <xf numFmtId="9" fontId="12" fillId="11" borderId="8" xfId="1" applyFont="1" applyFill="1" applyBorder="1"/>
    <xf numFmtId="9" fontId="12" fillId="11" borderId="22" xfId="1" applyFont="1" applyFill="1" applyBorder="1"/>
    <xf numFmtId="14" fontId="12" fillId="11" borderId="16" xfId="0" applyNumberFormat="1" applyFont="1" applyFill="1" applyBorder="1"/>
    <xf numFmtId="14" fontId="12" fillId="11" borderId="7" xfId="0" applyNumberFormat="1" applyFont="1" applyFill="1" applyBorder="1"/>
    <xf numFmtId="3" fontId="12" fillId="11" borderId="7" xfId="0" applyNumberFormat="1" applyFont="1" applyFill="1" applyBorder="1"/>
    <xf numFmtId="9" fontId="12" fillId="11" borderId="7" xfId="1" applyFont="1" applyFill="1" applyBorder="1"/>
    <xf numFmtId="9" fontId="12" fillId="11" borderId="23" xfId="1" applyFont="1" applyFill="1" applyBorder="1"/>
    <xf numFmtId="14" fontId="0" fillId="11" borderId="14" xfId="0" applyNumberFormat="1" applyFill="1" applyBorder="1"/>
    <xf numFmtId="14" fontId="0" fillId="11" borderId="8" xfId="0" applyNumberFormat="1" applyFill="1" applyBorder="1"/>
    <xf numFmtId="3" fontId="0" fillId="11" borderId="8" xfId="0" applyNumberFormat="1" applyFill="1" applyBorder="1"/>
    <xf numFmtId="9" fontId="0" fillId="11" borderId="8" xfId="1" applyFont="1" applyFill="1" applyBorder="1"/>
    <xf numFmtId="9" fontId="0" fillId="11" borderId="22" xfId="1" applyFont="1" applyFill="1" applyBorder="1"/>
    <xf numFmtId="14" fontId="6" fillId="11" borderId="14" xfId="1" applyNumberFormat="1" applyFont="1" applyFill="1" applyBorder="1"/>
    <xf numFmtId="14" fontId="6" fillId="11" borderId="8" xfId="1" applyNumberFormat="1" applyFont="1" applyFill="1" applyBorder="1"/>
    <xf numFmtId="3" fontId="6" fillId="11" borderId="8" xfId="1" applyNumberFormat="1" applyFont="1" applyFill="1" applyBorder="1"/>
    <xf numFmtId="9" fontId="6" fillId="11" borderId="8" xfId="1" applyFont="1" applyFill="1" applyBorder="1"/>
    <xf numFmtId="14" fontId="14" fillId="11" borderId="14" xfId="1" applyNumberFormat="1" applyFont="1" applyFill="1" applyBorder="1"/>
    <xf numFmtId="14" fontId="14" fillId="11" borderId="8" xfId="1" applyNumberFormat="1" applyFont="1" applyFill="1" applyBorder="1"/>
    <xf numFmtId="3" fontId="14" fillId="11" borderId="8" xfId="1" applyNumberFormat="1" applyFont="1" applyFill="1" applyBorder="1"/>
    <xf numFmtId="9" fontId="14" fillId="11" borderId="8" xfId="1" applyFont="1" applyFill="1" applyBorder="1"/>
    <xf numFmtId="14" fontId="12" fillId="11" borderId="14" xfId="1" applyNumberFormat="1" applyFont="1" applyFill="1" applyBorder="1"/>
    <xf numFmtId="14" fontId="12" fillId="11" borderId="8" xfId="1" applyNumberFormat="1" applyFont="1" applyFill="1" applyBorder="1"/>
    <xf numFmtId="3" fontId="12" fillId="11" borderId="8" xfId="1" applyNumberFormat="1" applyFont="1" applyFill="1" applyBorder="1"/>
    <xf numFmtId="3" fontId="1" fillId="10" borderId="0" xfId="1" applyNumberFormat="1" applyFont="1" applyFill="1"/>
    <xf numFmtId="4" fontId="1" fillId="10" borderId="0" xfId="1" applyNumberFormat="1" applyFont="1" applyFill="1" applyBorder="1" applyAlignment="1">
      <alignment horizontal="left" indent="2"/>
    </xf>
    <xf numFmtId="4" fontId="1" fillId="10" borderId="0" xfId="1" applyNumberFormat="1" applyFont="1" applyFill="1" applyBorder="1"/>
    <xf numFmtId="4" fontId="1" fillId="10" borderId="0" xfId="1" applyNumberFormat="1" applyFont="1" applyFill="1" applyBorder="1" applyAlignment="1">
      <alignment horizontal="left" indent="3"/>
    </xf>
    <xf numFmtId="4" fontId="1" fillId="10" borderId="4" xfId="1" applyNumberFormat="1" applyFont="1" applyFill="1" applyBorder="1" applyAlignment="1">
      <alignment horizontal="left" indent="1"/>
    </xf>
    <xf numFmtId="4" fontId="1" fillId="10" borderId="4" xfId="1" applyNumberFormat="1" applyFont="1" applyFill="1" applyBorder="1"/>
    <xf numFmtId="3" fontId="12" fillId="11" borderId="19" xfId="1" applyNumberFormat="1" applyFont="1" applyFill="1" applyBorder="1"/>
    <xf numFmtId="3" fontId="12" fillId="11" borderId="22" xfId="0" applyNumberFormat="1" applyFont="1" applyFill="1" applyBorder="1"/>
    <xf numFmtId="9" fontId="6" fillId="10" borderId="10" xfId="1" applyFont="1" applyFill="1" applyBorder="1" applyAlignment="1">
      <alignment horizontal="left" indent="1"/>
    </xf>
    <xf numFmtId="9" fontId="6" fillId="10" borderId="0" xfId="1" applyFont="1" applyFill="1" applyBorder="1" applyAlignment="1">
      <alignment horizontal="left" indent="1"/>
    </xf>
    <xf numFmtId="164" fontId="6" fillId="10" borderId="0" xfId="1" applyNumberFormat="1" applyFont="1" applyFill="1" applyBorder="1"/>
    <xf numFmtId="164" fontId="11" fillId="10" borderId="0" xfId="1" applyNumberFormat="1" applyFont="1" applyFill="1" applyBorder="1"/>
    <xf numFmtId="3" fontId="6" fillId="10" borderId="0" xfId="0" applyNumberFormat="1" applyFont="1" applyFill="1" applyBorder="1" applyAlignment="1">
      <alignment horizontal="left"/>
    </xf>
    <xf numFmtId="3" fontId="6" fillId="10" borderId="0" xfId="0" applyNumberFormat="1" applyFont="1" applyFill="1" applyBorder="1"/>
    <xf numFmtId="3" fontId="6" fillId="10" borderId="10" xfId="0" applyNumberFormat="1" applyFont="1" applyFill="1" applyBorder="1" applyAlignment="1">
      <alignment horizontal="left"/>
    </xf>
    <xf numFmtId="9" fontId="16" fillId="10" borderId="0" xfId="1" applyFont="1" applyFill="1" applyBorder="1"/>
    <xf numFmtId="3" fontId="5" fillId="10" borderId="5" xfId="0" applyNumberFormat="1" applyFont="1" applyFill="1" applyBorder="1" applyAlignment="1">
      <alignment horizontal="left" indent="1"/>
    </xf>
    <xf numFmtId="3" fontId="5" fillId="10" borderId="13" xfId="0" applyNumberFormat="1" applyFont="1" applyFill="1" applyBorder="1" applyAlignment="1">
      <alignment horizontal="left" indent="1"/>
    </xf>
    <xf numFmtId="3" fontId="13" fillId="10" borderId="5" xfId="0" applyNumberFormat="1" applyFont="1" applyFill="1" applyBorder="1"/>
    <xf numFmtId="0" fontId="11" fillId="10" borderId="0" xfId="0" applyFont="1" applyFill="1" applyBorder="1" applyAlignment="1">
      <alignment horizontal="left" indent="1"/>
    </xf>
    <xf numFmtId="0" fontId="11" fillId="10" borderId="0" xfId="0" applyFont="1" applyFill="1"/>
    <xf numFmtId="9" fontId="17" fillId="11" borderId="19" xfId="1" applyFont="1" applyFill="1" applyBorder="1"/>
    <xf numFmtId="0" fontId="11" fillId="10" borderId="10" xfId="0" applyFont="1" applyFill="1" applyBorder="1" applyAlignment="1">
      <alignment horizontal="left" indent="1"/>
    </xf>
    <xf numFmtId="9" fontId="11" fillId="10" borderId="0" xfId="0" applyNumberFormat="1" applyFont="1" applyFill="1"/>
    <xf numFmtId="3" fontId="5" fillId="10" borderId="0" xfId="0" applyNumberFormat="1" applyFont="1" applyFill="1" applyBorder="1" applyAlignment="1">
      <alignment horizontal="left" indent="1"/>
    </xf>
    <xf numFmtId="3" fontId="5" fillId="10" borderId="0" xfId="0" applyNumberFormat="1" applyFont="1" applyFill="1"/>
    <xf numFmtId="3" fontId="13" fillId="10" borderId="0" xfId="0" applyNumberFormat="1" applyFont="1" applyFill="1"/>
    <xf numFmtId="3" fontId="5" fillId="10" borderId="10" xfId="0" applyNumberFormat="1" applyFont="1" applyFill="1" applyBorder="1" applyAlignment="1">
      <alignment horizontal="left" indent="1"/>
    </xf>
    <xf numFmtId="164" fontId="6" fillId="10" borderId="29" xfId="1" applyNumberFormat="1" applyFont="1" applyFill="1" applyBorder="1"/>
    <xf numFmtId="9" fontId="6" fillId="10" borderId="0" xfId="1" applyNumberFormat="1" applyFont="1" applyFill="1" applyBorder="1"/>
    <xf numFmtId="9" fontId="6" fillId="10" borderId="29" xfId="1" applyNumberFormat="1" applyFont="1" applyFill="1" applyBorder="1"/>
    <xf numFmtId="9" fontId="11" fillId="10" borderId="29" xfId="1" applyNumberFormat="1" applyFont="1" applyFill="1" applyBorder="1"/>
    <xf numFmtId="164" fontId="11" fillId="10" borderId="0" xfId="0" applyNumberFormat="1" applyFont="1" applyFill="1"/>
    <xf numFmtId="164" fontId="17" fillId="10" borderId="0" xfId="1" applyNumberFormat="1" applyFont="1" applyFill="1"/>
    <xf numFmtId="14" fontId="0" fillId="0" borderId="0" xfId="0" applyNumberFormat="1" applyFont="1"/>
  </cellXfs>
  <cellStyles count="1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9" defaultPivotStyle="PivotStyleMedium7"/>
  <colors>
    <mruColors>
      <color rgb="FF0432FF"/>
      <color rgb="FFDCDC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83"/>
  <sheetViews>
    <sheetView showGridLines="0" tabSelected="1" topLeftCell="A11" zoomScale="140" zoomScaleNormal="140" zoomScalePageLayoutView="140" workbookViewId="0">
      <pane xSplit="9" ySplit="1" topLeftCell="V45" activePane="bottomRight" state="frozen"/>
      <selection activeCell="W11" sqref="W1:W1048576"/>
      <selection pane="topRight" activeCell="W11" sqref="W1:W1048576"/>
      <selection pane="bottomLeft" activeCell="W11" sqref="W1:W1048576"/>
      <selection pane="bottomRight" activeCell="X11" sqref="X11"/>
    </sheetView>
  </sheetViews>
  <sheetFormatPr baseColWidth="10" defaultRowHeight="16" outlineLevelRow="1" outlineLevelCol="1" x14ac:dyDescent="0.2"/>
  <cols>
    <col min="1" max="1" width="3.1640625" customWidth="1" outlineLevel="1"/>
    <col min="2" max="3" width="13" customWidth="1" outlineLevel="1"/>
    <col min="4" max="6" width="10.83203125" customWidth="1" outlineLevel="1"/>
    <col min="7" max="8" width="4" customWidth="1" outlineLevel="1"/>
    <col min="9" max="9" width="34.6640625" style="114" bestFit="1" customWidth="1"/>
    <col min="10" max="18" width="9.6640625" bestFit="1" customWidth="1"/>
    <col min="19" max="21" width="9.83203125" bestFit="1" customWidth="1"/>
    <col min="22" max="22" width="9.6640625" style="10" bestFit="1" customWidth="1"/>
    <col min="23" max="23" width="9.6640625" style="4" bestFit="1" customWidth="1"/>
    <col min="24" max="30" width="9.83203125" style="6" bestFit="1" customWidth="1"/>
    <col min="31" max="33" width="10.83203125" style="6" bestFit="1" customWidth="1"/>
    <col min="34" max="42" width="9.83203125" style="6" bestFit="1" customWidth="1"/>
    <col min="43" max="45" width="10.83203125" style="6" bestFit="1" customWidth="1"/>
    <col min="46" max="54" width="9.83203125" style="6" bestFit="1" customWidth="1"/>
    <col min="55" max="57" width="10.83203125" style="6" bestFit="1" customWidth="1"/>
  </cols>
  <sheetData>
    <row r="1" spans="1:81" hidden="1" x14ac:dyDescent="0.2">
      <c r="B1" t="s">
        <v>5</v>
      </c>
      <c r="J1">
        <f>WEEKDAY(J6)</f>
        <v>6</v>
      </c>
      <c r="K1">
        <f>WEEKDAY(K6)</f>
        <v>2</v>
      </c>
      <c r="L1">
        <f t="shared" ref="L1:X1" si="0">WEEKDAY(L6)</f>
        <v>3</v>
      </c>
      <c r="M1">
        <f t="shared" si="0"/>
        <v>6</v>
      </c>
      <c r="N1">
        <f t="shared" si="0"/>
        <v>1</v>
      </c>
      <c r="O1">
        <f t="shared" si="0"/>
        <v>4</v>
      </c>
      <c r="P1">
        <f t="shared" si="0"/>
        <v>6</v>
      </c>
      <c r="Q1">
        <f t="shared" si="0"/>
        <v>2</v>
      </c>
      <c r="R1">
        <f t="shared" si="0"/>
        <v>5</v>
      </c>
      <c r="S1">
        <f t="shared" si="0"/>
        <v>7</v>
      </c>
      <c r="T1">
        <f t="shared" si="0"/>
        <v>3</v>
      </c>
      <c r="U1">
        <f t="shared" si="0"/>
        <v>5</v>
      </c>
      <c r="V1" s="10">
        <f t="shared" si="0"/>
        <v>1</v>
      </c>
      <c r="W1" s="4">
        <f t="shared" si="0"/>
        <v>4</v>
      </c>
      <c r="X1" s="6">
        <f t="shared" si="0"/>
        <v>4</v>
      </c>
      <c r="Y1" s="6">
        <f t="shared" ref="Y1:BE1" si="1">WEEKDAY(Y6)</f>
        <v>7</v>
      </c>
      <c r="Z1" s="6">
        <f t="shared" si="1"/>
        <v>2</v>
      </c>
      <c r="AA1" s="6">
        <f t="shared" si="1"/>
        <v>5</v>
      </c>
      <c r="AB1" s="6">
        <f t="shared" si="1"/>
        <v>7</v>
      </c>
      <c r="AC1" s="6">
        <f t="shared" si="1"/>
        <v>3</v>
      </c>
      <c r="AD1" s="6">
        <f t="shared" si="1"/>
        <v>6</v>
      </c>
      <c r="AE1" s="6">
        <f t="shared" si="1"/>
        <v>1</v>
      </c>
      <c r="AF1" s="6">
        <f t="shared" si="1"/>
        <v>4</v>
      </c>
      <c r="AG1" s="6">
        <f t="shared" si="1"/>
        <v>6</v>
      </c>
      <c r="AH1" s="6">
        <f t="shared" si="1"/>
        <v>2</v>
      </c>
      <c r="AI1" s="6">
        <f t="shared" si="1"/>
        <v>5</v>
      </c>
      <c r="AJ1" s="6">
        <f t="shared" si="1"/>
        <v>5</v>
      </c>
      <c r="AK1" s="6">
        <f t="shared" si="1"/>
        <v>1</v>
      </c>
      <c r="AL1" s="6">
        <f t="shared" si="1"/>
        <v>3</v>
      </c>
      <c r="AM1" s="6">
        <f t="shared" si="1"/>
        <v>6</v>
      </c>
      <c r="AN1" s="6">
        <f t="shared" si="1"/>
        <v>1</v>
      </c>
      <c r="AO1" s="6">
        <f t="shared" si="1"/>
        <v>4</v>
      </c>
      <c r="AP1" s="6">
        <f t="shared" si="1"/>
        <v>7</v>
      </c>
      <c r="AQ1" s="6">
        <f t="shared" si="1"/>
        <v>2</v>
      </c>
      <c r="AR1" s="6">
        <f t="shared" si="1"/>
        <v>5</v>
      </c>
      <c r="AS1" s="6">
        <f t="shared" si="1"/>
        <v>7</v>
      </c>
      <c r="AT1" s="6">
        <f t="shared" si="1"/>
        <v>3</v>
      </c>
      <c r="AU1" s="6">
        <f t="shared" si="1"/>
        <v>6</v>
      </c>
      <c r="AV1" s="6">
        <f t="shared" si="1"/>
        <v>6</v>
      </c>
      <c r="AW1" s="6">
        <f t="shared" si="1"/>
        <v>2</v>
      </c>
      <c r="AX1" s="6">
        <f t="shared" si="1"/>
        <v>4</v>
      </c>
      <c r="AY1" s="6">
        <f t="shared" si="1"/>
        <v>7</v>
      </c>
      <c r="AZ1" s="6">
        <f t="shared" si="1"/>
        <v>2</v>
      </c>
      <c r="BA1" s="6">
        <f t="shared" si="1"/>
        <v>5</v>
      </c>
      <c r="BB1" s="6">
        <f t="shared" si="1"/>
        <v>1</v>
      </c>
      <c r="BC1" s="6">
        <f t="shared" si="1"/>
        <v>3</v>
      </c>
      <c r="BD1" s="6">
        <f t="shared" si="1"/>
        <v>6</v>
      </c>
      <c r="BE1" s="6">
        <f t="shared" si="1"/>
        <v>1</v>
      </c>
    </row>
    <row r="2" spans="1:81" hidden="1" x14ac:dyDescent="0.2">
      <c r="B2" t="s">
        <v>4</v>
      </c>
      <c r="J2">
        <f>WEEKNUM(J6)</f>
        <v>1</v>
      </c>
      <c r="K2">
        <f>WEEKNUM(K6)</f>
        <v>6</v>
      </c>
      <c r="L2">
        <f t="shared" ref="L2:X2" si="2">WEEKNUM(L6)</f>
        <v>10</v>
      </c>
      <c r="M2">
        <f t="shared" si="2"/>
        <v>14</v>
      </c>
      <c r="N2">
        <f t="shared" si="2"/>
        <v>19</v>
      </c>
      <c r="O2">
        <f t="shared" si="2"/>
        <v>23</v>
      </c>
      <c r="P2">
        <f t="shared" si="2"/>
        <v>27</v>
      </c>
      <c r="Q2">
        <f t="shared" si="2"/>
        <v>32</v>
      </c>
      <c r="R2">
        <f t="shared" si="2"/>
        <v>36</v>
      </c>
      <c r="S2">
        <f t="shared" si="2"/>
        <v>40</v>
      </c>
      <c r="T2">
        <f t="shared" si="2"/>
        <v>45</v>
      </c>
      <c r="U2">
        <f t="shared" si="2"/>
        <v>49</v>
      </c>
      <c r="V2" s="10">
        <f t="shared" si="2"/>
        <v>1</v>
      </c>
      <c r="W2" s="4">
        <f t="shared" si="2"/>
        <v>5</v>
      </c>
      <c r="X2" s="6">
        <f t="shared" si="2"/>
        <v>9</v>
      </c>
      <c r="Y2" s="6">
        <f t="shared" ref="Y2:BE2" si="3">WEEKNUM(Y6)</f>
        <v>13</v>
      </c>
      <c r="Z2" s="6">
        <f t="shared" si="3"/>
        <v>18</v>
      </c>
      <c r="AA2" s="6">
        <f t="shared" si="3"/>
        <v>22</v>
      </c>
      <c r="AB2" s="6">
        <f t="shared" si="3"/>
        <v>26</v>
      </c>
      <c r="AC2" s="6">
        <f t="shared" si="3"/>
        <v>31</v>
      </c>
      <c r="AD2" s="6">
        <f t="shared" si="3"/>
        <v>35</v>
      </c>
      <c r="AE2" s="6">
        <f t="shared" si="3"/>
        <v>40</v>
      </c>
      <c r="AF2" s="6">
        <f t="shared" si="3"/>
        <v>44</v>
      </c>
      <c r="AG2" s="6">
        <f t="shared" si="3"/>
        <v>48</v>
      </c>
      <c r="AH2" s="6">
        <f t="shared" si="3"/>
        <v>1</v>
      </c>
      <c r="AI2" s="6">
        <f t="shared" si="3"/>
        <v>5</v>
      </c>
      <c r="AJ2" s="6">
        <f t="shared" si="3"/>
        <v>9</v>
      </c>
      <c r="AK2" s="6">
        <f t="shared" si="3"/>
        <v>14</v>
      </c>
      <c r="AL2" s="6">
        <f t="shared" si="3"/>
        <v>18</v>
      </c>
      <c r="AM2" s="6">
        <f t="shared" si="3"/>
        <v>22</v>
      </c>
      <c r="AN2" s="6">
        <f t="shared" si="3"/>
        <v>27</v>
      </c>
      <c r="AO2" s="6">
        <f t="shared" si="3"/>
        <v>31</v>
      </c>
      <c r="AP2" s="6">
        <f t="shared" si="3"/>
        <v>35</v>
      </c>
      <c r="AQ2" s="6">
        <f t="shared" si="3"/>
        <v>40</v>
      </c>
      <c r="AR2" s="6">
        <f t="shared" si="3"/>
        <v>44</v>
      </c>
      <c r="AS2" s="6">
        <f t="shared" si="3"/>
        <v>48</v>
      </c>
      <c r="AT2" s="6">
        <f t="shared" si="3"/>
        <v>1</v>
      </c>
      <c r="AU2" s="6">
        <f t="shared" si="3"/>
        <v>5</v>
      </c>
      <c r="AV2" s="6">
        <f t="shared" si="3"/>
        <v>9</v>
      </c>
      <c r="AW2" s="6">
        <f t="shared" si="3"/>
        <v>14</v>
      </c>
      <c r="AX2" s="6">
        <f t="shared" si="3"/>
        <v>18</v>
      </c>
      <c r="AY2" s="6">
        <f t="shared" si="3"/>
        <v>22</v>
      </c>
      <c r="AZ2" s="6">
        <f t="shared" si="3"/>
        <v>27</v>
      </c>
      <c r="BA2" s="6">
        <f t="shared" si="3"/>
        <v>31</v>
      </c>
      <c r="BB2" s="6">
        <f t="shared" si="3"/>
        <v>36</v>
      </c>
      <c r="BC2" s="6">
        <f t="shared" si="3"/>
        <v>40</v>
      </c>
      <c r="BD2" s="6">
        <f t="shared" si="3"/>
        <v>44</v>
      </c>
      <c r="BE2" s="6">
        <f t="shared" si="3"/>
        <v>49</v>
      </c>
    </row>
    <row r="3" spans="1:81" hidden="1" x14ac:dyDescent="0.2">
      <c r="B3" t="s">
        <v>3</v>
      </c>
      <c r="J3">
        <f>YEAR(J6)</f>
        <v>2016</v>
      </c>
      <c r="K3">
        <f>YEAR(K6)</f>
        <v>2016</v>
      </c>
      <c r="L3">
        <f t="shared" ref="L3:X3" si="4">YEAR(L6)</f>
        <v>2016</v>
      </c>
      <c r="M3">
        <f t="shared" si="4"/>
        <v>2016</v>
      </c>
      <c r="N3">
        <f t="shared" si="4"/>
        <v>2016</v>
      </c>
      <c r="O3">
        <f t="shared" si="4"/>
        <v>2016</v>
      </c>
      <c r="P3">
        <f t="shared" si="4"/>
        <v>2016</v>
      </c>
      <c r="Q3">
        <f t="shared" si="4"/>
        <v>2016</v>
      </c>
      <c r="R3">
        <f t="shared" si="4"/>
        <v>2016</v>
      </c>
      <c r="S3">
        <f t="shared" si="4"/>
        <v>2016</v>
      </c>
      <c r="T3">
        <f t="shared" si="4"/>
        <v>2016</v>
      </c>
      <c r="U3">
        <f t="shared" si="4"/>
        <v>2016</v>
      </c>
      <c r="V3" s="10">
        <f t="shared" si="4"/>
        <v>2017</v>
      </c>
      <c r="W3" s="4">
        <f t="shared" si="4"/>
        <v>2017</v>
      </c>
      <c r="X3" s="6">
        <f t="shared" si="4"/>
        <v>2017</v>
      </c>
      <c r="Y3" s="6">
        <f t="shared" ref="Y3:BE3" si="5">YEAR(Y6)</f>
        <v>2017</v>
      </c>
      <c r="Z3" s="6">
        <f t="shared" si="5"/>
        <v>2017</v>
      </c>
      <c r="AA3" s="6">
        <f t="shared" si="5"/>
        <v>2017</v>
      </c>
      <c r="AB3" s="6">
        <f t="shared" si="5"/>
        <v>2017</v>
      </c>
      <c r="AC3" s="6">
        <f t="shared" si="5"/>
        <v>2017</v>
      </c>
      <c r="AD3" s="6">
        <f t="shared" si="5"/>
        <v>2017</v>
      </c>
      <c r="AE3" s="6">
        <f t="shared" si="5"/>
        <v>2017</v>
      </c>
      <c r="AF3" s="6">
        <f t="shared" si="5"/>
        <v>2017</v>
      </c>
      <c r="AG3" s="6">
        <f t="shared" si="5"/>
        <v>2017</v>
      </c>
      <c r="AH3" s="6">
        <f t="shared" si="5"/>
        <v>2018</v>
      </c>
      <c r="AI3" s="6">
        <f t="shared" si="5"/>
        <v>2018</v>
      </c>
      <c r="AJ3" s="6">
        <f t="shared" si="5"/>
        <v>2018</v>
      </c>
      <c r="AK3" s="6">
        <f t="shared" si="5"/>
        <v>2018</v>
      </c>
      <c r="AL3" s="6">
        <f t="shared" si="5"/>
        <v>2018</v>
      </c>
      <c r="AM3" s="6">
        <f t="shared" si="5"/>
        <v>2018</v>
      </c>
      <c r="AN3" s="6">
        <f t="shared" si="5"/>
        <v>2018</v>
      </c>
      <c r="AO3" s="6">
        <f t="shared" si="5"/>
        <v>2018</v>
      </c>
      <c r="AP3" s="6">
        <f t="shared" si="5"/>
        <v>2018</v>
      </c>
      <c r="AQ3" s="6">
        <f t="shared" si="5"/>
        <v>2018</v>
      </c>
      <c r="AR3" s="6">
        <f t="shared" si="5"/>
        <v>2018</v>
      </c>
      <c r="AS3" s="6">
        <f t="shared" si="5"/>
        <v>2018</v>
      </c>
      <c r="AT3" s="6">
        <f t="shared" si="5"/>
        <v>2019</v>
      </c>
      <c r="AU3" s="6">
        <f t="shared" si="5"/>
        <v>2019</v>
      </c>
      <c r="AV3" s="6">
        <f t="shared" si="5"/>
        <v>2019</v>
      </c>
      <c r="AW3" s="6">
        <f t="shared" si="5"/>
        <v>2019</v>
      </c>
      <c r="AX3" s="6">
        <f t="shared" si="5"/>
        <v>2019</v>
      </c>
      <c r="AY3" s="6">
        <f t="shared" si="5"/>
        <v>2019</v>
      </c>
      <c r="AZ3" s="6">
        <f t="shared" si="5"/>
        <v>2019</v>
      </c>
      <c r="BA3" s="6">
        <f t="shared" si="5"/>
        <v>2019</v>
      </c>
      <c r="BB3" s="6">
        <f t="shared" si="5"/>
        <v>2019</v>
      </c>
      <c r="BC3" s="6">
        <f t="shared" si="5"/>
        <v>2019</v>
      </c>
      <c r="BD3" s="6">
        <f t="shared" si="5"/>
        <v>2019</v>
      </c>
      <c r="BE3" s="6">
        <f t="shared" si="5"/>
        <v>2019</v>
      </c>
    </row>
    <row r="4" spans="1:81" hidden="1" x14ac:dyDescent="0.2">
      <c r="B4" t="s">
        <v>2</v>
      </c>
      <c r="J4">
        <f>MONTH(J6)</f>
        <v>1</v>
      </c>
      <c r="K4">
        <f>MONTH(K6)</f>
        <v>2</v>
      </c>
      <c r="L4">
        <f t="shared" ref="L4:X4" si="6">MONTH(L6)</f>
        <v>3</v>
      </c>
      <c r="M4">
        <f t="shared" si="6"/>
        <v>4</v>
      </c>
      <c r="N4">
        <f t="shared" si="6"/>
        <v>5</v>
      </c>
      <c r="O4">
        <f t="shared" si="6"/>
        <v>6</v>
      </c>
      <c r="P4">
        <f t="shared" si="6"/>
        <v>7</v>
      </c>
      <c r="Q4">
        <f t="shared" si="6"/>
        <v>8</v>
      </c>
      <c r="R4">
        <f t="shared" si="6"/>
        <v>9</v>
      </c>
      <c r="S4">
        <f t="shared" si="6"/>
        <v>10</v>
      </c>
      <c r="T4">
        <f t="shared" si="6"/>
        <v>11</v>
      </c>
      <c r="U4">
        <f t="shared" si="6"/>
        <v>12</v>
      </c>
      <c r="V4" s="10">
        <f t="shared" si="6"/>
        <v>1</v>
      </c>
      <c r="W4" s="4">
        <f t="shared" si="6"/>
        <v>2</v>
      </c>
      <c r="X4" s="6">
        <f t="shared" si="6"/>
        <v>3</v>
      </c>
      <c r="Y4" s="6">
        <f t="shared" ref="Y4:BE4" si="7">MONTH(Y6)</f>
        <v>4</v>
      </c>
      <c r="Z4" s="6">
        <f t="shared" si="7"/>
        <v>5</v>
      </c>
      <c r="AA4" s="6">
        <f t="shared" si="7"/>
        <v>6</v>
      </c>
      <c r="AB4" s="6">
        <f t="shared" si="7"/>
        <v>7</v>
      </c>
      <c r="AC4" s="6">
        <f t="shared" si="7"/>
        <v>8</v>
      </c>
      <c r="AD4" s="6">
        <f t="shared" si="7"/>
        <v>9</v>
      </c>
      <c r="AE4" s="6">
        <f t="shared" si="7"/>
        <v>10</v>
      </c>
      <c r="AF4" s="6">
        <f t="shared" si="7"/>
        <v>11</v>
      </c>
      <c r="AG4" s="6">
        <f t="shared" si="7"/>
        <v>12</v>
      </c>
      <c r="AH4" s="6">
        <f t="shared" si="7"/>
        <v>1</v>
      </c>
      <c r="AI4" s="6">
        <f t="shared" si="7"/>
        <v>2</v>
      </c>
      <c r="AJ4" s="6">
        <f t="shared" si="7"/>
        <v>3</v>
      </c>
      <c r="AK4" s="6">
        <f t="shared" si="7"/>
        <v>4</v>
      </c>
      <c r="AL4" s="6">
        <f t="shared" si="7"/>
        <v>5</v>
      </c>
      <c r="AM4" s="6">
        <f t="shared" si="7"/>
        <v>6</v>
      </c>
      <c r="AN4" s="6">
        <f t="shared" si="7"/>
        <v>7</v>
      </c>
      <c r="AO4" s="6">
        <f t="shared" si="7"/>
        <v>8</v>
      </c>
      <c r="AP4" s="6">
        <f t="shared" si="7"/>
        <v>9</v>
      </c>
      <c r="AQ4" s="6">
        <f t="shared" si="7"/>
        <v>10</v>
      </c>
      <c r="AR4" s="6">
        <f t="shared" si="7"/>
        <v>11</v>
      </c>
      <c r="AS4" s="6">
        <f t="shared" si="7"/>
        <v>12</v>
      </c>
      <c r="AT4" s="6">
        <f t="shared" si="7"/>
        <v>1</v>
      </c>
      <c r="AU4" s="6">
        <f t="shared" si="7"/>
        <v>2</v>
      </c>
      <c r="AV4" s="6">
        <f t="shared" si="7"/>
        <v>3</v>
      </c>
      <c r="AW4" s="6">
        <f t="shared" si="7"/>
        <v>4</v>
      </c>
      <c r="AX4" s="6">
        <f t="shared" si="7"/>
        <v>5</v>
      </c>
      <c r="AY4" s="6">
        <f t="shared" si="7"/>
        <v>6</v>
      </c>
      <c r="AZ4" s="6">
        <f t="shared" si="7"/>
        <v>7</v>
      </c>
      <c r="BA4" s="6">
        <f t="shared" si="7"/>
        <v>8</v>
      </c>
      <c r="BB4" s="6">
        <f t="shared" si="7"/>
        <v>9</v>
      </c>
      <c r="BC4" s="6">
        <f t="shared" si="7"/>
        <v>10</v>
      </c>
      <c r="BD4" s="6">
        <f t="shared" si="7"/>
        <v>11</v>
      </c>
      <c r="BE4" s="6">
        <f t="shared" si="7"/>
        <v>12</v>
      </c>
    </row>
    <row r="5" spans="1:81" hidden="1" x14ac:dyDescent="0.2">
      <c r="B5" t="s">
        <v>1</v>
      </c>
      <c r="J5">
        <f>DAY(J6)</f>
        <v>1</v>
      </c>
      <c r="K5">
        <f>DAY(K6)</f>
        <v>1</v>
      </c>
      <c r="L5">
        <f t="shared" ref="L5:X5" si="8">DAY(L6)</f>
        <v>1</v>
      </c>
      <c r="M5">
        <f t="shared" si="8"/>
        <v>1</v>
      </c>
      <c r="N5">
        <f t="shared" si="8"/>
        <v>1</v>
      </c>
      <c r="O5">
        <f t="shared" si="8"/>
        <v>1</v>
      </c>
      <c r="P5">
        <f t="shared" si="8"/>
        <v>1</v>
      </c>
      <c r="Q5">
        <f t="shared" si="8"/>
        <v>1</v>
      </c>
      <c r="R5">
        <f t="shared" si="8"/>
        <v>1</v>
      </c>
      <c r="S5">
        <f t="shared" si="8"/>
        <v>1</v>
      </c>
      <c r="T5">
        <f t="shared" si="8"/>
        <v>1</v>
      </c>
      <c r="U5">
        <f t="shared" si="8"/>
        <v>1</v>
      </c>
      <c r="V5" s="10">
        <f t="shared" si="8"/>
        <v>1</v>
      </c>
      <c r="W5" s="4">
        <f t="shared" si="8"/>
        <v>1</v>
      </c>
      <c r="X5" s="6">
        <f t="shared" si="8"/>
        <v>1</v>
      </c>
      <c r="Y5" s="6">
        <f t="shared" ref="Y5:BE5" si="9">DAY(Y6)</f>
        <v>1</v>
      </c>
      <c r="Z5" s="6">
        <f t="shared" si="9"/>
        <v>1</v>
      </c>
      <c r="AA5" s="6">
        <f t="shared" si="9"/>
        <v>1</v>
      </c>
      <c r="AB5" s="6">
        <f t="shared" si="9"/>
        <v>1</v>
      </c>
      <c r="AC5" s="6">
        <f t="shared" si="9"/>
        <v>1</v>
      </c>
      <c r="AD5" s="6">
        <f t="shared" si="9"/>
        <v>1</v>
      </c>
      <c r="AE5" s="6">
        <f t="shared" si="9"/>
        <v>1</v>
      </c>
      <c r="AF5" s="6">
        <f t="shared" si="9"/>
        <v>1</v>
      </c>
      <c r="AG5" s="6">
        <f t="shared" si="9"/>
        <v>1</v>
      </c>
      <c r="AH5" s="6">
        <f t="shared" si="9"/>
        <v>1</v>
      </c>
      <c r="AI5" s="6">
        <f t="shared" si="9"/>
        <v>1</v>
      </c>
      <c r="AJ5" s="6">
        <f t="shared" si="9"/>
        <v>1</v>
      </c>
      <c r="AK5" s="6">
        <f t="shared" si="9"/>
        <v>1</v>
      </c>
      <c r="AL5" s="6">
        <f t="shared" si="9"/>
        <v>1</v>
      </c>
      <c r="AM5" s="6">
        <f t="shared" si="9"/>
        <v>1</v>
      </c>
      <c r="AN5" s="6">
        <f t="shared" si="9"/>
        <v>1</v>
      </c>
      <c r="AO5" s="6">
        <f t="shared" si="9"/>
        <v>1</v>
      </c>
      <c r="AP5" s="6">
        <f t="shared" si="9"/>
        <v>1</v>
      </c>
      <c r="AQ5" s="6">
        <f t="shared" si="9"/>
        <v>1</v>
      </c>
      <c r="AR5" s="6">
        <f t="shared" si="9"/>
        <v>1</v>
      </c>
      <c r="AS5" s="6">
        <f t="shared" si="9"/>
        <v>1</v>
      </c>
      <c r="AT5" s="6">
        <f t="shared" si="9"/>
        <v>1</v>
      </c>
      <c r="AU5" s="6">
        <f t="shared" si="9"/>
        <v>1</v>
      </c>
      <c r="AV5" s="6">
        <f t="shared" si="9"/>
        <v>1</v>
      </c>
      <c r="AW5" s="6">
        <f t="shared" si="9"/>
        <v>1</v>
      </c>
      <c r="AX5" s="6">
        <f t="shared" si="9"/>
        <v>1</v>
      </c>
      <c r="AY5" s="6">
        <f t="shared" si="9"/>
        <v>1</v>
      </c>
      <c r="AZ5" s="6">
        <f t="shared" si="9"/>
        <v>1</v>
      </c>
      <c r="BA5" s="6">
        <f t="shared" si="9"/>
        <v>1</v>
      </c>
      <c r="BB5" s="6">
        <f t="shared" si="9"/>
        <v>1</v>
      </c>
      <c r="BC5" s="6">
        <f t="shared" si="9"/>
        <v>1</v>
      </c>
      <c r="BD5" s="6">
        <f t="shared" si="9"/>
        <v>1</v>
      </c>
      <c r="BE5" s="6">
        <f t="shared" si="9"/>
        <v>1</v>
      </c>
    </row>
    <row r="6" spans="1:81" hidden="1" x14ac:dyDescent="0.2">
      <c r="J6" s="1">
        <v>42370</v>
      </c>
      <c r="K6" s="1">
        <v>42401</v>
      </c>
      <c r="L6" s="1">
        <v>42430</v>
      </c>
      <c r="M6" s="1">
        <v>42461</v>
      </c>
      <c r="N6" s="1">
        <v>42491</v>
      </c>
      <c r="O6" s="1">
        <v>42522</v>
      </c>
      <c r="P6" s="1">
        <v>42552</v>
      </c>
      <c r="Q6" s="1">
        <v>42583</v>
      </c>
      <c r="R6" s="1">
        <v>42614</v>
      </c>
      <c r="S6" s="1">
        <v>42644</v>
      </c>
      <c r="T6" s="1">
        <v>42675</v>
      </c>
      <c r="U6" s="1">
        <v>42705</v>
      </c>
      <c r="V6" s="11">
        <v>42736</v>
      </c>
      <c r="W6" s="327">
        <v>42767</v>
      </c>
      <c r="X6" s="7">
        <v>42795</v>
      </c>
      <c r="Y6" s="7">
        <v>42826</v>
      </c>
      <c r="Z6" s="7">
        <v>42856</v>
      </c>
      <c r="AA6" s="7">
        <v>42887</v>
      </c>
      <c r="AB6" s="7">
        <v>42917</v>
      </c>
      <c r="AC6" s="7">
        <v>42948</v>
      </c>
      <c r="AD6" s="7">
        <v>42979</v>
      </c>
      <c r="AE6" s="7">
        <v>43009</v>
      </c>
      <c r="AF6" s="7">
        <v>43040</v>
      </c>
      <c r="AG6" s="7">
        <v>43070</v>
      </c>
      <c r="AH6" s="7">
        <v>43101</v>
      </c>
      <c r="AI6" s="7">
        <v>43132</v>
      </c>
      <c r="AJ6" s="7">
        <v>43160</v>
      </c>
      <c r="AK6" s="7">
        <v>43191</v>
      </c>
      <c r="AL6" s="7">
        <v>43221</v>
      </c>
      <c r="AM6" s="7">
        <v>43252</v>
      </c>
      <c r="AN6" s="7">
        <v>43282</v>
      </c>
      <c r="AO6" s="7">
        <v>43313</v>
      </c>
      <c r="AP6" s="7">
        <v>43344</v>
      </c>
      <c r="AQ6" s="7">
        <v>43374</v>
      </c>
      <c r="AR6" s="7">
        <v>43405</v>
      </c>
      <c r="AS6" s="7">
        <v>43435</v>
      </c>
      <c r="AT6" s="7">
        <v>43466</v>
      </c>
      <c r="AU6" s="7">
        <v>43497</v>
      </c>
      <c r="AV6" s="7">
        <v>43525</v>
      </c>
      <c r="AW6" s="7">
        <v>43556</v>
      </c>
      <c r="AX6" s="7">
        <v>43586</v>
      </c>
      <c r="AY6" s="7">
        <v>43617</v>
      </c>
      <c r="AZ6" s="7">
        <v>43647</v>
      </c>
      <c r="BA6" s="7">
        <v>43678</v>
      </c>
      <c r="BB6" s="7">
        <v>43709</v>
      </c>
      <c r="BC6" s="7">
        <v>43739</v>
      </c>
      <c r="BD6" s="7">
        <v>43770</v>
      </c>
      <c r="BE6" s="7">
        <v>43800</v>
      </c>
    </row>
    <row r="7" spans="1:81" hidden="1" x14ac:dyDescent="0.2">
      <c r="G7" s="1"/>
      <c r="H7" s="1"/>
      <c r="I7" s="115"/>
      <c r="J7" s="1" t="str">
        <f t="shared" ref="J7:V7" ca="1" si="10">IF(TODAY()&lt;J6,"estimates","")</f>
        <v/>
      </c>
      <c r="K7" s="1" t="str">
        <f t="shared" ca="1" si="10"/>
        <v/>
      </c>
      <c r="L7" s="1" t="str">
        <f t="shared" ca="1" si="10"/>
        <v/>
      </c>
      <c r="M7" s="1" t="str">
        <f t="shared" ca="1" si="10"/>
        <v/>
      </c>
      <c r="N7" s="1" t="str">
        <f t="shared" ca="1" si="10"/>
        <v/>
      </c>
      <c r="O7" s="1" t="str">
        <f t="shared" ca="1" si="10"/>
        <v/>
      </c>
      <c r="P7" s="1" t="str">
        <f t="shared" ca="1" si="10"/>
        <v/>
      </c>
      <c r="Q7" s="1" t="str">
        <f t="shared" ca="1" si="10"/>
        <v/>
      </c>
      <c r="R7" s="1" t="str">
        <f t="shared" ca="1" si="10"/>
        <v/>
      </c>
      <c r="S7" s="1" t="str">
        <f t="shared" ca="1" si="10"/>
        <v/>
      </c>
      <c r="T7" s="1" t="str">
        <f t="shared" ca="1" si="10"/>
        <v/>
      </c>
      <c r="U7" s="1" t="str">
        <f t="shared" ca="1" si="10"/>
        <v/>
      </c>
      <c r="V7" s="11" t="str">
        <f t="shared" ca="1" si="10"/>
        <v/>
      </c>
      <c r="W7" s="327" t="str">
        <f ca="1">IF(TODAY()&lt;=DATE(YEAR(W6),MONTH(W6),DAY(31)),"estimates","")</f>
        <v/>
      </c>
      <c r="X7" s="7" t="str">
        <f t="shared" ref="X7:BE7" ca="1" si="11">IF(TODAY()&lt;=DATE(YEAR(X6),MONTH(X6),DAY(31)),"estimates","")</f>
        <v>estimates</v>
      </c>
      <c r="Y7" s="7" t="str">
        <f t="shared" ca="1" si="11"/>
        <v>estimates</v>
      </c>
      <c r="Z7" s="7" t="str">
        <f t="shared" ca="1" si="11"/>
        <v>estimates</v>
      </c>
      <c r="AA7" s="7" t="str">
        <f t="shared" ca="1" si="11"/>
        <v>estimates</v>
      </c>
      <c r="AB7" s="7" t="str">
        <f t="shared" ca="1" si="11"/>
        <v>estimates</v>
      </c>
      <c r="AC7" s="7" t="str">
        <f t="shared" ca="1" si="11"/>
        <v>estimates</v>
      </c>
      <c r="AD7" s="7" t="str">
        <f t="shared" ca="1" si="11"/>
        <v>estimates</v>
      </c>
      <c r="AE7" s="7" t="str">
        <f t="shared" ca="1" si="11"/>
        <v>estimates</v>
      </c>
      <c r="AF7" s="7" t="str">
        <f t="shared" ca="1" si="11"/>
        <v>estimates</v>
      </c>
      <c r="AG7" s="7" t="str">
        <f t="shared" ca="1" si="11"/>
        <v>estimates</v>
      </c>
      <c r="AH7" s="7" t="str">
        <f t="shared" ca="1" si="11"/>
        <v>estimates</v>
      </c>
      <c r="AI7" s="7" t="str">
        <f t="shared" ca="1" si="11"/>
        <v>estimates</v>
      </c>
      <c r="AJ7" s="7" t="str">
        <f t="shared" ca="1" si="11"/>
        <v>estimates</v>
      </c>
      <c r="AK7" s="7" t="str">
        <f t="shared" ca="1" si="11"/>
        <v>estimates</v>
      </c>
      <c r="AL7" s="7" t="str">
        <f t="shared" ca="1" si="11"/>
        <v>estimates</v>
      </c>
      <c r="AM7" s="7" t="str">
        <f t="shared" ca="1" si="11"/>
        <v>estimates</v>
      </c>
      <c r="AN7" s="7" t="str">
        <f t="shared" ca="1" si="11"/>
        <v>estimates</v>
      </c>
      <c r="AO7" s="7" t="str">
        <f t="shared" ca="1" si="11"/>
        <v>estimates</v>
      </c>
      <c r="AP7" s="7" t="str">
        <f t="shared" ca="1" si="11"/>
        <v>estimates</v>
      </c>
      <c r="AQ7" s="7" t="str">
        <f t="shared" ca="1" si="11"/>
        <v>estimates</v>
      </c>
      <c r="AR7" s="7" t="str">
        <f t="shared" ca="1" si="11"/>
        <v>estimates</v>
      </c>
      <c r="AS7" s="7" t="str">
        <f t="shared" ca="1" si="11"/>
        <v>estimates</v>
      </c>
      <c r="AT7" s="7" t="str">
        <f t="shared" ca="1" si="11"/>
        <v>estimates</v>
      </c>
      <c r="AU7" s="7" t="str">
        <f t="shared" ca="1" si="11"/>
        <v>estimates</v>
      </c>
      <c r="AV7" s="7" t="str">
        <f t="shared" ca="1" si="11"/>
        <v>estimates</v>
      </c>
      <c r="AW7" s="7" t="str">
        <f t="shared" ca="1" si="11"/>
        <v>estimates</v>
      </c>
      <c r="AX7" s="7" t="str">
        <f t="shared" ca="1" si="11"/>
        <v>estimates</v>
      </c>
      <c r="AY7" s="7" t="str">
        <f t="shared" ca="1" si="11"/>
        <v>estimates</v>
      </c>
      <c r="AZ7" s="7" t="str">
        <f t="shared" ca="1" si="11"/>
        <v>estimates</v>
      </c>
      <c r="BA7" s="7" t="str">
        <f t="shared" ca="1" si="11"/>
        <v>estimates</v>
      </c>
      <c r="BB7" s="7" t="str">
        <f t="shared" ca="1" si="11"/>
        <v>estimates</v>
      </c>
      <c r="BC7" s="7" t="str">
        <f t="shared" ca="1" si="11"/>
        <v>estimates</v>
      </c>
      <c r="BD7" s="7" t="str">
        <f t="shared" ca="1" si="11"/>
        <v>estimates</v>
      </c>
      <c r="BE7" s="7" t="str">
        <f t="shared" ca="1" si="11"/>
        <v>estimates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idden="1" x14ac:dyDescent="0.2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1"/>
      <c r="W8" s="327"/>
      <c r="X8" s="7" t="str">
        <f t="shared" ref="X8:BE8" ca="1" si="12">IF(AND(X7="estimates",W7=""),"first estimate","")</f>
        <v>first estimate</v>
      </c>
      <c r="Y8" s="7" t="str">
        <f t="shared" ca="1" si="12"/>
        <v/>
      </c>
      <c r="Z8" s="7" t="str">
        <f t="shared" ca="1" si="12"/>
        <v/>
      </c>
      <c r="AA8" s="7" t="str">
        <f t="shared" ca="1" si="12"/>
        <v/>
      </c>
      <c r="AB8" s="7" t="str">
        <f t="shared" ca="1" si="12"/>
        <v/>
      </c>
      <c r="AC8" s="7" t="str">
        <f t="shared" ca="1" si="12"/>
        <v/>
      </c>
      <c r="AD8" s="7" t="str">
        <f t="shared" ca="1" si="12"/>
        <v/>
      </c>
      <c r="AE8" s="7" t="str">
        <f t="shared" ca="1" si="12"/>
        <v/>
      </c>
      <c r="AF8" s="7" t="str">
        <f t="shared" ca="1" si="12"/>
        <v/>
      </c>
      <c r="AG8" s="7" t="str">
        <f t="shared" ca="1" si="12"/>
        <v/>
      </c>
      <c r="AH8" s="7" t="str">
        <f t="shared" ca="1" si="12"/>
        <v/>
      </c>
      <c r="AI8" s="7" t="str">
        <f t="shared" ca="1" si="12"/>
        <v/>
      </c>
      <c r="AJ8" s="7" t="str">
        <f t="shared" ca="1" si="12"/>
        <v/>
      </c>
      <c r="AK8" s="7" t="str">
        <f t="shared" ca="1" si="12"/>
        <v/>
      </c>
      <c r="AL8" s="7" t="str">
        <f t="shared" ca="1" si="12"/>
        <v/>
      </c>
      <c r="AM8" s="7" t="str">
        <f t="shared" ca="1" si="12"/>
        <v/>
      </c>
      <c r="AN8" s="7" t="str">
        <f t="shared" ca="1" si="12"/>
        <v/>
      </c>
      <c r="AO8" s="7" t="str">
        <f t="shared" ca="1" si="12"/>
        <v/>
      </c>
      <c r="AP8" s="7" t="str">
        <f t="shared" ca="1" si="12"/>
        <v/>
      </c>
      <c r="AQ8" s="7" t="str">
        <f t="shared" ca="1" si="12"/>
        <v/>
      </c>
      <c r="AR8" s="7" t="str">
        <f t="shared" ca="1" si="12"/>
        <v/>
      </c>
      <c r="AS8" s="7" t="str">
        <f t="shared" ca="1" si="12"/>
        <v/>
      </c>
      <c r="AT8" s="7" t="str">
        <f t="shared" ca="1" si="12"/>
        <v/>
      </c>
      <c r="AU8" s="7" t="str">
        <f t="shared" ca="1" si="12"/>
        <v/>
      </c>
      <c r="AV8" s="7" t="str">
        <f t="shared" ca="1" si="12"/>
        <v/>
      </c>
      <c r="AW8" s="7" t="str">
        <f t="shared" ca="1" si="12"/>
        <v/>
      </c>
      <c r="AX8" s="7" t="str">
        <f t="shared" ca="1" si="12"/>
        <v/>
      </c>
      <c r="AY8" s="7" t="str">
        <f t="shared" ca="1" si="12"/>
        <v/>
      </c>
      <c r="AZ8" s="7" t="str">
        <f t="shared" ca="1" si="12"/>
        <v/>
      </c>
      <c r="BA8" s="7" t="str">
        <f t="shared" ca="1" si="12"/>
        <v/>
      </c>
      <c r="BB8" s="7" t="str">
        <f t="shared" ca="1" si="12"/>
        <v/>
      </c>
      <c r="BC8" s="7" t="str">
        <f t="shared" ca="1" si="12"/>
        <v/>
      </c>
      <c r="BD8" s="7" t="str">
        <f t="shared" ca="1" si="12"/>
        <v/>
      </c>
      <c r="BE8" s="7" t="str">
        <f t="shared" ca="1" si="12"/>
        <v/>
      </c>
    </row>
    <row r="9" spans="1:81" hidden="1" x14ac:dyDescent="0.2"/>
    <row r="10" spans="1:81" hidden="1" x14ac:dyDescent="0.2"/>
    <row r="11" spans="1:81" ht="17" thickBot="1" x14ac:dyDescent="0.25">
      <c r="J11" s="2" t="str">
        <f ca="1">CONCATENATE(J5,"/",J4,"/",J3,LEFT(J7,1))</f>
        <v>1/1/2016</v>
      </c>
      <c r="K11" s="2" t="str">
        <f t="shared" ref="K11:V11" ca="1" si="13">CONCATENATE(K5,"/",K4,"/",K3,LEFT(K7,1))</f>
        <v>1/2/2016</v>
      </c>
      <c r="L11" s="2" t="str">
        <f t="shared" ca="1" si="13"/>
        <v>1/3/2016</v>
      </c>
      <c r="M11" s="2" t="str">
        <f t="shared" ca="1" si="13"/>
        <v>1/4/2016</v>
      </c>
      <c r="N11" s="2" t="str">
        <f t="shared" ca="1" si="13"/>
        <v>1/5/2016</v>
      </c>
      <c r="O11" s="2" t="str">
        <f t="shared" ca="1" si="13"/>
        <v>1/6/2016</v>
      </c>
      <c r="P11" s="2" t="str">
        <f t="shared" ca="1" si="13"/>
        <v>1/7/2016</v>
      </c>
      <c r="Q11" s="2" t="str">
        <f t="shared" ca="1" si="13"/>
        <v>1/8/2016</v>
      </c>
      <c r="R11" s="2" t="str">
        <f t="shared" ca="1" si="13"/>
        <v>1/9/2016</v>
      </c>
      <c r="S11" s="2" t="str">
        <f t="shared" ca="1" si="13"/>
        <v>1/10/2016</v>
      </c>
      <c r="T11" s="2" t="str">
        <f t="shared" ca="1" si="13"/>
        <v>1/11/2016</v>
      </c>
      <c r="U11" s="2" t="str">
        <f t="shared" ca="1" si="13"/>
        <v>1/12/2016</v>
      </c>
      <c r="V11" s="12" t="str">
        <f t="shared" ca="1" si="13"/>
        <v>1/1/2017</v>
      </c>
      <c r="W11" s="12" t="str">
        <f t="shared" ref="W11" ca="1" si="14">CONCATENATE(W5,"/",W4,"/",W3,LEFT(W7,1))</f>
        <v>1/2/2017</v>
      </c>
      <c r="X11" s="8" t="str">
        <f t="shared" ref="X11:BE11" ca="1" si="15">CONCATENATE(X5,"/",X4,"/",X3,LEFT(X7,1))</f>
        <v>1/3/2017e</v>
      </c>
      <c r="Y11" s="8" t="str">
        <f t="shared" ca="1" si="15"/>
        <v>1/4/2017e</v>
      </c>
      <c r="Z11" s="8" t="str">
        <f t="shared" ca="1" si="15"/>
        <v>1/5/2017e</v>
      </c>
      <c r="AA11" s="8" t="str">
        <f t="shared" ca="1" si="15"/>
        <v>1/6/2017e</v>
      </c>
      <c r="AB11" s="8" t="str">
        <f t="shared" ca="1" si="15"/>
        <v>1/7/2017e</v>
      </c>
      <c r="AC11" s="8" t="str">
        <f t="shared" ca="1" si="15"/>
        <v>1/8/2017e</v>
      </c>
      <c r="AD11" s="8" t="str">
        <f t="shared" ca="1" si="15"/>
        <v>1/9/2017e</v>
      </c>
      <c r="AE11" s="8" t="str">
        <f t="shared" ca="1" si="15"/>
        <v>1/10/2017e</v>
      </c>
      <c r="AF11" s="8" t="str">
        <f t="shared" ca="1" si="15"/>
        <v>1/11/2017e</v>
      </c>
      <c r="AG11" s="8" t="str">
        <f t="shared" ca="1" si="15"/>
        <v>1/12/2017e</v>
      </c>
      <c r="AH11" s="8" t="str">
        <f t="shared" ca="1" si="15"/>
        <v>1/1/2018e</v>
      </c>
      <c r="AI11" s="8" t="str">
        <f t="shared" ca="1" si="15"/>
        <v>1/2/2018e</v>
      </c>
      <c r="AJ11" s="8" t="str">
        <f t="shared" ca="1" si="15"/>
        <v>1/3/2018e</v>
      </c>
      <c r="AK11" s="8" t="str">
        <f t="shared" ca="1" si="15"/>
        <v>1/4/2018e</v>
      </c>
      <c r="AL11" s="8" t="str">
        <f t="shared" ca="1" si="15"/>
        <v>1/5/2018e</v>
      </c>
      <c r="AM11" s="8" t="str">
        <f t="shared" ca="1" si="15"/>
        <v>1/6/2018e</v>
      </c>
      <c r="AN11" s="8" t="str">
        <f t="shared" ca="1" si="15"/>
        <v>1/7/2018e</v>
      </c>
      <c r="AO11" s="8" t="str">
        <f t="shared" ca="1" si="15"/>
        <v>1/8/2018e</v>
      </c>
      <c r="AP11" s="8" t="str">
        <f t="shared" ca="1" si="15"/>
        <v>1/9/2018e</v>
      </c>
      <c r="AQ11" s="8" t="str">
        <f t="shared" ca="1" si="15"/>
        <v>1/10/2018e</v>
      </c>
      <c r="AR11" s="8" t="str">
        <f t="shared" ca="1" si="15"/>
        <v>1/11/2018e</v>
      </c>
      <c r="AS11" s="8" t="str">
        <f t="shared" ca="1" si="15"/>
        <v>1/12/2018e</v>
      </c>
      <c r="AT11" s="8" t="str">
        <f t="shared" ca="1" si="15"/>
        <v>1/1/2019e</v>
      </c>
      <c r="AU11" s="8" t="str">
        <f t="shared" ca="1" si="15"/>
        <v>1/2/2019e</v>
      </c>
      <c r="AV11" s="8" t="str">
        <f t="shared" ca="1" si="15"/>
        <v>1/3/2019e</v>
      </c>
      <c r="AW11" s="8" t="str">
        <f t="shared" ca="1" si="15"/>
        <v>1/4/2019e</v>
      </c>
      <c r="AX11" s="8" t="str">
        <f t="shared" ca="1" si="15"/>
        <v>1/5/2019e</v>
      </c>
      <c r="AY11" s="8" t="str">
        <f t="shared" ca="1" si="15"/>
        <v>1/6/2019e</v>
      </c>
      <c r="AZ11" s="8" t="str">
        <f t="shared" ca="1" si="15"/>
        <v>1/7/2019e</v>
      </c>
      <c r="BA11" s="8" t="str">
        <f t="shared" ca="1" si="15"/>
        <v>1/8/2019e</v>
      </c>
      <c r="BB11" s="8" t="str">
        <f t="shared" ca="1" si="15"/>
        <v>1/9/2019e</v>
      </c>
      <c r="BC11" s="8" t="str">
        <f t="shared" ca="1" si="15"/>
        <v>1/10/2019e</v>
      </c>
      <c r="BD11" s="8" t="str">
        <f t="shared" ca="1" si="15"/>
        <v>1/11/2019e</v>
      </c>
      <c r="BE11" s="8" t="str">
        <f t="shared" ca="1" si="15"/>
        <v>1/12/2019e</v>
      </c>
    </row>
    <row r="12" spans="1:81" ht="17" thickBot="1" x14ac:dyDescent="0.25">
      <c r="A12" s="171"/>
      <c r="B12" s="172" t="s">
        <v>109</v>
      </c>
      <c r="C12" s="173"/>
      <c r="D12" s="173"/>
      <c r="E12" s="173"/>
      <c r="F12" s="173"/>
      <c r="G12" s="173"/>
      <c r="H12" s="174"/>
      <c r="W12" s="10"/>
    </row>
    <row r="13" spans="1:81" s="25" customFormat="1" ht="17" thickBot="1" x14ac:dyDescent="0.25">
      <c r="A13" s="169"/>
      <c r="B13" s="169" t="s">
        <v>96</v>
      </c>
      <c r="E13" s="170" t="s">
        <v>97</v>
      </c>
      <c r="F13" s="169" t="s">
        <v>108</v>
      </c>
      <c r="G13" s="169"/>
      <c r="H13" s="169"/>
      <c r="I13" s="120" t="s">
        <v>36</v>
      </c>
      <c r="V13" s="26"/>
      <c r="W13" s="26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</row>
    <row r="14" spans="1:81" s="29" customFormat="1" x14ac:dyDescent="0.2">
      <c r="B14" s="147" t="s">
        <v>103</v>
      </c>
      <c r="E14" s="259"/>
      <c r="I14" s="121" t="s">
        <v>8</v>
      </c>
      <c r="X14" s="30">
        <f t="shared" ref="X14:BE14" ca="1" si="16">IF(SUM(R14:W14)=0,$E$14,W14)*(1+X15)</f>
        <v>0</v>
      </c>
      <c r="Y14" s="30">
        <f t="shared" ca="1" si="16"/>
        <v>0</v>
      </c>
      <c r="Z14" s="30">
        <f t="shared" ca="1" si="16"/>
        <v>0</v>
      </c>
      <c r="AA14" s="30">
        <f t="shared" ca="1" si="16"/>
        <v>0</v>
      </c>
      <c r="AB14" s="30">
        <f t="shared" ca="1" si="16"/>
        <v>0</v>
      </c>
      <c r="AC14" s="30">
        <f t="shared" ca="1" si="16"/>
        <v>0</v>
      </c>
      <c r="AD14" s="30">
        <f t="shared" ca="1" si="16"/>
        <v>0</v>
      </c>
      <c r="AE14" s="30">
        <f t="shared" ca="1" si="16"/>
        <v>0</v>
      </c>
      <c r="AF14" s="30">
        <f t="shared" ca="1" si="16"/>
        <v>0</v>
      </c>
      <c r="AG14" s="30">
        <f t="shared" ca="1" si="16"/>
        <v>0</v>
      </c>
      <c r="AH14" s="30">
        <f t="shared" ca="1" si="16"/>
        <v>0</v>
      </c>
      <c r="AI14" s="30">
        <f t="shared" ca="1" si="16"/>
        <v>0</v>
      </c>
      <c r="AJ14" s="30">
        <f t="shared" ca="1" si="16"/>
        <v>0</v>
      </c>
      <c r="AK14" s="30">
        <f t="shared" ca="1" si="16"/>
        <v>0</v>
      </c>
      <c r="AL14" s="30">
        <f t="shared" ca="1" si="16"/>
        <v>0</v>
      </c>
      <c r="AM14" s="30">
        <f t="shared" ca="1" si="16"/>
        <v>0</v>
      </c>
      <c r="AN14" s="30">
        <f t="shared" ca="1" si="16"/>
        <v>0</v>
      </c>
      <c r="AO14" s="30">
        <f t="shared" ca="1" si="16"/>
        <v>0</v>
      </c>
      <c r="AP14" s="30">
        <f t="shared" ca="1" si="16"/>
        <v>0</v>
      </c>
      <c r="AQ14" s="30">
        <f t="shared" ca="1" si="16"/>
        <v>0</v>
      </c>
      <c r="AR14" s="30">
        <f t="shared" ca="1" si="16"/>
        <v>0</v>
      </c>
      <c r="AS14" s="30">
        <f t="shared" ca="1" si="16"/>
        <v>0</v>
      </c>
      <c r="AT14" s="30">
        <f t="shared" ca="1" si="16"/>
        <v>0</v>
      </c>
      <c r="AU14" s="30">
        <f t="shared" ca="1" si="16"/>
        <v>0</v>
      </c>
      <c r="AV14" s="30">
        <f t="shared" ca="1" si="16"/>
        <v>0</v>
      </c>
      <c r="AW14" s="30">
        <f t="shared" ca="1" si="16"/>
        <v>0</v>
      </c>
      <c r="AX14" s="30">
        <f t="shared" ca="1" si="16"/>
        <v>0</v>
      </c>
      <c r="AY14" s="30">
        <f t="shared" ca="1" si="16"/>
        <v>0</v>
      </c>
      <c r="AZ14" s="30">
        <f t="shared" ca="1" si="16"/>
        <v>0</v>
      </c>
      <c r="BA14" s="30">
        <f t="shared" ca="1" si="16"/>
        <v>0</v>
      </c>
      <c r="BB14" s="30">
        <f t="shared" ca="1" si="16"/>
        <v>0</v>
      </c>
      <c r="BC14" s="30">
        <f t="shared" ca="1" si="16"/>
        <v>0</v>
      </c>
      <c r="BD14" s="30">
        <f t="shared" ca="1" si="16"/>
        <v>0</v>
      </c>
      <c r="BE14" s="30">
        <f t="shared" ca="1" si="16"/>
        <v>0</v>
      </c>
    </row>
    <row r="15" spans="1:81" s="157" customFormat="1" ht="17" thickBot="1" x14ac:dyDescent="0.25">
      <c r="B15" s="148" t="s">
        <v>15</v>
      </c>
      <c r="E15" s="260"/>
      <c r="I15" s="122" t="s">
        <v>15</v>
      </c>
      <c r="K15" s="157" t="e">
        <f t="shared" ref="K15:W15" si="17">K14/J14-1</f>
        <v>#DIV/0!</v>
      </c>
      <c r="L15" s="157" t="e">
        <f t="shared" si="17"/>
        <v>#DIV/0!</v>
      </c>
      <c r="M15" s="157" t="e">
        <f t="shared" si="17"/>
        <v>#DIV/0!</v>
      </c>
      <c r="N15" s="157" t="e">
        <f t="shared" si="17"/>
        <v>#DIV/0!</v>
      </c>
      <c r="O15" s="157" t="e">
        <f t="shared" si="17"/>
        <v>#DIV/0!</v>
      </c>
      <c r="P15" s="157" t="e">
        <f t="shared" si="17"/>
        <v>#DIV/0!</v>
      </c>
      <c r="Q15" s="157" t="e">
        <f t="shared" si="17"/>
        <v>#DIV/0!</v>
      </c>
      <c r="R15" s="157" t="e">
        <f t="shared" si="17"/>
        <v>#DIV/0!</v>
      </c>
      <c r="S15" s="157" t="e">
        <f t="shared" si="17"/>
        <v>#DIV/0!</v>
      </c>
      <c r="T15" s="157" t="e">
        <f t="shared" si="17"/>
        <v>#DIV/0!</v>
      </c>
      <c r="U15" s="157" t="e">
        <f t="shared" si="17"/>
        <v>#DIV/0!</v>
      </c>
      <c r="V15" s="158" t="e">
        <f t="shared" si="17"/>
        <v>#DIV/0!</v>
      </c>
      <c r="W15" s="158" t="e">
        <f t="shared" si="17"/>
        <v>#DIV/0!</v>
      </c>
      <c r="X15" s="156">
        <f t="shared" ref="X15:BE15" ca="1" si="18">IFERROR(IF(W$7="estimates",W15,IF(SUM(T14:W14)=0,$E15,AVERAGE(R15:W15))),$E15)</f>
        <v>0</v>
      </c>
      <c r="Y15" s="156">
        <f t="shared" ca="1" si="18"/>
        <v>0</v>
      </c>
      <c r="Z15" s="156">
        <f t="shared" ca="1" si="18"/>
        <v>0</v>
      </c>
      <c r="AA15" s="156">
        <f t="shared" ca="1" si="18"/>
        <v>0</v>
      </c>
      <c r="AB15" s="156">
        <f t="shared" ca="1" si="18"/>
        <v>0</v>
      </c>
      <c r="AC15" s="156">
        <f t="shared" ca="1" si="18"/>
        <v>0</v>
      </c>
      <c r="AD15" s="156">
        <f t="shared" ca="1" si="18"/>
        <v>0</v>
      </c>
      <c r="AE15" s="156">
        <f t="shared" ca="1" si="18"/>
        <v>0</v>
      </c>
      <c r="AF15" s="156">
        <f t="shared" ca="1" si="18"/>
        <v>0</v>
      </c>
      <c r="AG15" s="156">
        <f t="shared" ca="1" si="18"/>
        <v>0</v>
      </c>
      <c r="AH15" s="156">
        <f t="shared" ca="1" si="18"/>
        <v>0</v>
      </c>
      <c r="AI15" s="156">
        <f t="shared" ca="1" si="18"/>
        <v>0</v>
      </c>
      <c r="AJ15" s="156">
        <f t="shared" ca="1" si="18"/>
        <v>0</v>
      </c>
      <c r="AK15" s="156">
        <f t="shared" ca="1" si="18"/>
        <v>0</v>
      </c>
      <c r="AL15" s="156">
        <f t="shared" ca="1" si="18"/>
        <v>0</v>
      </c>
      <c r="AM15" s="156">
        <f t="shared" ca="1" si="18"/>
        <v>0</v>
      </c>
      <c r="AN15" s="156">
        <f t="shared" ca="1" si="18"/>
        <v>0</v>
      </c>
      <c r="AO15" s="156">
        <f t="shared" ca="1" si="18"/>
        <v>0</v>
      </c>
      <c r="AP15" s="156">
        <f t="shared" ca="1" si="18"/>
        <v>0</v>
      </c>
      <c r="AQ15" s="156">
        <f t="shared" ca="1" si="18"/>
        <v>0</v>
      </c>
      <c r="AR15" s="156">
        <f t="shared" ca="1" si="18"/>
        <v>0</v>
      </c>
      <c r="AS15" s="156">
        <f t="shared" ca="1" si="18"/>
        <v>0</v>
      </c>
      <c r="AT15" s="156">
        <f t="shared" ca="1" si="18"/>
        <v>0</v>
      </c>
      <c r="AU15" s="156">
        <f t="shared" ca="1" si="18"/>
        <v>0</v>
      </c>
      <c r="AV15" s="156">
        <f t="shared" ca="1" si="18"/>
        <v>0</v>
      </c>
      <c r="AW15" s="156">
        <f t="shared" ca="1" si="18"/>
        <v>0</v>
      </c>
      <c r="AX15" s="156">
        <f t="shared" ca="1" si="18"/>
        <v>0</v>
      </c>
      <c r="AY15" s="156">
        <f t="shared" ca="1" si="18"/>
        <v>0</v>
      </c>
      <c r="AZ15" s="156">
        <f t="shared" ca="1" si="18"/>
        <v>0</v>
      </c>
      <c r="BA15" s="156">
        <f t="shared" ca="1" si="18"/>
        <v>0</v>
      </c>
      <c r="BB15" s="156">
        <f t="shared" ca="1" si="18"/>
        <v>0</v>
      </c>
      <c r="BC15" s="156">
        <f t="shared" ca="1" si="18"/>
        <v>0</v>
      </c>
      <c r="BD15" s="156">
        <f t="shared" ca="1" si="18"/>
        <v>0</v>
      </c>
      <c r="BE15" s="156">
        <f t="shared" ca="1" si="18"/>
        <v>0</v>
      </c>
    </row>
    <row r="16" spans="1:81" s="31" customFormat="1" ht="17" outlineLevel="1" thickTop="1" x14ac:dyDescent="0.2">
      <c r="B16" s="150" t="s">
        <v>9</v>
      </c>
      <c r="E16" s="33"/>
      <c r="I16" s="124" t="s">
        <v>9</v>
      </c>
      <c r="V16" s="32"/>
      <c r="W16" s="32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</row>
    <row r="17" spans="2:57" s="131" customFormat="1" ht="17" outlineLevel="1" thickBot="1" x14ac:dyDescent="0.25">
      <c r="B17" s="203" t="s">
        <v>116</v>
      </c>
      <c r="E17" s="204"/>
      <c r="I17" s="205" t="s">
        <v>116</v>
      </c>
      <c r="V17" s="206"/>
      <c r="W17" s="206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204"/>
    </row>
    <row r="18" spans="2:57" s="85" customFormat="1" outlineLevel="1" x14ac:dyDescent="0.2">
      <c r="B18" s="199" t="s">
        <v>117</v>
      </c>
      <c r="E18" s="261"/>
      <c r="I18" s="200" t="s">
        <v>117</v>
      </c>
      <c r="V18" s="197"/>
      <c r="W18" s="197"/>
      <c r="X18" s="139">
        <f t="shared" ref="X18" ca="1" si="19">IFERROR(IF(SUM(T18:W18)=0,$E18,W18)*(1+X19),0)</f>
        <v>0</v>
      </c>
      <c r="Y18" s="139">
        <f t="shared" ref="Y18" ca="1" si="20">IFERROR(IF(SUM(U18:X18)=0,$E18,X18)*(1+Y19),0)</f>
        <v>0</v>
      </c>
      <c r="Z18" s="139">
        <f t="shared" ref="Z18" ca="1" si="21">IFERROR(IF(SUM(V18:Y18)=0,$E18,Y18)*(1+Z19),0)</f>
        <v>0</v>
      </c>
      <c r="AA18" s="139">
        <f t="shared" ref="AA18" ca="1" si="22">IFERROR(IF(SUM(W18:Z18)=0,$E18,Z18)*(1+AA19),0)</f>
        <v>0</v>
      </c>
      <c r="AB18" s="139">
        <f t="shared" ref="AB18" ca="1" si="23">IFERROR(IF(SUM(X18:AA18)=0,$E18,AA18)*(1+AB19),0)</f>
        <v>0</v>
      </c>
      <c r="AC18" s="139">
        <f t="shared" ref="AC18" ca="1" si="24">IFERROR(IF(SUM(Y18:AB18)=0,$E18,AB18)*(1+AC19),0)</f>
        <v>0</v>
      </c>
      <c r="AD18" s="139">
        <f t="shared" ref="AD18" ca="1" si="25">IFERROR(IF(SUM(Z18:AC18)=0,$E18,AC18)*(1+AD19),0)</f>
        <v>0</v>
      </c>
      <c r="AE18" s="139">
        <f t="shared" ref="AE18" ca="1" si="26">IFERROR(IF(SUM(AA18:AD18)=0,$E18,AD18)*(1+AE19),0)</f>
        <v>0</v>
      </c>
      <c r="AF18" s="139">
        <f t="shared" ref="AF18" ca="1" si="27">IFERROR(IF(SUM(AB18:AE18)=0,$E18,AE18)*(1+AF19),0)</f>
        <v>0</v>
      </c>
      <c r="AG18" s="139">
        <f t="shared" ref="AG18" ca="1" si="28">IFERROR(IF(SUM(AC18:AF18)=0,$E18,AF18)*(1+AG19),0)</f>
        <v>0</v>
      </c>
      <c r="AH18" s="139">
        <f t="shared" ref="AH18" ca="1" si="29">IFERROR(IF(SUM(AD18:AG18)=0,$E18,AG18)*(1+AH19),0)</f>
        <v>0</v>
      </c>
      <c r="AI18" s="139">
        <f t="shared" ref="AI18" ca="1" si="30">IFERROR(IF(SUM(AE18:AH18)=0,$E18,AH18)*(1+AI19),0)</f>
        <v>0</v>
      </c>
      <c r="AJ18" s="139">
        <f t="shared" ref="AJ18" ca="1" si="31">IFERROR(IF(SUM(AF18:AI18)=0,$E18,AI18)*(1+AJ19),0)</f>
        <v>0</v>
      </c>
      <c r="AK18" s="139">
        <f t="shared" ref="AK18" ca="1" si="32">IFERROR(IF(SUM(AG18:AJ18)=0,$E18,AJ18)*(1+AK19),0)</f>
        <v>0</v>
      </c>
      <c r="AL18" s="139">
        <f t="shared" ref="AL18" ca="1" si="33">IFERROR(IF(SUM(AH18:AK18)=0,$E18,AK18)*(1+AL19),0)</f>
        <v>0</v>
      </c>
      <c r="AM18" s="139">
        <f t="shared" ref="AM18" ca="1" si="34">IFERROR(IF(SUM(AI18:AL18)=0,$E18,AL18)*(1+AM19),0)</f>
        <v>0</v>
      </c>
      <c r="AN18" s="139">
        <f t="shared" ref="AN18" ca="1" si="35">IFERROR(IF(SUM(AJ18:AM18)=0,$E18,AM18)*(1+AN19),0)</f>
        <v>0</v>
      </c>
      <c r="AO18" s="139">
        <f t="shared" ref="AO18" ca="1" si="36">IFERROR(IF(SUM(AK18:AN18)=0,$E18,AN18)*(1+AO19),0)</f>
        <v>0</v>
      </c>
      <c r="AP18" s="139">
        <f t="shared" ref="AP18" ca="1" si="37">IFERROR(IF(SUM(AL18:AO18)=0,$E18,AO18)*(1+AP19),0)</f>
        <v>0</v>
      </c>
      <c r="AQ18" s="139">
        <f t="shared" ref="AQ18" ca="1" si="38">IFERROR(IF(SUM(AM18:AP18)=0,$E18,AP18)*(1+AQ19),0)</f>
        <v>0</v>
      </c>
      <c r="AR18" s="139">
        <f t="shared" ref="AR18" ca="1" si="39">IFERROR(IF(SUM(AN18:AQ18)=0,$E18,AQ18)*(1+AR19),0)</f>
        <v>0</v>
      </c>
      <c r="AS18" s="139">
        <f t="shared" ref="AS18" ca="1" si="40">IFERROR(IF(SUM(AO18:AR18)=0,$E18,AR18)*(1+AS19),0)</f>
        <v>0</v>
      </c>
      <c r="AT18" s="139">
        <f t="shared" ref="AT18" ca="1" si="41">IFERROR(IF(SUM(AP18:AS18)=0,$E18,AS18)*(1+AT19),0)</f>
        <v>0</v>
      </c>
      <c r="AU18" s="139">
        <f t="shared" ref="AU18" ca="1" si="42">IFERROR(IF(SUM(AQ18:AT18)=0,$E18,AT18)*(1+AU19),0)</f>
        <v>0</v>
      </c>
      <c r="AV18" s="139">
        <f t="shared" ref="AV18" ca="1" si="43">IFERROR(IF(SUM(AR18:AU18)=0,$E18,AU18)*(1+AV19),0)</f>
        <v>0</v>
      </c>
      <c r="AW18" s="139">
        <f t="shared" ref="AW18" ca="1" si="44">IFERROR(IF(SUM(AS18:AV18)=0,$E18,AV18)*(1+AW19),0)</f>
        <v>0</v>
      </c>
      <c r="AX18" s="139">
        <f t="shared" ref="AX18" ca="1" si="45">IFERROR(IF(SUM(AT18:AW18)=0,$E18,AW18)*(1+AX19),0)</f>
        <v>0</v>
      </c>
      <c r="AY18" s="139">
        <f t="shared" ref="AY18" ca="1" si="46">IFERROR(IF(SUM(AU18:AX18)=0,$E18,AX18)*(1+AY19),0)</f>
        <v>0</v>
      </c>
      <c r="AZ18" s="139">
        <f t="shared" ref="AZ18" ca="1" si="47">IFERROR(IF(SUM(AV18:AY18)=0,$E18,AY18)*(1+AZ19),0)</f>
        <v>0</v>
      </c>
      <c r="BA18" s="139">
        <f t="shared" ref="BA18" ca="1" si="48">IFERROR(IF(SUM(AW18:AZ18)=0,$E18,AZ18)*(1+BA19),0)</f>
        <v>0</v>
      </c>
      <c r="BB18" s="139">
        <f t="shared" ref="BB18" ca="1" si="49">IFERROR(IF(SUM(AX18:BA18)=0,$E18,BA18)*(1+BB19),0)</f>
        <v>0</v>
      </c>
      <c r="BC18" s="139">
        <f t="shared" ref="BC18" ca="1" si="50">IFERROR(IF(SUM(AY18:BB18)=0,$E18,BB18)*(1+BC19),0)</f>
        <v>0</v>
      </c>
      <c r="BD18" s="139">
        <f t="shared" ref="BD18" ca="1" si="51">IFERROR(IF(SUM(AZ18:BC18)=0,$E18,BC18)*(1+BD19),0)</f>
        <v>0</v>
      </c>
      <c r="BE18" s="139">
        <f t="shared" ref="BE18" ca="1" si="52">IFERROR(IF(SUM(BA18:BD18)=0,$E18,BD18)*(1+BE19),0)</f>
        <v>0</v>
      </c>
    </row>
    <row r="19" spans="2:57" s="175" customFormat="1" ht="17" outlineLevel="1" thickBot="1" x14ac:dyDescent="0.25">
      <c r="B19" s="201" t="str">
        <f>CONCATENATE(B18," growth %")</f>
        <v>Facebook growth %</v>
      </c>
      <c r="E19" s="260"/>
      <c r="I19" s="202" t="str">
        <f>CONCATENATE(I18," growth %")</f>
        <v>Facebook growth %</v>
      </c>
      <c r="K19" s="175" t="e">
        <f>K18/J18-1</f>
        <v>#DIV/0!</v>
      </c>
      <c r="L19" s="175" t="e">
        <f t="shared" ref="L19:W19" si="53">L18/K18-1</f>
        <v>#DIV/0!</v>
      </c>
      <c r="M19" s="175" t="e">
        <f t="shared" si="53"/>
        <v>#DIV/0!</v>
      </c>
      <c r="N19" s="175" t="e">
        <f t="shared" si="53"/>
        <v>#DIV/0!</v>
      </c>
      <c r="O19" s="175" t="e">
        <f t="shared" si="53"/>
        <v>#DIV/0!</v>
      </c>
      <c r="P19" s="175" t="e">
        <f t="shared" si="53"/>
        <v>#DIV/0!</v>
      </c>
      <c r="Q19" s="175" t="e">
        <f t="shared" si="53"/>
        <v>#DIV/0!</v>
      </c>
      <c r="R19" s="175" t="e">
        <f t="shared" si="53"/>
        <v>#DIV/0!</v>
      </c>
      <c r="S19" s="175" t="e">
        <f t="shared" si="53"/>
        <v>#DIV/0!</v>
      </c>
      <c r="T19" s="175" t="e">
        <f t="shared" si="53"/>
        <v>#DIV/0!</v>
      </c>
      <c r="U19" s="175" t="e">
        <f t="shared" si="53"/>
        <v>#DIV/0!</v>
      </c>
      <c r="V19" s="175" t="e">
        <f t="shared" si="53"/>
        <v>#DIV/0!</v>
      </c>
      <c r="W19" s="175" t="e">
        <f t="shared" si="53"/>
        <v>#DIV/0!</v>
      </c>
      <c r="X19" s="207">
        <f t="shared" ref="X19" ca="1" si="54">IF(W$7="estimates",W19,IF(SUM(L18:Q18)=0,$E19,AVERAGE(R19:W19)))</f>
        <v>0</v>
      </c>
      <c r="Y19" s="207">
        <f t="shared" ref="Y19" ca="1" si="55">IF(X$7="estimates",X19,IF(SUM(M18:R18)=0,$E19,AVERAGE(S19:X19)))</f>
        <v>0</v>
      </c>
      <c r="Z19" s="207">
        <f t="shared" ref="Z19" ca="1" si="56">IF(Y$7="estimates",Y19,IF(SUM(N18:S18)=0,$E19,AVERAGE(T19:Y19)))</f>
        <v>0</v>
      </c>
      <c r="AA19" s="207">
        <f t="shared" ref="AA19" ca="1" si="57">IF(Z$7="estimates",Z19,IF(SUM(O18:T18)=0,$E19,AVERAGE(U19:Z19)))</f>
        <v>0</v>
      </c>
      <c r="AB19" s="207">
        <f t="shared" ref="AB19" ca="1" si="58">IF(AA$7="estimates",AA19,IF(SUM(P18:U18)=0,$E19,AVERAGE(V19:AA19)))</f>
        <v>0</v>
      </c>
      <c r="AC19" s="207">
        <f t="shared" ref="AC19" ca="1" si="59">IF(AB$7="estimates",AB19,IF(SUM(Q18:V18)=0,$E19,AVERAGE(W19:AB19)))</f>
        <v>0</v>
      </c>
      <c r="AD19" s="207">
        <f t="shared" ref="AD19" ca="1" si="60">IF(AC$7="estimates",AC19,IF(SUM(R18:W18)=0,$E19,AVERAGE(X19:AC19)))</f>
        <v>0</v>
      </c>
      <c r="AE19" s="207">
        <f t="shared" ref="AE19" ca="1" si="61">IF(AD$7="estimates",AD19,IF(SUM(S18:X18)=0,$E19,AVERAGE(Y19:AD19)))</f>
        <v>0</v>
      </c>
      <c r="AF19" s="207">
        <f t="shared" ref="AF19" ca="1" si="62">IF(AE$7="estimates",AE19,IF(SUM(T18:Y18)=0,$E19,AVERAGE(Z19:AE19)))</f>
        <v>0</v>
      </c>
      <c r="AG19" s="207">
        <f t="shared" ref="AG19" ca="1" si="63">IF(AF$7="estimates",AF19,IF(SUM(U18:Z18)=0,$E19,AVERAGE(AA19:AF19)))</f>
        <v>0</v>
      </c>
      <c r="AH19" s="207">
        <f t="shared" ref="AH19" ca="1" si="64">IF(AG$7="estimates",AG19,IF(SUM(V18:AA18)=0,$E19,AVERAGE(AB19:AG19)))</f>
        <v>0</v>
      </c>
      <c r="AI19" s="207">
        <f t="shared" ref="AI19" ca="1" si="65">IF(AH$7="estimates",AH19,IF(SUM(W18:AB18)=0,$E19,AVERAGE(AC19:AH19)))</f>
        <v>0</v>
      </c>
      <c r="AJ19" s="207">
        <f t="shared" ref="AJ19" ca="1" si="66">IF(AI$7="estimates",AI19,IF(SUM(X18:AC18)=0,$E19,AVERAGE(AD19:AI19)))</f>
        <v>0</v>
      </c>
      <c r="AK19" s="207">
        <f t="shared" ref="AK19" ca="1" si="67">IF(AJ$7="estimates",AJ19,IF(SUM(Y18:AD18)=0,$E19,AVERAGE(AE19:AJ19)))</f>
        <v>0</v>
      </c>
      <c r="AL19" s="207">
        <f t="shared" ref="AL19" ca="1" si="68">IF(AK$7="estimates",AK19,IF(SUM(Z18:AE18)=0,$E19,AVERAGE(AF19:AK19)))</f>
        <v>0</v>
      </c>
      <c r="AM19" s="207">
        <f t="shared" ref="AM19" ca="1" si="69">IF(AL$7="estimates",AL19,IF(SUM(AA18:AF18)=0,$E19,AVERAGE(AG19:AL19)))</f>
        <v>0</v>
      </c>
      <c r="AN19" s="207">
        <f t="shared" ref="AN19" ca="1" si="70">IF(AM$7="estimates",AM19,IF(SUM(AB18:AG18)=0,$E19,AVERAGE(AH19:AM19)))</f>
        <v>0</v>
      </c>
      <c r="AO19" s="207">
        <f t="shared" ref="AO19" ca="1" si="71">IF(AN$7="estimates",AN19,IF(SUM(AC18:AH18)=0,$E19,AVERAGE(AI19:AN19)))</f>
        <v>0</v>
      </c>
      <c r="AP19" s="207">
        <f t="shared" ref="AP19" ca="1" si="72">IF(AO$7="estimates",AO19,IF(SUM(AD18:AI18)=0,$E19,AVERAGE(AJ19:AO19)))</f>
        <v>0</v>
      </c>
      <c r="AQ19" s="207">
        <f t="shared" ref="AQ19" ca="1" si="73">IF(AP$7="estimates",AP19,IF(SUM(AE18:AJ18)=0,$E19,AVERAGE(AK19:AP19)))</f>
        <v>0</v>
      </c>
      <c r="AR19" s="207">
        <f t="shared" ref="AR19" ca="1" si="74">IF(AQ$7="estimates",AQ19,IF(SUM(AF18:AK18)=0,$E19,AVERAGE(AL19:AQ19)))</f>
        <v>0</v>
      </c>
      <c r="AS19" s="207">
        <f t="shared" ref="AS19" ca="1" si="75">IF(AR$7="estimates",AR19,IF(SUM(AG18:AL18)=0,$E19,AVERAGE(AM19:AR19)))</f>
        <v>0</v>
      </c>
      <c r="AT19" s="207">
        <f t="shared" ref="AT19" ca="1" si="76">IF(AS$7="estimates",AS19,IF(SUM(AH18:AM18)=0,$E19,AVERAGE(AN19:AS19)))</f>
        <v>0</v>
      </c>
      <c r="AU19" s="207">
        <f t="shared" ref="AU19" ca="1" si="77">IF(AT$7="estimates",AT19,IF(SUM(AI18:AN18)=0,$E19,AVERAGE(AO19:AT19)))</f>
        <v>0</v>
      </c>
      <c r="AV19" s="207">
        <f t="shared" ref="AV19" ca="1" si="78">IF(AU$7="estimates",AU19,IF(SUM(AJ18:AO18)=0,$E19,AVERAGE(AP19:AU19)))</f>
        <v>0</v>
      </c>
      <c r="AW19" s="207">
        <f t="shared" ref="AW19" ca="1" si="79">IF(AV$7="estimates",AV19,IF(SUM(AK18:AP18)=0,$E19,AVERAGE(AQ19:AV19)))</f>
        <v>0</v>
      </c>
      <c r="AX19" s="207">
        <f t="shared" ref="AX19" ca="1" si="80">IF(AW$7="estimates",AW19,IF(SUM(AL18:AQ18)=0,$E19,AVERAGE(AR19:AW19)))</f>
        <v>0</v>
      </c>
      <c r="AY19" s="207">
        <f t="shared" ref="AY19" ca="1" si="81">IF(AX$7="estimates",AX19,IF(SUM(AM18:AR18)=0,$E19,AVERAGE(AS19:AX19)))</f>
        <v>0</v>
      </c>
      <c r="AZ19" s="207">
        <f t="shared" ref="AZ19" ca="1" si="82">IF(AY$7="estimates",AY19,IF(SUM(AN18:AS18)=0,$E19,AVERAGE(AT19:AY19)))</f>
        <v>0</v>
      </c>
      <c r="BA19" s="207">
        <f t="shared" ref="BA19" ca="1" si="83">IF(AZ$7="estimates",AZ19,IF(SUM(AO18:AT18)=0,$E19,AVERAGE(AU19:AZ19)))</f>
        <v>0</v>
      </c>
      <c r="BB19" s="207">
        <f t="shared" ref="BB19" ca="1" si="84">IF(BA$7="estimates",BA19,IF(SUM(AP18:AU18)=0,$E19,AVERAGE(AV19:BA19)))</f>
        <v>0</v>
      </c>
      <c r="BC19" s="207">
        <f t="shared" ref="BC19" ca="1" si="85">IF(BB$7="estimates",BB19,IF(SUM(AQ18:AV18)=0,$E19,AVERAGE(AW19:BB19)))</f>
        <v>0</v>
      </c>
      <c r="BD19" s="207">
        <f t="shared" ref="BD19" ca="1" si="86">IF(BC$7="estimates",BC19,IF(SUM(AR18:AW18)=0,$E19,AVERAGE(AX19:BC19)))</f>
        <v>0</v>
      </c>
      <c r="BE19" s="207">
        <f t="shared" ref="BE19" ca="1" si="87">IF(BD$7="estimates",BD19,IF(SUM(AS18:AX18)=0,$E19,AVERAGE(AY19:BD19)))</f>
        <v>0</v>
      </c>
    </row>
    <row r="20" spans="2:57" s="85" customFormat="1" outlineLevel="1" x14ac:dyDescent="0.2">
      <c r="B20" s="199" t="s">
        <v>118</v>
      </c>
      <c r="E20" s="261"/>
      <c r="I20" s="200" t="s">
        <v>118</v>
      </c>
      <c r="V20" s="197"/>
      <c r="W20" s="197"/>
      <c r="X20" s="139">
        <f t="shared" ref="X20" ca="1" si="88">IFERROR(IF(SUM(T20:W20)=0,$E20,W20)*(1+X21),0)</f>
        <v>0</v>
      </c>
      <c r="Y20" s="139">
        <f t="shared" ref="Y20" ca="1" si="89">IFERROR(IF(SUM(U20:X20)=0,$E20,X20)*(1+Y21),0)</f>
        <v>0</v>
      </c>
      <c r="Z20" s="139">
        <f t="shared" ref="Z20" ca="1" si="90">IFERROR(IF(SUM(V20:Y20)=0,$E20,Y20)*(1+Z21),0)</f>
        <v>0</v>
      </c>
      <c r="AA20" s="139">
        <f t="shared" ref="AA20" ca="1" si="91">IFERROR(IF(SUM(W20:Z20)=0,$E20,Z20)*(1+AA21),0)</f>
        <v>0</v>
      </c>
      <c r="AB20" s="139">
        <f t="shared" ref="AB20" ca="1" si="92">IFERROR(IF(SUM(X20:AA20)=0,$E20,AA20)*(1+AB21),0)</f>
        <v>0</v>
      </c>
      <c r="AC20" s="139">
        <f t="shared" ref="AC20" ca="1" si="93">IFERROR(IF(SUM(Y20:AB20)=0,$E20,AB20)*(1+AC21),0)</f>
        <v>0</v>
      </c>
      <c r="AD20" s="139">
        <f t="shared" ref="AD20" ca="1" si="94">IFERROR(IF(SUM(Z20:AC20)=0,$E20,AC20)*(1+AD21),0)</f>
        <v>0</v>
      </c>
      <c r="AE20" s="139">
        <f t="shared" ref="AE20" ca="1" si="95">IFERROR(IF(SUM(AA20:AD20)=0,$E20,AD20)*(1+AE21),0)</f>
        <v>0</v>
      </c>
      <c r="AF20" s="139">
        <f t="shared" ref="AF20" ca="1" si="96">IFERROR(IF(SUM(AB20:AE20)=0,$E20,AE20)*(1+AF21),0)</f>
        <v>0</v>
      </c>
      <c r="AG20" s="139">
        <f t="shared" ref="AG20" ca="1" si="97">IFERROR(IF(SUM(AC20:AF20)=0,$E20,AF20)*(1+AG21),0)</f>
        <v>0</v>
      </c>
      <c r="AH20" s="139">
        <f t="shared" ref="AH20" ca="1" si="98">IFERROR(IF(SUM(AD20:AG20)=0,$E20,AG20)*(1+AH21),0)</f>
        <v>0</v>
      </c>
      <c r="AI20" s="139">
        <f t="shared" ref="AI20" ca="1" si="99">IFERROR(IF(SUM(AE20:AH20)=0,$E20,AH20)*(1+AI21),0)</f>
        <v>0</v>
      </c>
      <c r="AJ20" s="139">
        <f t="shared" ref="AJ20" ca="1" si="100">IFERROR(IF(SUM(AF20:AI20)=0,$E20,AI20)*(1+AJ21),0)</f>
        <v>0</v>
      </c>
      <c r="AK20" s="139">
        <f t="shared" ref="AK20" ca="1" si="101">IFERROR(IF(SUM(AG20:AJ20)=0,$E20,AJ20)*(1+AK21),0)</f>
        <v>0</v>
      </c>
      <c r="AL20" s="139">
        <f t="shared" ref="AL20" ca="1" si="102">IFERROR(IF(SUM(AH20:AK20)=0,$E20,AK20)*(1+AL21),0)</f>
        <v>0</v>
      </c>
      <c r="AM20" s="139">
        <f t="shared" ref="AM20" ca="1" si="103">IFERROR(IF(SUM(AI20:AL20)=0,$E20,AL20)*(1+AM21),0)</f>
        <v>0</v>
      </c>
      <c r="AN20" s="139">
        <f t="shared" ref="AN20" ca="1" si="104">IFERROR(IF(SUM(AJ20:AM20)=0,$E20,AM20)*(1+AN21),0)</f>
        <v>0</v>
      </c>
      <c r="AO20" s="139">
        <f t="shared" ref="AO20" ca="1" si="105">IFERROR(IF(SUM(AK20:AN20)=0,$E20,AN20)*(1+AO21),0)</f>
        <v>0</v>
      </c>
      <c r="AP20" s="139">
        <f t="shared" ref="AP20" ca="1" si="106">IFERROR(IF(SUM(AL20:AO20)=0,$E20,AO20)*(1+AP21),0)</f>
        <v>0</v>
      </c>
      <c r="AQ20" s="139">
        <f t="shared" ref="AQ20" ca="1" si="107">IFERROR(IF(SUM(AM20:AP20)=0,$E20,AP20)*(1+AQ21),0)</f>
        <v>0</v>
      </c>
      <c r="AR20" s="139">
        <f t="shared" ref="AR20" ca="1" si="108">IFERROR(IF(SUM(AN20:AQ20)=0,$E20,AQ20)*(1+AR21),0)</f>
        <v>0</v>
      </c>
      <c r="AS20" s="139">
        <f t="shared" ref="AS20" ca="1" si="109">IFERROR(IF(SUM(AO20:AR20)=0,$E20,AR20)*(1+AS21),0)</f>
        <v>0</v>
      </c>
      <c r="AT20" s="139">
        <f t="shared" ref="AT20" ca="1" si="110">IFERROR(IF(SUM(AP20:AS20)=0,$E20,AS20)*(1+AT21),0)</f>
        <v>0</v>
      </c>
      <c r="AU20" s="139">
        <f t="shared" ref="AU20" ca="1" si="111">IFERROR(IF(SUM(AQ20:AT20)=0,$E20,AT20)*(1+AU21),0)</f>
        <v>0</v>
      </c>
      <c r="AV20" s="139">
        <f t="shared" ref="AV20" ca="1" si="112">IFERROR(IF(SUM(AR20:AU20)=0,$E20,AU20)*(1+AV21),0)</f>
        <v>0</v>
      </c>
      <c r="AW20" s="139">
        <f t="shared" ref="AW20" ca="1" si="113">IFERROR(IF(SUM(AS20:AV20)=0,$E20,AV20)*(1+AW21),0)</f>
        <v>0</v>
      </c>
      <c r="AX20" s="139">
        <f t="shared" ref="AX20" ca="1" si="114">IFERROR(IF(SUM(AT20:AW20)=0,$E20,AW20)*(1+AX21),0)</f>
        <v>0</v>
      </c>
      <c r="AY20" s="139">
        <f t="shared" ref="AY20" ca="1" si="115">IFERROR(IF(SUM(AU20:AX20)=0,$E20,AX20)*(1+AY21),0)</f>
        <v>0</v>
      </c>
      <c r="AZ20" s="139">
        <f t="shared" ref="AZ20" ca="1" si="116">IFERROR(IF(SUM(AV20:AY20)=0,$E20,AY20)*(1+AZ21),0)</f>
        <v>0</v>
      </c>
      <c r="BA20" s="139">
        <f t="shared" ref="BA20" ca="1" si="117">IFERROR(IF(SUM(AW20:AZ20)=0,$E20,AZ20)*(1+BA21),0)</f>
        <v>0</v>
      </c>
      <c r="BB20" s="139">
        <f t="shared" ref="BB20" ca="1" si="118">IFERROR(IF(SUM(AX20:BA20)=0,$E20,BA20)*(1+BB21),0)</f>
        <v>0</v>
      </c>
      <c r="BC20" s="139">
        <f t="shared" ref="BC20" ca="1" si="119">IFERROR(IF(SUM(AY20:BB20)=0,$E20,BB20)*(1+BC21),0)</f>
        <v>0</v>
      </c>
      <c r="BD20" s="139">
        <f t="shared" ref="BD20" ca="1" si="120">IFERROR(IF(SUM(AZ20:BC20)=0,$E20,BC20)*(1+BD21),0)</f>
        <v>0</v>
      </c>
      <c r="BE20" s="139">
        <f t="shared" ref="BE20" ca="1" si="121">IFERROR(IF(SUM(BA20:BD20)=0,$E20,BD20)*(1+BE21),0)</f>
        <v>0</v>
      </c>
    </row>
    <row r="21" spans="2:57" s="175" customFormat="1" ht="17" outlineLevel="1" thickBot="1" x14ac:dyDescent="0.25">
      <c r="B21" s="201" t="str">
        <f>CONCATENATE(B20," growth %")</f>
        <v>Twitter growth %</v>
      </c>
      <c r="E21" s="260"/>
      <c r="I21" s="202" t="str">
        <f>CONCATENATE(I20," growth %")</f>
        <v>Twitter growth %</v>
      </c>
      <c r="K21" s="175" t="e">
        <f>K20/J20-1</f>
        <v>#DIV/0!</v>
      </c>
      <c r="L21" s="175" t="e">
        <f t="shared" ref="L21" si="122">L20/K20-1</f>
        <v>#DIV/0!</v>
      </c>
      <c r="M21" s="175" t="e">
        <f t="shared" ref="M21" si="123">M20/L20-1</f>
        <v>#DIV/0!</v>
      </c>
      <c r="N21" s="175" t="e">
        <f t="shared" ref="N21" si="124">N20/M20-1</f>
        <v>#DIV/0!</v>
      </c>
      <c r="O21" s="175" t="e">
        <f t="shared" ref="O21" si="125">O20/N20-1</f>
        <v>#DIV/0!</v>
      </c>
      <c r="P21" s="175" t="e">
        <f t="shared" ref="P21" si="126">P20/O20-1</f>
        <v>#DIV/0!</v>
      </c>
      <c r="Q21" s="175" t="e">
        <f t="shared" ref="Q21" si="127">Q20/P20-1</f>
        <v>#DIV/0!</v>
      </c>
      <c r="R21" s="175" t="e">
        <f t="shared" ref="R21" si="128">R20/Q20-1</f>
        <v>#DIV/0!</v>
      </c>
      <c r="S21" s="175" t="e">
        <f t="shared" ref="S21" si="129">S20/R20-1</f>
        <v>#DIV/0!</v>
      </c>
      <c r="T21" s="175" t="e">
        <f t="shared" ref="T21" si="130">T20/S20-1</f>
        <v>#DIV/0!</v>
      </c>
      <c r="U21" s="175" t="e">
        <f t="shared" ref="U21" si="131">U20/T20-1</f>
        <v>#DIV/0!</v>
      </c>
      <c r="V21" s="175" t="e">
        <f t="shared" ref="V21:W21" si="132">V20/U20-1</f>
        <v>#DIV/0!</v>
      </c>
      <c r="W21" s="175" t="e">
        <f t="shared" si="132"/>
        <v>#DIV/0!</v>
      </c>
      <c r="X21" s="207">
        <f t="shared" ref="X21" ca="1" si="133">IF(W$7="estimates",W21,IF(SUM(L20:Q20)=0,$E21,AVERAGE(R21:W21)))</f>
        <v>0</v>
      </c>
      <c r="Y21" s="207">
        <f t="shared" ref="Y21" ca="1" si="134">IF(X$7="estimates",X21,IF(SUM(M20:R20)=0,$E21,AVERAGE(S21:X21)))</f>
        <v>0</v>
      </c>
      <c r="Z21" s="207">
        <f t="shared" ref="Z21" ca="1" si="135">IF(Y$7="estimates",Y21,IF(SUM(N20:S20)=0,$E21,AVERAGE(T21:Y21)))</f>
        <v>0</v>
      </c>
      <c r="AA21" s="207">
        <f t="shared" ref="AA21" ca="1" si="136">IF(Z$7="estimates",Z21,IF(SUM(O20:T20)=0,$E21,AVERAGE(U21:Z21)))</f>
        <v>0</v>
      </c>
      <c r="AB21" s="207">
        <f t="shared" ref="AB21" ca="1" si="137">IF(AA$7="estimates",AA21,IF(SUM(P20:U20)=0,$E21,AVERAGE(V21:AA21)))</f>
        <v>0</v>
      </c>
      <c r="AC21" s="207">
        <f t="shared" ref="AC21" ca="1" si="138">IF(AB$7="estimates",AB21,IF(SUM(Q20:V20)=0,$E21,AVERAGE(W21:AB21)))</f>
        <v>0</v>
      </c>
      <c r="AD21" s="207">
        <f t="shared" ref="AD21" ca="1" si="139">IF(AC$7="estimates",AC21,IF(SUM(R20:W20)=0,$E21,AVERAGE(X21:AC21)))</f>
        <v>0</v>
      </c>
      <c r="AE21" s="207">
        <f t="shared" ref="AE21" ca="1" si="140">IF(AD$7="estimates",AD21,IF(SUM(S20:X20)=0,$E21,AVERAGE(Y21:AD21)))</f>
        <v>0</v>
      </c>
      <c r="AF21" s="207">
        <f t="shared" ref="AF21" ca="1" si="141">IF(AE$7="estimates",AE21,IF(SUM(T20:Y20)=0,$E21,AVERAGE(Z21:AE21)))</f>
        <v>0</v>
      </c>
      <c r="AG21" s="207">
        <f t="shared" ref="AG21" ca="1" si="142">IF(AF$7="estimates",AF21,IF(SUM(U20:Z20)=0,$E21,AVERAGE(AA21:AF21)))</f>
        <v>0</v>
      </c>
      <c r="AH21" s="207">
        <f t="shared" ref="AH21" ca="1" si="143">IF(AG$7="estimates",AG21,IF(SUM(V20:AA20)=0,$E21,AVERAGE(AB21:AG21)))</f>
        <v>0</v>
      </c>
      <c r="AI21" s="207">
        <f t="shared" ref="AI21" ca="1" si="144">IF(AH$7="estimates",AH21,IF(SUM(W20:AB20)=0,$E21,AVERAGE(AC21:AH21)))</f>
        <v>0</v>
      </c>
      <c r="AJ21" s="207">
        <f t="shared" ref="AJ21" ca="1" si="145">IF(AI$7="estimates",AI21,IF(SUM(X20:AC20)=0,$E21,AVERAGE(AD21:AI21)))</f>
        <v>0</v>
      </c>
      <c r="AK21" s="207">
        <f t="shared" ref="AK21" ca="1" si="146">IF(AJ$7="estimates",AJ21,IF(SUM(Y20:AD20)=0,$E21,AVERAGE(AE21:AJ21)))</f>
        <v>0</v>
      </c>
      <c r="AL21" s="207">
        <f t="shared" ref="AL21" ca="1" si="147">IF(AK$7="estimates",AK21,IF(SUM(Z20:AE20)=0,$E21,AVERAGE(AF21:AK21)))</f>
        <v>0</v>
      </c>
      <c r="AM21" s="207">
        <f t="shared" ref="AM21" ca="1" si="148">IF(AL$7="estimates",AL21,IF(SUM(AA20:AF20)=0,$E21,AVERAGE(AG21:AL21)))</f>
        <v>0</v>
      </c>
      <c r="AN21" s="207">
        <f t="shared" ref="AN21" ca="1" si="149">IF(AM$7="estimates",AM21,IF(SUM(AB20:AG20)=0,$E21,AVERAGE(AH21:AM21)))</f>
        <v>0</v>
      </c>
      <c r="AO21" s="207">
        <f t="shared" ref="AO21" ca="1" si="150">IF(AN$7="estimates",AN21,IF(SUM(AC20:AH20)=0,$E21,AVERAGE(AI21:AN21)))</f>
        <v>0</v>
      </c>
      <c r="AP21" s="207">
        <f t="shared" ref="AP21" ca="1" si="151">IF(AO$7="estimates",AO21,IF(SUM(AD20:AI20)=0,$E21,AVERAGE(AJ21:AO21)))</f>
        <v>0</v>
      </c>
      <c r="AQ21" s="207">
        <f t="shared" ref="AQ21" ca="1" si="152">IF(AP$7="estimates",AP21,IF(SUM(AE20:AJ20)=0,$E21,AVERAGE(AK21:AP21)))</f>
        <v>0</v>
      </c>
      <c r="AR21" s="207">
        <f t="shared" ref="AR21" ca="1" si="153">IF(AQ$7="estimates",AQ21,IF(SUM(AF20:AK20)=0,$E21,AVERAGE(AL21:AQ21)))</f>
        <v>0</v>
      </c>
      <c r="AS21" s="207">
        <f t="shared" ref="AS21" ca="1" si="154">IF(AR$7="estimates",AR21,IF(SUM(AG20:AL20)=0,$E21,AVERAGE(AM21:AR21)))</f>
        <v>0</v>
      </c>
      <c r="AT21" s="207">
        <f t="shared" ref="AT21" ca="1" si="155">IF(AS$7="estimates",AS21,IF(SUM(AH20:AM20)=0,$E21,AVERAGE(AN21:AS21)))</f>
        <v>0</v>
      </c>
      <c r="AU21" s="207">
        <f t="shared" ref="AU21" ca="1" si="156">IF(AT$7="estimates",AT21,IF(SUM(AI20:AN20)=0,$E21,AVERAGE(AO21:AT21)))</f>
        <v>0</v>
      </c>
      <c r="AV21" s="207">
        <f t="shared" ref="AV21" ca="1" si="157">IF(AU$7="estimates",AU21,IF(SUM(AJ20:AO20)=0,$E21,AVERAGE(AP21:AU21)))</f>
        <v>0</v>
      </c>
      <c r="AW21" s="207">
        <f t="shared" ref="AW21" ca="1" si="158">IF(AV$7="estimates",AV21,IF(SUM(AK20:AP20)=0,$E21,AVERAGE(AQ21:AV21)))</f>
        <v>0</v>
      </c>
      <c r="AX21" s="207">
        <f t="shared" ref="AX21" ca="1" si="159">IF(AW$7="estimates",AW21,IF(SUM(AL20:AQ20)=0,$E21,AVERAGE(AR21:AW21)))</f>
        <v>0</v>
      </c>
      <c r="AY21" s="207">
        <f t="shared" ref="AY21" ca="1" si="160">IF(AX$7="estimates",AX21,IF(SUM(AM20:AR20)=0,$E21,AVERAGE(AS21:AX21)))</f>
        <v>0</v>
      </c>
      <c r="AZ21" s="207">
        <f t="shared" ref="AZ21" ca="1" si="161">IF(AY$7="estimates",AY21,IF(SUM(AN20:AS20)=0,$E21,AVERAGE(AT21:AY21)))</f>
        <v>0</v>
      </c>
      <c r="BA21" s="207">
        <f t="shared" ref="BA21" ca="1" si="162">IF(AZ$7="estimates",AZ21,IF(SUM(AO20:AT20)=0,$E21,AVERAGE(AU21:AZ21)))</f>
        <v>0</v>
      </c>
      <c r="BB21" s="207">
        <f t="shared" ref="BB21" ca="1" si="163">IF(BA$7="estimates",BA21,IF(SUM(AP20:AU20)=0,$E21,AVERAGE(AV21:BA21)))</f>
        <v>0</v>
      </c>
      <c r="BC21" s="207">
        <f t="shared" ref="BC21" ca="1" si="164">IF(BB$7="estimates",BB21,IF(SUM(AQ20:AV20)=0,$E21,AVERAGE(AW21:BB21)))</f>
        <v>0</v>
      </c>
      <c r="BD21" s="207">
        <f t="shared" ref="BD21" ca="1" si="165">IF(BC$7="estimates",BC21,IF(SUM(AR20:AW20)=0,$E21,AVERAGE(AX21:BC21)))</f>
        <v>0</v>
      </c>
      <c r="BE21" s="207">
        <f t="shared" ref="BE21" ca="1" si="166">IF(BD$7="estimates",BD21,IF(SUM(AS20:AX20)=0,$E21,AVERAGE(AY21:BD21)))</f>
        <v>0</v>
      </c>
    </row>
    <row r="22" spans="2:57" s="85" customFormat="1" outlineLevel="1" x14ac:dyDescent="0.2">
      <c r="B22" s="199" t="s">
        <v>119</v>
      </c>
      <c r="E22" s="261"/>
      <c r="I22" s="200" t="s">
        <v>119</v>
      </c>
      <c r="V22" s="197"/>
      <c r="W22" s="197"/>
      <c r="X22" s="139">
        <f t="shared" ref="X22" ca="1" si="167">IFERROR(IF(SUM(T22:W22)=0,$E22,W22)*(1+X23),0)</f>
        <v>0</v>
      </c>
      <c r="Y22" s="139">
        <f t="shared" ref="Y22" ca="1" si="168">IFERROR(IF(SUM(U22:X22)=0,$E22,X22)*(1+Y23),0)</f>
        <v>0</v>
      </c>
      <c r="Z22" s="139">
        <f t="shared" ref="Z22" ca="1" si="169">IFERROR(IF(SUM(V22:Y22)=0,$E22,Y22)*(1+Z23),0)</f>
        <v>0</v>
      </c>
      <c r="AA22" s="139">
        <f t="shared" ref="AA22" ca="1" si="170">IFERROR(IF(SUM(W22:Z22)=0,$E22,Z22)*(1+AA23),0)</f>
        <v>0</v>
      </c>
      <c r="AB22" s="139">
        <f t="shared" ref="AB22" ca="1" si="171">IFERROR(IF(SUM(X22:AA22)=0,$E22,AA22)*(1+AB23),0)</f>
        <v>0</v>
      </c>
      <c r="AC22" s="139">
        <f t="shared" ref="AC22" ca="1" si="172">IFERROR(IF(SUM(Y22:AB22)=0,$E22,AB22)*(1+AC23),0)</f>
        <v>0</v>
      </c>
      <c r="AD22" s="139">
        <f t="shared" ref="AD22" ca="1" si="173">IFERROR(IF(SUM(Z22:AC22)=0,$E22,AC22)*(1+AD23),0)</f>
        <v>0</v>
      </c>
      <c r="AE22" s="139">
        <f t="shared" ref="AE22" ca="1" si="174">IFERROR(IF(SUM(AA22:AD22)=0,$E22,AD22)*(1+AE23),0)</f>
        <v>0</v>
      </c>
      <c r="AF22" s="139">
        <f t="shared" ref="AF22" ca="1" si="175">IFERROR(IF(SUM(AB22:AE22)=0,$E22,AE22)*(1+AF23),0)</f>
        <v>0</v>
      </c>
      <c r="AG22" s="139">
        <f t="shared" ref="AG22" ca="1" si="176">IFERROR(IF(SUM(AC22:AF22)=0,$E22,AF22)*(1+AG23),0)</f>
        <v>0</v>
      </c>
      <c r="AH22" s="139">
        <f t="shared" ref="AH22" ca="1" si="177">IFERROR(IF(SUM(AD22:AG22)=0,$E22,AG22)*(1+AH23),0)</f>
        <v>0</v>
      </c>
      <c r="AI22" s="139">
        <f t="shared" ref="AI22" ca="1" si="178">IFERROR(IF(SUM(AE22:AH22)=0,$E22,AH22)*(1+AI23),0)</f>
        <v>0</v>
      </c>
      <c r="AJ22" s="139">
        <f t="shared" ref="AJ22" ca="1" si="179">IFERROR(IF(SUM(AF22:AI22)=0,$E22,AI22)*(1+AJ23),0)</f>
        <v>0</v>
      </c>
      <c r="AK22" s="139">
        <f t="shared" ref="AK22" ca="1" si="180">IFERROR(IF(SUM(AG22:AJ22)=0,$E22,AJ22)*(1+AK23),0)</f>
        <v>0</v>
      </c>
      <c r="AL22" s="139">
        <f t="shared" ref="AL22" ca="1" si="181">IFERROR(IF(SUM(AH22:AK22)=0,$E22,AK22)*(1+AL23),0)</f>
        <v>0</v>
      </c>
      <c r="AM22" s="139">
        <f t="shared" ref="AM22" ca="1" si="182">IFERROR(IF(SUM(AI22:AL22)=0,$E22,AL22)*(1+AM23),0)</f>
        <v>0</v>
      </c>
      <c r="AN22" s="139">
        <f t="shared" ref="AN22" ca="1" si="183">IFERROR(IF(SUM(AJ22:AM22)=0,$E22,AM22)*(1+AN23),0)</f>
        <v>0</v>
      </c>
      <c r="AO22" s="139">
        <f t="shared" ref="AO22" ca="1" si="184">IFERROR(IF(SUM(AK22:AN22)=0,$E22,AN22)*(1+AO23),0)</f>
        <v>0</v>
      </c>
      <c r="AP22" s="139">
        <f t="shared" ref="AP22" ca="1" si="185">IFERROR(IF(SUM(AL22:AO22)=0,$E22,AO22)*(1+AP23),0)</f>
        <v>0</v>
      </c>
      <c r="AQ22" s="139">
        <f t="shared" ref="AQ22" ca="1" si="186">IFERROR(IF(SUM(AM22:AP22)=0,$E22,AP22)*(1+AQ23),0)</f>
        <v>0</v>
      </c>
      <c r="AR22" s="139">
        <f t="shared" ref="AR22" ca="1" si="187">IFERROR(IF(SUM(AN22:AQ22)=0,$E22,AQ22)*(1+AR23),0)</f>
        <v>0</v>
      </c>
      <c r="AS22" s="139">
        <f t="shared" ref="AS22" ca="1" si="188">IFERROR(IF(SUM(AO22:AR22)=0,$E22,AR22)*(1+AS23),0)</f>
        <v>0</v>
      </c>
      <c r="AT22" s="139">
        <f t="shared" ref="AT22" ca="1" si="189">IFERROR(IF(SUM(AP22:AS22)=0,$E22,AS22)*(1+AT23),0)</f>
        <v>0</v>
      </c>
      <c r="AU22" s="139">
        <f t="shared" ref="AU22" ca="1" si="190">IFERROR(IF(SUM(AQ22:AT22)=0,$E22,AT22)*(1+AU23),0)</f>
        <v>0</v>
      </c>
      <c r="AV22" s="139">
        <f t="shared" ref="AV22" ca="1" si="191">IFERROR(IF(SUM(AR22:AU22)=0,$E22,AU22)*(1+AV23),0)</f>
        <v>0</v>
      </c>
      <c r="AW22" s="139">
        <f t="shared" ref="AW22" ca="1" si="192">IFERROR(IF(SUM(AS22:AV22)=0,$E22,AV22)*(1+AW23),0)</f>
        <v>0</v>
      </c>
      <c r="AX22" s="139">
        <f t="shared" ref="AX22" ca="1" si="193">IFERROR(IF(SUM(AT22:AW22)=0,$E22,AW22)*(1+AX23),0)</f>
        <v>0</v>
      </c>
      <c r="AY22" s="139">
        <f t="shared" ref="AY22" ca="1" si="194">IFERROR(IF(SUM(AU22:AX22)=0,$E22,AX22)*(1+AY23),0)</f>
        <v>0</v>
      </c>
      <c r="AZ22" s="139">
        <f t="shared" ref="AZ22" ca="1" si="195">IFERROR(IF(SUM(AV22:AY22)=0,$E22,AY22)*(1+AZ23),0)</f>
        <v>0</v>
      </c>
      <c r="BA22" s="139">
        <f t="shared" ref="BA22" ca="1" si="196">IFERROR(IF(SUM(AW22:AZ22)=0,$E22,AZ22)*(1+BA23),0)</f>
        <v>0</v>
      </c>
      <c r="BB22" s="139">
        <f t="shared" ref="BB22" ca="1" si="197">IFERROR(IF(SUM(AX22:BA22)=0,$E22,BA22)*(1+BB23),0)</f>
        <v>0</v>
      </c>
      <c r="BC22" s="139">
        <f t="shared" ref="BC22" ca="1" si="198">IFERROR(IF(SUM(AY22:BB22)=0,$E22,BB22)*(1+BC23),0)</f>
        <v>0</v>
      </c>
      <c r="BD22" s="139">
        <f t="shared" ref="BD22" ca="1" si="199">IFERROR(IF(SUM(AZ22:BC22)=0,$E22,BC22)*(1+BD23),0)</f>
        <v>0</v>
      </c>
      <c r="BE22" s="139">
        <f t="shared" ref="BE22" ca="1" si="200">IFERROR(IF(SUM(BA22:BD22)=0,$E22,BD22)*(1+BE23),0)</f>
        <v>0</v>
      </c>
    </row>
    <row r="23" spans="2:57" s="175" customFormat="1" ht="17" outlineLevel="1" thickBot="1" x14ac:dyDescent="0.25">
      <c r="B23" s="201" t="str">
        <f>CONCATENATE(B22," growth %")</f>
        <v>LinkedIn growth %</v>
      </c>
      <c r="E23" s="262"/>
      <c r="I23" s="202" t="str">
        <f>CONCATENATE(I22," growth %")</f>
        <v>LinkedIn growth %</v>
      </c>
      <c r="K23" s="175" t="e">
        <f>K22/J22-1</f>
        <v>#DIV/0!</v>
      </c>
      <c r="L23" s="175" t="e">
        <f t="shared" ref="L23" si="201">L22/K22-1</f>
        <v>#DIV/0!</v>
      </c>
      <c r="M23" s="175" t="e">
        <f t="shared" ref="M23" si="202">M22/L22-1</f>
        <v>#DIV/0!</v>
      </c>
      <c r="N23" s="175" t="e">
        <f t="shared" ref="N23" si="203">N22/M22-1</f>
        <v>#DIV/0!</v>
      </c>
      <c r="O23" s="175" t="e">
        <f t="shared" ref="O23" si="204">O22/N22-1</f>
        <v>#DIV/0!</v>
      </c>
      <c r="P23" s="175" t="e">
        <f t="shared" ref="P23" si="205">P22/O22-1</f>
        <v>#DIV/0!</v>
      </c>
      <c r="Q23" s="175" t="e">
        <f t="shared" ref="Q23" si="206">Q22/P22-1</f>
        <v>#DIV/0!</v>
      </c>
      <c r="R23" s="175" t="e">
        <f t="shared" ref="R23" si="207">R22/Q22-1</f>
        <v>#DIV/0!</v>
      </c>
      <c r="S23" s="175" t="e">
        <f t="shared" ref="S23" si="208">S22/R22-1</f>
        <v>#DIV/0!</v>
      </c>
      <c r="T23" s="175" t="e">
        <f t="shared" ref="T23" si="209">T22/S22-1</f>
        <v>#DIV/0!</v>
      </c>
      <c r="U23" s="175" t="e">
        <f t="shared" ref="U23" si="210">U22/T22-1</f>
        <v>#DIV/0!</v>
      </c>
      <c r="V23" s="175" t="e">
        <f t="shared" ref="V23:W23" si="211">V22/U22-1</f>
        <v>#DIV/0!</v>
      </c>
      <c r="W23" s="175" t="e">
        <f t="shared" si="211"/>
        <v>#DIV/0!</v>
      </c>
      <c r="X23" s="207">
        <f t="shared" ref="X23" ca="1" si="212">IF(W$7="estimates",W23,IF(SUM(L22:Q22)=0,$E23,AVERAGE(R23:W23)))</f>
        <v>0</v>
      </c>
      <c r="Y23" s="207">
        <f t="shared" ref="Y23" ca="1" si="213">IF(X$7="estimates",X23,IF(SUM(M22:R22)=0,$E23,AVERAGE(S23:X23)))</f>
        <v>0</v>
      </c>
      <c r="Z23" s="207">
        <f t="shared" ref="Z23" ca="1" si="214">IF(Y$7="estimates",Y23,IF(SUM(N22:S22)=0,$E23,AVERAGE(T23:Y23)))</f>
        <v>0</v>
      </c>
      <c r="AA23" s="207">
        <f t="shared" ref="AA23" ca="1" si="215">IF(Z$7="estimates",Z23,IF(SUM(O22:T22)=0,$E23,AVERAGE(U23:Z23)))</f>
        <v>0</v>
      </c>
      <c r="AB23" s="207">
        <f t="shared" ref="AB23" ca="1" si="216">IF(AA$7="estimates",AA23,IF(SUM(P22:U22)=0,$E23,AVERAGE(V23:AA23)))</f>
        <v>0</v>
      </c>
      <c r="AC23" s="207">
        <f t="shared" ref="AC23" ca="1" si="217">IF(AB$7="estimates",AB23,IF(SUM(Q22:V22)=0,$E23,AVERAGE(W23:AB23)))</f>
        <v>0</v>
      </c>
      <c r="AD23" s="207">
        <f t="shared" ref="AD23" ca="1" si="218">IF(AC$7="estimates",AC23,IF(SUM(R22:W22)=0,$E23,AVERAGE(X23:AC23)))</f>
        <v>0</v>
      </c>
      <c r="AE23" s="207">
        <f t="shared" ref="AE23" ca="1" si="219">IF(AD$7="estimates",AD23,IF(SUM(S22:X22)=0,$E23,AVERAGE(Y23:AD23)))</f>
        <v>0</v>
      </c>
      <c r="AF23" s="207">
        <f t="shared" ref="AF23" ca="1" si="220">IF(AE$7="estimates",AE23,IF(SUM(T22:Y22)=0,$E23,AVERAGE(Z23:AE23)))</f>
        <v>0</v>
      </c>
      <c r="AG23" s="207">
        <f t="shared" ref="AG23" ca="1" si="221">IF(AF$7="estimates",AF23,IF(SUM(U22:Z22)=0,$E23,AVERAGE(AA23:AF23)))</f>
        <v>0</v>
      </c>
      <c r="AH23" s="207">
        <f t="shared" ref="AH23" ca="1" si="222">IF(AG$7="estimates",AG23,IF(SUM(V22:AA22)=0,$E23,AVERAGE(AB23:AG23)))</f>
        <v>0</v>
      </c>
      <c r="AI23" s="207">
        <f t="shared" ref="AI23" ca="1" si="223">IF(AH$7="estimates",AH23,IF(SUM(W22:AB22)=0,$E23,AVERAGE(AC23:AH23)))</f>
        <v>0</v>
      </c>
      <c r="AJ23" s="207">
        <f t="shared" ref="AJ23" ca="1" si="224">IF(AI$7="estimates",AI23,IF(SUM(X22:AC22)=0,$E23,AVERAGE(AD23:AI23)))</f>
        <v>0</v>
      </c>
      <c r="AK23" s="207">
        <f t="shared" ref="AK23" ca="1" si="225">IF(AJ$7="estimates",AJ23,IF(SUM(Y22:AD22)=0,$E23,AVERAGE(AE23:AJ23)))</f>
        <v>0</v>
      </c>
      <c r="AL23" s="207">
        <f t="shared" ref="AL23" ca="1" si="226">IF(AK$7="estimates",AK23,IF(SUM(Z22:AE22)=0,$E23,AVERAGE(AF23:AK23)))</f>
        <v>0</v>
      </c>
      <c r="AM23" s="207">
        <f t="shared" ref="AM23" ca="1" si="227">IF(AL$7="estimates",AL23,IF(SUM(AA22:AF22)=0,$E23,AVERAGE(AG23:AL23)))</f>
        <v>0</v>
      </c>
      <c r="AN23" s="207">
        <f t="shared" ref="AN23" ca="1" si="228">IF(AM$7="estimates",AM23,IF(SUM(AB22:AG22)=0,$E23,AVERAGE(AH23:AM23)))</f>
        <v>0</v>
      </c>
      <c r="AO23" s="207">
        <f t="shared" ref="AO23" ca="1" si="229">IF(AN$7="estimates",AN23,IF(SUM(AC22:AH22)=0,$E23,AVERAGE(AI23:AN23)))</f>
        <v>0</v>
      </c>
      <c r="AP23" s="207">
        <f t="shared" ref="AP23" ca="1" si="230">IF(AO$7="estimates",AO23,IF(SUM(AD22:AI22)=0,$E23,AVERAGE(AJ23:AO23)))</f>
        <v>0</v>
      </c>
      <c r="AQ23" s="207">
        <f t="shared" ref="AQ23" ca="1" si="231">IF(AP$7="estimates",AP23,IF(SUM(AE22:AJ22)=0,$E23,AVERAGE(AK23:AP23)))</f>
        <v>0</v>
      </c>
      <c r="AR23" s="207">
        <f t="shared" ref="AR23" ca="1" si="232">IF(AQ$7="estimates",AQ23,IF(SUM(AF22:AK22)=0,$E23,AVERAGE(AL23:AQ23)))</f>
        <v>0</v>
      </c>
      <c r="AS23" s="207">
        <f t="shared" ref="AS23" ca="1" si="233">IF(AR$7="estimates",AR23,IF(SUM(AG22:AL22)=0,$E23,AVERAGE(AM23:AR23)))</f>
        <v>0</v>
      </c>
      <c r="AT23" s="207">
        <f t="shared" ref="AT23" ca="1" si="234">IF(AS$7="estimates",AS23,IF(SUM(AH22:AM22)=0,$E23,AVERAGE(AN23:AS23)))</f>
        <v>0</v>
      </c>
      <c r="AU23" s="207">
        <f t="shared" ref="AU23" ca="1" si="235">IF(AT$7="estimates",AT23,IF(SUM(AI22:AN22)=0,$E23,AVERAGE(AO23:AT23)))</f>
        <v>0</v>
      </c>
      <c r="AV23" s="207">
        <f t="shared" ref="AV23" ca="1" si="236">IF(AU$7="estimates",AU23,IF(SUM(AJ22:AO22)=0,$E23,AVERAGE(AP23:AU23)))</f>
        <v>0</v>
      </c>
      <c r="AW23" s="207">
        <f t="shared" ref="AW23" ca="1" si="237">IF(AV$7="estimates",AV23,IF(SUM(AK22:AP22)=0,$E23,AVERAGE(AQ23:AV23)))</f>
        <v>0</v>
      </c>
      <c r="AX23" s="207">
        <f t="shared" ref="AX23" ca="1" si="238">IF(AW$7="estimates",AW23,IF(SUM(AL22:AQ22)=0,$E23,AVERAGE(AR23:AW23)))</f>
        <v>0</v>
      </c>
      <c r="AY23" s="207">
        <f t="shared" ref="AY23" ca="1" si="239">IF(AX$7="estimates",AX23,IF(SUM(AM22:AR22)=0,$E23,AVERAGE(AS23:AX23)))</f>
        <v>0</v>
      </c>
      <c r="AZ23" s="207">
        <f t="shared" ref="AZ23" ca="1" si="240">IF(AY$7="estimates",AY23,IF(SUM(AN22:AS22)=0,$E23,AVERAGE(AT23:AY23)))</f>
        <v>0</v>
      </c>
      <c r="BA23" s="207">
        <f t="shared" ref="BA23" ca="1" si="241">IF(AZ$7="estimates",AZ23,IF(SUM(AO22:AT22)=0,$E23,AVERAGE(AU23:AZ23)))</f>
        <v>0</v>
      </c>
      <c r="BB23" s="207">
        <f t="shared" ref="BB23" ca="1" si="242">IF(BA$7="estimates",BA23,IF(SUM(AP22:AU22)=0,$E23,AVERAGE(AV23:BA23)))</f>
        <v>0</v>
      </c>
      <c r="BC23" s="207">
        <f t="shared" ref="BC23" ca="1" si="243">IF(BB$7="estimates",BB23,IF(SUM(AQ22:AV22)=0,$E23,AVERAGE(AW23:BB23)))</f>
        <v>0</v>
      </c>
      <c r="BD23" s="207">
        <f t="shared" ref="BD23" ca="1" si="244">IF(BC$7="estimates",BC23,IF(SUM(AR22:AW22)=0,$E23,AVERAGE(AX23:BC23)))</f>
        <v>0</v>
      </c>
      <c r="BE23" s="207">
        <f t="shared" ref="BE23" ca="1" si="245">IF(BD$7="estimates",BD23,IF(SUM(AS22:AX22)=0,$E23,AVERAGE(AY23:BD23)))</f>
        <v>0</v>
      </c>
    </row>
    <row r="24" spans="2:57" s="85" customFormat="1" outlineLevel="1" x14ac:dyDescent="0.2">
      <c r="B24" s="149" t="s">
        <v>115</v>
      </c>
      <c r="E24" s="261"/>
      <c r="I24" s="123" t="s">
        <v>115</v>
      </c>
      <c r="J24" s="85">
        <f t="shared" ref="J24:V24" si="246">J22+J20+J18</f>
        <v>0</v>
      </c>
      <c r="K24" s="85">
        <f t="shared" si="246"/>
        <v>0</v>
      </c>
      <c r="L24" s="85">
        <f t="shared" si="246"/>
        <v>0</v>
      </c>
      <c r="M24" s="85">
        <f t="shared" si="246"/>
        <v>0</v>
      </c>
      <c r="N24" s="85">
        <f t="shared" si="246"/>
        <v>0</v>
      </c>
      <c r="O24" s="85">
        <f t="shared" si="246"/>
        <v>0</v>
      </c>
      <c r="P24" s="85">
        <f t="shared" si="246"/>
        <v>0</v>
      </c>
      <c r="Q24" s="85">
        <f t="shared" si="246"/>
        <v>0</v>
      </c>
      <c r="R24" s="85">
        <f t="shared" si="246"/>
        <v>0</v>
      </c>
      <c r="S24" s="85">
        <f t="shared" si="246"/>
        <v>0</v>
      </c>
      <c r="T24" s="85">
        <f t="shared" si="246"/>
        <v>0</v>
      </c>
      <c r="U24" s="85">
        <f t="shared" si="246"/>
        <v>0</v>
      </c>
      <c r="V24" s="197">
        <f t="shared" si="246"/>
        <v>0</v>
      </c>
      <c r="W24" s="197">
        <f t="shared" ref="W24" si="247">W22+W20+W18</f>
        <v>0</v>
      </c>
      <c r="X24" s="139">
        <f t="shared" ref="X24:BE24" ca="1" si="248">IF(SUM(X18,X20,X22)=0,IF(W$7="estimates",W24*(1+X25),$E24*(1+X25)),SUM(X18,X20,X22))</f>
        <v>0</v>
      </c>
      <c r="Y24" s="139">
        <f t="shared" ca="1" si="248"/>
        <v>0</v>
      </c>
      <c r="Z24" s="139">
        <f t="shared" ca="1" si="248"/>
        <v>0</v>
      </c>
      <c r="AA24" s="139">
        <f t="shared" ca="1" si="248"/>
        <v>0</v>
      </c>
      <c r="AB24" s="139">
        <f t="shared" ca="1" si="248"/>
        <v>0</v>
      </c>
      <c r="AC24" s="139">
        <f t="shared" ca="1" si="248"/>
        <v>0</v>
      </c>
      <c r="AD24" s="139">
        <f t="shared" ca="1" si="248"/>
        <v>0</v>
      </c>
      <c r="AE24" s="139">
        <f t="shared" ca="1" si="248"/>
        <v>0</v>
      </c>
      <c r="AF24" s="139">
        <f t="shared" ca="1" si="248"/>
        <v>0</v>
      </c>
      <c r="AG24" s="139">
        <f t="shared" ca="1" si="248"/>
        <v>0</v>
      </c>
      <c r="AH24" s="139">
        <f t="shared" ca="1" si="248"/>
        <v>0</v>
      </c>
      <c r="AI24" s="139">
        <f t="shared" ca="1" si="248"/>
        <v>0</v>
      </c>
      <c r="AJ24" s="139">
        <f t="shared" ca="1" si="248"/>
        <v>0</v>
      </c>
      <c r="AK24" s="139">
        <f t="shared" ca="1" si="248"/>
        <v>0</v>
      </c>
      <c r="AL24" s="139">
        <f t="shared" ca="1" si="248"/>
        <v>0</v>
      </c>
      <c r="AM24" s="139">
        <f t="shared" ca="1" si="248"/>
        <v>0</v>
      </c>
      <c r="AN24" s="139">
        <f t="shared" ca="1" si="248"/>
        <v>0</v>
      </c>
      <c r="AO24" s="139">
        <f t="shared" ca="1" si="248"/>
        <v>0</v>
      </c>
      <c r="AP24" s="139">
        <f t="shared" ca="1" si="248"/>
        <v>0</v>
      </c>
      <c r="AQ24" s="139">
        <f t="shared" ca="1" si="248"/>
        <v>0</v>
      </c>
      <c r="AR24" s="139">
        <f t="shared" ca="1" si="248"/>
        <v>0</v>
      </c>
      <c r="AS24" s="139">
        <f t="shared" ca="1" si="248"/>
        <v>0</v>
      </c>
      <c r="AT24" s="139">
        <f t="shared" ca="1" si="248"/>
        <v>0</v>
      </c>
      <c r="AU24" s="139">
        <f t="shared" ca="1" si="248"/>
        <v>0</v>
      </c>
      <c r="AV24" s="139">
        <f t="shared" ca="1" si="248"/>
        <v>0</v>
      </c>
      <c r="AW24" s="139">
        <f t="shared" ca="1" si="248"/>
        <v>0</v>
      </c>
      <c r="AX24" s="139">
        <f t="shared" ca="1" si="248"/>
        <v>0</v>
      </c>
      <c r="AY24" s="139">
        <f t="shared" ca="1" si="248"/>
        <v>0</v>
      </c>
      <c r="AZ24" s="139">
        <f t="shared" ca="1" si="248"/>
        <v>0</v>
      </c>
      <c r="BA24" s="139">
        <f t="shared" ca="1" si="248"/>
        <v>0</v>
      </c>
      <c r="BB24" s="139">
        <f t="shared" ca="1" si="248"/>
        <v>0</v>
      </c>
      <c r="BC24" s="139">
        <f t="shared" ca="1" si="248"/>
        <v>0</v>
      </c>
      <c r="BD24" s="139">
        <f t="shared" ca="1" si="248"/>
        <v>0</v>
      </c>
      <c r="BE24" s="139">
        <f t="shared" ca="1" si="248"/>
        <v>0</v>
      </c>
    </row>
    <row r="25" spans="2:57" s="77" customFormat="1" ht="17" outlineLevel="1" thickBot="1" x14ac:dyDescent="0.25">
      <c r="B25" s="208" t="s">
        <v>98</v>
      </c>
      <c r="E25" s="260"/>
      <c r="I25" s="209" t="s">
        <v>98</v>
      </c>
      <c r="K25" s="77" t="e">
        <f>K24/J24-1</f>
        <v>#DIV/0!</v>
      </c>
      <c r="L25" s="77" t="e">
        <f t="shared" ref="L25:W25" si="249">L24/K24-1</f>
        <v>#DIV/0!</v>
      </c>
      <c r="M25" s="77" t="e">
        <f t="shared" si="249"/>
        <v>#DIV/0!</v>
      </c>
      <c r="N25" s="77" t="e">
        <f t="shared" si="249"/>
        <v>#DIV/0!</v>
      </c>
      <c r="O25" s="77" t="e">
        <f t="shared" si="249"/>
        <v>#DIV/0!</v>
      </c>
      <c r="P25" s="77" t="e">
        <f t="shared" si="249"/>
        <v>#DIV/0!</v>
      </c>
      <c r="Q25" s="77" t="e">
        <f t="shared" si="249"/>
        <v>#DIV/0!</v>
      </c>
      <c r="R25" s="77" t="e">
        <f t="shared" si="249"/>
        <v>#DIV/0!</v>
      </c>
      <c r="S25" s="77" t="e">
        <f t="shared" si="249"/>
        <v>#DIV/0!</v>
      </c>
      <c r="T25" s="77" t="e">
        <f t="shared" si="249"/>
        <v>#DIV/0!</v>
      </c>
      <c r="U25" s="77" t="e">
        <f t="shared" si="249"/>
        <v>#DIV/0!</v>
      </c>
      <c r="V25" s="77" t="e">
        <f t="shared" si="249"/>
        <v>#DIV/0!</v>
      </c>
      <c r="W25" s="77" t="e">
        <f t="shared" si="249"/>
        <v>#DIV/0!</v>
      </c>
      <c r="X25" s="78">
        <f t="shared" ref="X25:BE25" ca="1" si="250">IF(W$7="estimates",W25,IF(SUM(L24:Q24)=0,$E25,AVERAGE(R25:W25)))</f>
        <v>0</v>
      </c>
      <c r="Y25" s="78">
        <f t="shared" ca="1" si="250"/>
        <v>0</v>
      </c>
      <c r="Z25" s="78">
        <f t="shared" ca="1" si="250"/>
        <v>0</v>
      </c>
      <c r="AA25" s="78">
        <f t="shared" ca="1" si="250"/>
        <v>0</v>
      </c>
      <c r="AB25" s="78">
        <f t="shared" ca="1" si="250"/>
        <v>0</v>
      </c>
      <c r="AC25" s="78">
        <f t="shared" ca="1" si="250"/>
        <v>0</v>
      </c>
      <c r="AD25" s="78">
        <f t="shared" ca="1" si="250"/>
        <v>0</v>
      </c>
      <c r="AE25" s="78">
        <f t="shared" ca="1" si="250"/>
        <v>0</v>
      </c>
      <c r="AF25" s="78">
        <f t="shared" ca="1" si="250"/>
        <v>0</v>
      </c>
      <c r="AG25" s="78">
        <f t="shared" ca="1" si="250"/>
        <v>0</v>
      </c>
      <c r="AH25" s="78">
        <f t="shared" ca="1" si="250"/>
        <v>0</v>
      </c>
      <c r="AI25" s="78">
        <f t="shared" ca="1" si="250"/>
        <v>0</v>
      </c>
      <c r="AJ25" s="78">
        <f t="shared" ca="1" si="250"/>
        <v>0</v>
      </c>
      <c r="AK25" s="78">
        <f t="shared" ca="1" si="250"/>
        <v>0</v>
      </c>
      <c r="AL25" s="78">
        <f t="shared" ca="1" si="250"/>
        <v>0</v>
      </c>
      <c r="AM25" s="78">
        <f t="shared" ca="1" si="250"/>
        <v>0</v>
      </c>
      <c r="AN25" s="78">
        <f t="shared" ca="1" si="250"/>
        <v>0</v>
      </c>
      <c r="AO25" s="78">
        <f t="shared" ca="1" si="250"/>
        <v>0</v>
      </c>
      <c r="AP25" s="78">
        <f t="shared" ca="1" si="250"/>
        <v>0</v>
      </c>
      <c r="AQ25" s="78">
        <f t="shared" ca="1" si="250"/>
        <v>0</v>
      </c>
      <c r="AR25" s="78">
        <f t="shared" ca="1" si="250"/>
        <v>0</v>
      </c>
      <c r="AS25" s="78">
        <f t="shared" ca="1" si="250"/>
        <v>0</v>
      </c>
      <c r="AT25" s="78">
        <f t="shared" ca="1" si="250"/>
        <v>0</v>
      </c>
      <c r="AU25" s="78">
        <f t="shared" ca="1" si="250"/>
        <v>0</v>
      </c>
      <c r="AV25" s="78">
        <f t="shared" ca="1" si="250"/>
        <v>0</v>
      </c>
      <c r="AW25" s="78">
        <f t="shared" ca="1" si="250"/>
        <v>0</v>
      </c>
      <c r="AX25" s="78">
        <f t="shared" ca="1" si="250"/>
        <v>0</v>
      </c>
      <c r="AY25" s="78">
        <f t="shared" ca="1" si="250"/>
        <v>0</v>
      </c>
      <c r="AZ25" s="78">
        <f t="shared" ca="1" si="250"/>
        <v>0</v>
      </c>
      <c r="BA25" s="78">
        <f t="shared" ca="1" si="250"/>
        <v>0</v>
      </c>
      <c r="BB25" s="78">
        <f t="shared" ca="1" si="250"/>
        <v>0</v>
      </c>
      <c r="BC25" s="78">
        <f t="shared" ca="1" si="250"/>
        <v>0</v>
      </c>
      <c r="BD25" s="78">
        <f t="shared" ca="1" si="250"/>
        <v>0</v>
      </c>
      <c r="BE25" s="78">
        <f t="shared" ca="1" si="250"/>
        <v>0</v>
      </c>
    </row>
    <row r="26" spans="2:57" s="131" customFormat="1" outlineLevel="1" x14ac:dyDescent="0.2">
      <c r="B26" s="203" t="s">
        <v>120</v>
      </c>
      <c r="E26" s="261"/>
      <c r="I26" s="205" t="s">
        <v>120</v>
      </c>
      <c r="V26" s="206"/>
      <c r="W26" s="206"/>
      <c r="X26" s="204">
        <f t="shared" ref="X26:BE26" ca="1" si="251">IFERROR(IF(SUM(T26:W26)=0,$E26,W26)*(1+X27),0)</f>
        <v>0</v>
      </c>
      <c r="Y26" s="204">
        <f t="shared" ca="1" si="251"/>
        <v>0</v>
      </c>
      <c r="Z26" s="204">
        <f t="shared" ca="1" si="251"/>
        <v>0</v>
      </c>
      <c r="AA26" s="204">
        <f t="shared" ca="1" si="251"/>
        <v>0</v>
      </c>
      <c r="AB26" s="204">
        <f t="shared" ca="1" si="251"/>
        <v>0</v>
      </c>
      <c r="AC26" s="204">
        <f t="shared" ca="1" si="251"/>
        <v>0</v>
      </c>
      <c r="AD26" s="204">
        <f t="shared" ca="1" si="251"/>
        <v>0</v>
      </c>
      <c r="AE26" s="204">
        <f t="shared" ca="1" si="251"/>
        <v>0</v>
      </c>
      <c r="AF26" s="204">
        <f t="shared" ca="1" si="251"/>
        <v>0</v>
      </c>
      <c r="AG26" s="204">
        <f t="shared" ca="1" si="251"/>
        <v>0</v>
      </c>
      <c r="AH26" s="204">
        <f t="shared" ca="1" si="251"/>
        <v>0</v>
      </c>
      <c r="AI26" s="204">
        <f t="shared" ca="1" si="251"/>
        <v>0</v>
      </c>
      <c r="AJ26" s="204">
        <f t="shared" ca="1" si="251"/>
        <v>0</v>
      </c>
      <c r="AK26" s="204">
        <f t="shared" ca="1" si="251"/>
        <v>0</v>
      </c>
      <c r="AL26" s="204">
        <f t="shared" ca="1" si="251"/>
        <v>0</v>
      </c>
      <c r="AM26" s="204">
        <f t="shared" ca="1" si="251"/>
        <v>0</v>
      </c>
      <c r="AN26" s="204">
        <f t="shared" ca="1" si="251"/>
        <v>0</v>
      </c>
      <c r="AO26" s="204">
        <f t="shared" ca="1" si="251"/>
        <v>0</v>
      </c>
      <c r="AP26" s="204">
        <f t="shared" ca="1" si="251"/>
        <v>0</v>
      </c>
      <c r="AQ26" s="204">
        <f t="shared" ca="1" si="251"/>
        <v>0</v>
      </c>
      <c r="AR26" s="204">
        <f t="shared" ca="1" si="251"/>
        <v>0</v>
      </c>
      <c r="AS26" s="204">
        <f t="shared" ca="1" si="251"/>
        <v>0</v>
      </c>
      <c r="AT26" s="204">
        <f t="shared" ca="1" si="251"/>
        <v>0</v>
      </c>
      <c r="AU26" s="204">
        <f t="shared" ca="1" si="251"/>
        <v>0</v>
      </c>
      <c r="AV26" s="204">
        <f t="shared" ca="1" si="251"/>
        <v>0</v>
      </c>
      <c r="AW26" s="204">
        <f t="shared" ca="1" si="251"/>
        <v>0</v>
      </c>
      <c r="AX26" s="204">
        <f t="shared" ca="1" si="251"/>
        <v>0</v>
      </c>
      <c r="AY26" s="204">
        <f t="shared" ca="1" si="251"/>
        <v>0</v>
      </c>
      <c r="AZ26" s="204">
        <f t="shared" ca="1" si="251"/>
        <v>0</v>
      </c>
      <c r="BA26" s="204">
        <f t="shared" ca="1" si="251"/>
        <v>0</v>
      </c>
      <c r="BB26" s="204">
        <f t="shared" ca="1" si="251"/>
        <v>0</v>
      </c>
      <c r="BC26" s="204">
        <f t="shared" ca="1" si="251"/>
        <v>0</v>
      </c>
      <c r="BD26" s="204">
        <f t="shared" ca="1" si="251"/>
        <v>0</v>
      </c>
      <c r="BE26" s="204">
        <f t="shared" ca="1" si="251"/>
        <v>0</v>
      </c>
    </row>
    <row r="27" spans="2:57" s="77" customFormat="1" ht="17" outlineLevel="1" thickBot="1" x14ac:dyDescent="0.25">
      <c r="B27" s="208" t="str">
        <f>CONCATENATE(B26," growth %")</f>
        <v>Google AdWords growth %</v>
      </c>
      <c r="E27" s="260"/>
      <c r="I27" s="209" t="str">
        <f>CONCATENATE(I26," growth %")</f>
        <v>Google AdWords growth %</v>
      </c>
      <c r="K27" s="77" t="e">
        <f>K26/J26-1</f>
        <v>#DIV/0!</v>
      </c>
      <c r="L27" s="77" t="e">
        <f t="shared" ref="L27" si="252">L26/K26-1</f>
        <v>#DIV/0!</v>
      </c>
      <c r="M27" s="77" t="e">
        <f t="shared" ref="M27" si="253">M26/L26-1</f>
        <v>#DIV/0!</v>
      </c>
      <c r="N27" s="77" t="e">
        <f t="shared" ref="N27" si="254">N26/M26-1</f>
        <v>#DIV/0!</v>
      </c>
      <c r="O27" s="77" t="e">
        <f t="shared" ref="O27" si="255">O26/N26-1</f>
        <v>#DIV/0!</v>
      </c>
      <c r="P27" s="77" t="e">
        <f t="shared" ref="P27" si="256">P26/O26-1</f>
        <v>#DIV/0!</v>
      </c>
      <c r="Q27" s="77" t="e">
        <f t="shared" ref="Q27" si="257">Q26/P26-1</f>
        <v>#DIV/0!</v>
      </c>
      <c r="R27" s="77" t="e">
        <f t="shared" ref="R27" si="258">R26/Q26-1</f>
        <v>#DIV/0!</v>
      </c>
      <c r="S27" s="77" t="e">
        <f t="shared" ref="S27" si="259">S26/R26-1</f>
        <v>#DIV/0!</v>
      </c>
      <c r="T27" s="77" t="e">
        <f t="shared" ref="T27" si="260">T26/S26-1</f>
        <v>#DIV/0!</v>
      </c>
      <c r="U27" s="77" t="e">
        <f t="shared" ref="U27" si="261">U26/T26-1</f>
        <v>#DIV/0!</v>
      </c>
      <c r="V27" s="77" t="e">
        <f t="shared" ref="V27:W27" si="262">V26/U26-1</f>
        <v>#DIV/0!</v>
      </c>
      <c r="W27" s="77" t="e">
        <f t="shared" si="262"/>
        <v>#DIV/0!</v>
      </c>
      <c r="X27" s="78">
        <f t="shared" ref="X27" ca="1" si="263">IF(W$7="estimates",W27,IF(SUM(L26:Q26)=0,$E27,AVERAGE(R27:W27)))</f>
        <v>0</v>
      </c>
      <c r="Y27" s="78">
        <f t="shared" ref="Y27" ca="1" si="264">IF(X$7="estimates",X27,IF(SUM(M26:R26)=0,$E27,AVERAGE(S27:X27)))</f>
        <v>0</v>
      </c>
      <c r="Z27" s="78">
        <f t="shared" ref="Z27" ca="1" si="265">IF(Y$7="estimates",Y27,IF(SUM(N26:S26)=0,$E27,AVERAGE(T27:Y27)))</f>
        <v>0</v>
      </c>
      <c r="AA27" s="78">
        <f t="shared" ref="AA27" ca="1" si="266">IF(Z$7="estimates",Z27,IF(SUM(O26:T26)=0,$E27,AVERAGE(U27:Z27)))</f>
        <v>0</v>
      </c>
      <c r="AB27" s="78">
        <f t="shared" ref="AB27" ca="1" si="267">IF(AA$7="estimates",AA27,IF(SUM(P26:U26)=0,$E27,AVERAGE(V27:AA27)))</f>
        <v>0</v>
      </c>
      <c r="AC27" s="78">
        <f t="shared" ref="AC27" ca="1" si="268">IF(AB$7="estimates",AB27,IF(SUM(Q26:V26)=0,$E27,AVERAGE(W27:AB27)))</f>
        <v>0</v>
      </c>
      <c r="AD27" s="78">
        <f t="shared" ref="AD27" ca="1" si="269">IF(AC$7="estimates",AC27,IF(SUM(R26:W26)=0,$E27,AVERAGE(X27:AC27)))</f>
        <v>0</v>
      </c>
      <c r="AE27" s="78">
        <f t="shared" ref="AE27" ca="1" si="270">IF(AD$7="estimates",AD27,IF(SUM(S26:X26)=0,$E27,AVERAGE(Y27:AD27)))</f>
        <v>0</v>
      </c>
      <c r="AF27" s="78">
        <f t="shared" ref="AF27" ca="1" si="271">IF(AE$7="estimates",AE27,IF(SUM(T26:Y26)=0,$E27,AVERAGE(Z27:AE27)))</f>
        <v>0</v>
      </c>
      <c r="AG27" s="78">
        <f t="shared" ref="AG27" ca="1" si="272">IF(AF$7="estimates",AF27,IF(SUM(U26:Z26)=0,$E27,AVERAGE(AA27:AF27)))</f>
        <v>0</v>
      </c>
      <c r="AH27" s="78">
        <f t="shared" ref="AH27" ca="1" si="273">IF(AG$7="estimates",AG27,IF(SUM(V26:AA26)=0,$E27,AVERAGE(AB27:AG27)))</f>
        <v>0</v>
      </c>
      <c r="AI27" s="78">
        <f t="shared" ref="AI27" ca="1" si="274">IF(AH$7="estimates",AH27,IF(SUM(W26:AB26)=0,$E27,AVERAGE(AC27:AH27)))</f>
        <v>0</v>
      </c>
      <c r="AJ27" s="78">
        <f t="shared" ref="AJ27" ca="1" si="275">IF(AI$7="estimates",AI27,IF(SUM(X26:AC26)=0,$E27,AVERAGE(AD27:AI27)))</f>
        <v>0</v>
      </c>
      <c r="AK27" s="78">
        <f t="shared" ref="AK27" ca="1" si="276">IF(AJ$7="estimates",AJ27,IF(SUM(Y26:AD26)=0,$E27,AVERAGE(AE27:AJ27)))</f>
        <v>0</v>
      </c>
      <c r="AL27" s="78">
        <f t="shared" ref="AL27" ca="1" si="277">IF(AK$7="estimates",AK27,IF(SUM(Z26:AE26)=0,$E27,AVERAGE(AF27:AK27)))</f>
        <v>0</v>
      </c>
      <c r="AM27" s="78">
        <f t="shared" ref="AM27" ca="1" si="278">IF(AL$7="estimates",AL27,IF(SUM(AA26:AF26)=0,$E27,AVERAGE(AG27:AL27)))</f>
        <v>0</v>
      </c>
      <c r="AN27" s="78">
        <f t="shared" ref="AN27" ca="1" si="279">IF(AM$7="estimates",AM27,IF(SUM(AB26:AG26)=0,$E27,AVERAGE(AH27:AM27)))</f>
        <v>0</v>
      </c>
      <c r="AO27" s="78">
        <f t="shared" ref="AO27" ca="1" si="280">IF(AN$7="estimates",AN27,IF(SUM(AC26:AH26)=0,$E27,AVERAGE(AI27:AN27)))</f>
        <v>0</v>
      </c>
      <c r="AP27" s="78">
        <f t="shared" ref="AP27" ca="1" si="281">IF(AO$7="estimates",AO27,IF(SUM(AD26:AI26)=0,$E27,AVERAGE(AJ27:AO27)))</f>
        <v>0</v>
      </c>
      <c r="AQ27" s="78">
        <f t="shared" ref="AQ27" ca="1" si="282">IF(AP$7="estimates",AP27,IF(SUM(AE26:AJ26)=0,$E27,AVERAGE(AK27:AP27)))</f>
        <v>0</v>
      </c>
      <c r="AR27" s="78">
        <f t="shared" ref="AR27" ca="1" si="283">IF(AQ$7="estimates",AQ27,IF(SUM(AF26:AK26)=0,$E27,AVERAGE(AL27:AQ27)))</f>
        <v>0</v>
      </c>
      <c r="AS27" s="78">
        <f t="shared" ref="AS27" ca="1" si="284">IF(AR$7="estimates",AR27,IF(SUM(AG26:AL26)=0,$E27,AVERAGE(AM27:AR27)))</f>
        <v>0</v>
      </c>
      <c r="AT27" s="78">
        <f t="shared" ref="AT27" ca="1" si="285">IF(AS$7="estimates",AS27,IF(SUM(AH26:AM26)=0,$E27,AVERAGE(AN27:AS27)))</f>
        <v>0</v>
      </c>
      <c r="AU27" s="78">
        <f t="shared" ref="AU27" ca="1" si="286">IF(AT$7="estimates",AT27,IF(SUM(AI26:AN26)=0,$E27,AVERAGE(AO27:AT27)))</f>
        <v>0</v>
      </c>
      <c r="AV27" s="78">
        <f t="shared" ref="AV27" ca="1" si="287">IF(AU$7="estimates",AU27,IF(SUM(AJ26:AO26)=0,$E27,AVERAGE(AP27:AU27)))</f>
        <v>0</v>
      </c>
      <c r="AW27" s="78">
        <f t="shared" ref="AW27" ca="1" si="288">IF(AV$7="estimates",AV27,IF(SUM(AK26:AP26)=0,$E27,AVERAGE(AQ27:AV27)))</f>
        <v>0</v>
      </c>
      <c r="AX27" s="78">
        <f t="shared" ref="AX27" ca="1" si="289">IF(AW$7="estimates",AW27,IF(SUM(AL26:AQ26)=0,$E27,AVERAGE(AR27:AW27)))</f>
        <v>0</v>
      </c>
      <c r="AY27" s="78">
        <f t="shared" ref="AY27" ca="1" si="290">IF(AX$7="estimates",AX27,IF(SUM(AM26:AR26)=0,$E27,AVERAGE(AS27:AX27)))</f>
        <v>0</v>
      </c>
      <c r="AZ27" s="78">
        <f t="shared" ref="AZ27" ca="1" si="291">IF(AY$7="estimates",AY27,IF(SUM(AN26:AS26)=0,$E27,AVERAGE(AT27:AY27)))</f>
        <v>0</v>
      </c>
      <c r="BA27" s="78">
        <f t="shared" ref="BA27" ca="1" si="292">IF(AZ$7="estimates",AZ27,IF(SUM(AO26:AT26)=0,$E27,AVERAGE(AU27:AZ27)))</f>
        <v>0</v>
      </c>
      <c r="BB27" s="78">
        <f t="shared" ref="BB27" ca="1" si="293">IF(BA$7="estimates",BA27,IF(SUM(AP26:AU26)=0,$E27,AVERAGE(AV27:BA27)))</f>
        <v>0</v>
      </c>
      <c r="BC27" s="78">
        <f t="shared" ref="BC27" ca="1" si="294">IF(BB$7="estimates",BB27,IF(SUM(AQ26:AV26)=0,$E27,AVERAGE(AW27:BB27)))</f>
        <v>0</v>
      </c>
      <c r="BD27" s="78">
        <f t="shared" ref="BD27" ca="1" si="295">IF(BC$7="estimates",BC27,IF(SUM(AR26:AW26)=0,$E27,AVERAGE(AX27:BC27)))</f>
        <v>0</v>
      </c>
      <c r="BE27" s="78">
        <f t="shared" ref="BE27" ca="1" si="296">IF(BD$7="estimates",BD27,IF(SUM(AS26:AX26)=0,$E27,AVERAGE(AY27:BD27)))</f>
        <v>0</v>
      </c>
    </row>
    <row r="28" spans="2:57" s="131" customFormat="1" outlineLevel="1" x14ac:dyDescent="0.2">
      <c r="B28" s="203" t="s">
        <v>13</v>
      </c>
      <c r="E28" s="261"/>
      <c r="I28" s="205" t="s">
        <v>13</v>
      </c>
      <c r="V28" s="206"/>
      <c r="W28" s="206"/>
      <c r="X28" s="204">
        <f t="shared" ref="X28:BE28" ca="1" si="297">IFERROR(IF(SUM(T28:W28)=0,$E28,W28)*(1+X29),0)</f>
        <v>0</v>
      </c>
      <c r="Y28" s="204">
        <f t="shared" ca="1" si="297"/>
        <v>0</v>
      </c>
      <c r="Z28" s="204">
        <f t="shared" ca="1" si="297"/>
        <v>0</v>
      </c>
      <c r="AA28" s="204">
        <f t="shared" ca="1" si="297"/>
        <v>0</v>
      </c>
      <c r="AB28" s="204">
        <f t="shared" ca="1" si="297"/>
        <v>0</v>
      </c>
      <c r="AC28" s="204">
        <f t="shared" ca="1" si="297"/>
        <v>0</v>
      </c>
      <c r="AD28" s="204">
        <f t="shared" ca="1" si="297"/>
        <v>0</v>
      </c>
      <c r="AE28" s="204">
        <f t="shared" ca="1" si="297"/>
        <v>0</v>
      </c>
      <c r="AF28" s="204">
        <f t="shared" ca="1" si="297"/>
        <v>0</v>
      </c>
      <c r="AG28" s="204">
        <f t="shared" ca="1" si="297"/>
        <v>0</v>
      </c>
      <c r="AH28" s="204">
        <f t="shared" ca="1" si="297"/>
        <v>0</v>
      </c>
      <c r="AI28" s="204">
        <f t="shared" ca="1" si="297"/>
        <v>0</v>
      </c>
      <c r="AJ28" s="204">
        <f t="shared" ca="1" si="297"/>
        <v>0</v>
      </c>
      <c r="AK28" s="204">
        <f t="shared" ca="1" si="297"/>
        <v>0</v>
      </c>
      <c r="AL28" s="204">
        <f t="shared" ca="1" si="297"/>
        <v>0</v>
      </c>
      <c r="AM28" s="204">
        <f t="shared" ca="1" si="297"/>
        <v>0</v>
      </c>
      <c r="AN28" s="204">
        <f t="shared" ca="1" si="297"/>
        <v>0</v>
      </c>
      <c r="AO28" s="204">
        <f t="shared" ca="1" si="297"/>
        <v>0</v>
      </c>
      <c r="AP28" s="204">
        <f t="shared" ca="1" si="297"/>
        <v>0</v>
      </c>
      <c r="AQ28" s="204">
        <f t="shared" ca="1" si="297"/>
        <v>0</v>
      </c>
      <c r="AR28" s="204">
        <f t="shared" ca="1" si="297"/>
        <v>0</v>
      </c>
      <c r="AS28" s="204">
        <f t="shared" ca="1" si="297"/>
        <v>0</v>
      </c>
      <c r="AT28" s="204">
        <f t="shared" ca="1" si="297"/>
        <v>0</v>
      </c>
      <c r="AU28" s="204">
        <f t="shared" ca="1" si="297"/>
        <v>0</v>
      </c>
      <c r="AV28" s="204">
        <f t="shared" ca="1" si="297"/>
        <v>0</v>
      </c>
      <c r="AW28" s="204">
        <f t="shared" ca="1" si="297"/>
        <v>0</v>
      </c>
      <c r="AX28" s="204">
        <f t="shared" ca="1" si="297"/>
        <v>0</v>
      </c>
      <c r="AY28" s="204">
        <f t="shared" ca="1" si="297"/>
        <v>0</v>
      </c>
      <c r="AZ28" s="204">
        <f t="shared" ca="1" si="297"/>
        <v>0</v>
      </c>
      <c r="BA28" s="204">
        <f t="shared" ca="1" si="297"/>
        <v>0</v>
      </c>
      <c r="BB28" s="204">
        <f t="shared" ca="1" si="297"/>
        <v>0</v>
      </c>
      <c r="BC28" s="204">
        <f t="shared" ca="1" si="297"/>
        <v>0</v>
      </c>
      <c r="BD28" s="204">
        <f t="shared" ca="1" si="297"/>
        <v>0</v>
      </c>
      <c r="BE28" s="204">
        <f t="shared" ca="1" si="297"/>
        <v>0</v>
      </c>
    </row>
    <row r="29" spans="2:57" s="77" customFormat="1" ht="17" outlineLevel="1" thickBot="1" x14ac:dyDescent="0.25">
      <c r="B29" s="208" t="s">
        <v>99</v>
      </c>
      <c r="E29" s="260"/>
      <c r="I29" s="209" t="str">
        <f>I28&amp;" growth %"</f>
        <v>Email growth %</v>
      </c>
      <c r="K29" s="77" t="e">
        <f>K28/J28-1</f>
        <v>#DIV/0!</v>
      </c>
      <c r="L29" s="77" t="e">
        <f t="shared" ref="L29" si="298">L28/K28-1</f>
        <v>#DIV/0!</v>
      </c>
      <c r="M29" s="77" t="e">
        <f t="shared" ref="M29" si="299">M28/L28-1</f>
        <v>#DIV/0!</v>
      </c>
      <c r="N29" s="77" t="e">
        <f t="shared" ref="N29" si="300">N28/M28-1</f>
        <v>#DIV/0!</v>
      </c>
      <c r="O29" s="77" t="e">
        <f t="shared" ref="O29" si="301">O28/N28-1</f>
        <v>#DIV/0!</v>
      </c>
      <c r="P29" s="77" t="e">
        <f t="shared" ref="P29" si="302">P28/O28-1</f>
        <v>#DIV/0!</v>
      </c>
      <c r="Q29" s="77" t="e">
        <f t="shared" ref="Q29" si="303">Q28/P28-1</f>
        <v>#DIV/0!</v>
      </c>
      <c r="R29" s="77" t="e">
        <f t="shared" ref="R29" si="304">R28/Q28-1</f>
        <v>#DIV/0!</v>
      </c>
      <c r="S29" s="77" t="e">
        <f t="shared" ref="S29" si="305">S28/R28-1</f>
        <v>#DIV/0!</v>
      </c>
      <c r="T29" s="77" t="e">
        <f t="shared" ref="T29" si="306">T28/S28-1</f>
        <v>#DIV/0!</v>
      </c>
      <c r="U29" s="77" t="e">
        <f t="shared" ref="U29" si="307">U28/T28-1</f>
        <v>#DIV/0!</v>
      </c>
      <c r="V29" s="77" t="e">
        <f t="shared" ref="V29:W29" si="308">V28/U28-1</f>
        <v>#DIV/0!</v>
      </c>
      <c r="W29" s="77" t="e">
        <f t="shared" si="308"/>
        <v>#DIV/0!</v>
      </c>
      <c r="X29" s="78">
        <f t="shared" ref="X29:BE29" ca="1" si="309">IF(W$7="estimates",W29,IF(SUM(L28:Q28)=0,$E29,AVERAGE(R29:W29)))</f>
        <v>0</v>
      </c>
      <c r="Y29" s="78">
        <f t="shared" ca="1" si="309"/>
        <v>0</v>
      </c>
      <c r="Z29" s="78">
        <f t="shared" ca="1" si="309"/>
        <v>0</v>
      </c>
      <c r="AA29" s="78">
        <f t="shared" ca="1" si="309"/>
        <v>0</v>
      </c>
      <c r="AB29" s="78">
        <f t="shared" ca="1" si="309"/>
        <v>0</v>
      </c>
      <c r="AC29" s="78">
        <f t="shared" ca="1" si="309"/>
        <v>0</v>
      </c>
      <c r="AD29" s="78">
        <f t="shared" ca="1" si="309"/>
        <v>0</v>
      </c>
      <c r="AE29" s="78">
        <f t="shared" ca="1" si="309"/>
        <v>0</v>
      </c>
      <c r="AF29" s="78">
        <f t="shared" ca="1" si="309"/>
        <v>0</v>
      </c>
      <c r="AG29" s="78">
        <f t="shared" ca="1" si="309"/>
        <v>0</v>
      </c>
      <c r="AH29" s="78">
        <f t="shared" ca="1" si="309"/>
        <v>0</v>
      </c>
      <c r="AI29" s="78">
        <f t="shared" ca="1" si="309"/>
        <v>0</v>
      </c>
      <c r="AJ29" s="78">
        <f t="shared" ca="1" si="309"/>
        <v>0</v>
      </c>
      <c r="AK29" s="78">
        <f t="shared" ca="1" si="309"/>
        <v>0</v>
      </c>
      <c r="AL29" s="78">
        <f t="shared" ca="1" si="309"/>
        <v>0</v>
      </c>
      <c r="AM29" s="78">
        <f t="shared" ca="1" si="309"/>
        <v>0</v>
      </c>
      <c r="AN29" s="78">
        <f t="shared" ca="1" si="309"/>
        <v>0</v>
      </c>
      <c r="AO29" s="78">
        <f t="shared" ca="1" si="309"/>
        <v>0</v>
      </c>
      <c r="AP29" s="78">
        <f t="shared" ca="1" si="309"/>
        <v>0</v>
      </c>
      <c r="AQ29" s="78">
        <f t="shared" ca="1" si="309"/>
        <v>0</v>
      </c>
      <c r="AR29" s="78">
        <f t="shared" ca="1" si="309"/>
        <v>0</v>
      </c>
      <c r="AS29" s="78">
        <f t="shared" ca="1" si="309"/>
        <v>0</v>
      </c>
      <c r="AT29" s="78">
        <f t="shared" ca="1" si="309"/>
        <v>0</v>
      </c>
      <c r="AU29" s="78">
        <f t="shared" ca="1" si="309"/>
        <v>0</v>
      </c>
      <c r="AV29" s="78">
        <f t="shared" ca="1" si="309"/>
        <v>0</v>
      </c>
      <c r="AW29" s="78">
        <f t="shared" ca="1" si="309"/>
        <v>0</v>
      </c>
      <c r="AX29" s="78">
        <f t="shared" ca="1" si="309"/>
        <v>0</v>
      </c>
      <c r="AY29" s="78">
        <f t="shared" ca="1" si="309"/>
        <v>0</v>
      </c>
      <c r="AZ29" s="78">
        <f t="shared" ca="1" si="309"/>
        <v>0</v>
      </c>
      <c r="BA29" s="78">
        <f t="shared" ca="1" si="309"/>
        <v>0</v>
      </c>
      <c r="BB29" s="78">
        <f t="shared" ca="1" si="309"/>
        <v>0</v>
      </c>
      <c r="BC29" s="78">
        <f t="shared" ca="1" si="309"/>
        <v>0</v>
      </c>
      <c r="BD29" s="78">
        <f t="shared" ca="1" si="309"/>
        <v>0</v>
      </c>
      <c r="BE29" s="78">
        <f t="shared" ca="1" si="309"/>
        <v>0</v>
      </c>
    </row>
    <row r="30" spans="2:57" s="131" customFormat="1" outlineLevel="1" x14ac:dyDescent="0.2">
      <c r="B30" s="203" t="s">
        <v>14</v>
      </c>
      <c r="E30" s="261"/>
      <c r="I30" s="205" t="s">
        <v>14</v>
      </c>
      <c r="V30" s="206"/>
      <c r="W30" s="206"/>
      <c r="X30" s="204">
        <f t="shared" ref="X30:BE30" ca="1" si="310">IFERROR(IF(SUM(T30:W30)=0,$E30,W30)*(1+X31),0)</f>
        <v>0</v>
      </c>
      <c r="Y30" s="204">
        <f t="shared" ca="1" si="310"/>
        <v>0</v>
      </c>
      <c r="Z30" s="204">
        <f t="shared" ca="1" si="310"/>
        <v>0</v>
      </c>
      <c r="AA30" s="204">
        <f t="shared" ca="1" si="310"/>
        <v>0</v>
      </c>
      <c r="AB30" s="204">
        <f t="shared" ca="1" si="310"/>
        <v>0</v>
      </c>
      <c r="AC30" s="204">
        <f t="shared" ca="1" si="310"/>
        <v>0</v>
      </c>
      <c r="AD30" s="204">
        <f t="shared" ca="1" si="310"/>
        <v>0</v>
      </c>
      <c r="AE30" s="204">
        <f t="shared" ca="1" si="310"/>
        <v>0</v>
      </c>
      <c r="AF30" s="204">
        <f t="shared" ca="1" si="310"/>
        <v>0</v>
      </c>
      <c r="AG30" s="204">
        <f t="shared" ca="1" si="310"/>
        <v>0</v>
      </c>
      <c r="AH30" s="204">
        <f t="shared" ca="1" si="310"/>
        <v>0</v>
      </c>
      <c r="AI30" s="204">
        <f t="shared" ca="1" si="310"/>
        <v>0</v>
      </c>
      <c r="AJ30" s="204">
        <f t="shared" ca="1" si="310"/>
        <v>0</v>
      </c>
      <c r="AK30" s="204">
        <f t="shared" ca="1" si="310"/>
        <v>0</v>
      </c>
      <c r="AL30" s="204">
        <f t="shared" ca="1" si="310"/>
        <v>0</v>
      </c>
      <c r="AM30" s="204">
        <f t="shared" ca="1" si="310"/>
        <v>0</v>
      </c>
      <c r="AN30" s="204">
        <f t="shared" ca="1" si="310"/>
        <v>0</v>
      </c>
      <c r="AO30" s="204">
        <f t="shared" ca="1" si="310"/>
        <v>0</v>
      </c>
      <c r="AP30" s="204">
        <f t="shared" ca="1" si="310"/>
        <v>0</v>
      </c>
      <c r="AQ30" s="204">
        <f t="shared" ca="1" si="310"/>
        <v>0</v>
      </c>
      <c r="AR30" s="204">
        <f t="shared" ca="1" si="310"/>
        <v>0</v>
      </c>
      <c r="AS30" s="204">
        <f t="shared" ca="1" si="310"/>
        <v>0</v>
      </c>
      <c r="AT30" s="204">
        <f t="shared" ca="1" si="310"/>
        <v>0</v>
      </c>
      <c r="AU30" s="204">
        <f t="shared" ca="1" si="310"/>
        <v>0</v>
      </c>
      <c r="AV30" s="204">
        <f t="shared" ca="1" si="310"/>
        <v>0</v>
      </c>
      <c r="AW30" s="204">
        <f t="shared" ca="1" si="310"/>
        <v>0</v>
      </c>
      <c r="AX30" s="204">
        <f t="shared" ca="1" si="310"/>
        <v>0</v>
      </c>
      <c r="AY30" s="204">
        <f t="shared" ca="1" si="310"/>
        <v>0</v>
      </c>
      <c r="AZ30" s="204">
        <f t="shared" ca="1" si="310"/>
        <v>0</v>
      </c>
      <c r="BA30" s="204">
        <f t="shared" ca="1" si="310"/>
        <v>0</v>
      </c>
      <c r="BB30" s="204">
        <f t="shared" ca="1" si="310"/>
        <v>0</v>
      </c>
      <c r="BC30" s="204">
        <f t="shared" ca="1" si="310"/>
        <v>0</v>
      </c>
      <c r="BD30" s="204">
        <f t="shared" ca="1" si="310"/>
        <v>0</v>
      </c>
      <c r="BE30" s="204">
        <f t="shared" ca="1" si="310"/>
        <v>0</v>
      </c>
    </row>
    <row r="31" spans="2:57" s="77" customFormat="1" ht="17" outlineLevel="1" thickBot="1" x14ac:dyDescent="0.25">
      <c r="B31" s="208" t="s">
        <v>100</v>
      </c>
      <c r="E31" s="260"/>
      <c r="I31" s="209" t="str">
        <f>I30&amp;" growth %"</f>
        <v>Sales reps growth %</v>
      </c>
      <c r="K31" s="77" t="e">
        <f>K30/J30-1</f>
        <v>#DIV/0!</v>
      </c>
      <c r="L31" s="77" t="e">
        <f t="shared" ref="L31" si="311">L30/K30-1</f>
        <v>#DIV/0!</v>
      </c>
      <c r="M31" s="77" t="e">
        <f t="shared" ref="M31" si="312">M30/L30-1</f>
        <v>#DIV/0!</v>
      </c>
      <c r="N31" s="77" t="e">
        <f t="shared" ref="N31" si="313">N30/M30-1</f>
        <v>#DIV/0!</v>
      </c>
      <c r="O31" s="77" t="e">
        <f t="shared" ref="O31" si="314">O30/N30-1</f>
        <v>#DIV/0!</v>
      </c>
      <c r="P31" s="77" t="e">
        <f t="shared" ref="P31" si="315">P30/O30-1</f>
        <v>#DIV/0!</v>
      </c>
      <c r="Q31" s="77" t="e">
        <f t="shared" ref="Q31" si="316">Q30/P30-1</f>
        <v>#DIV/0!</v>
      </c>
      <c r="R31" s="77" t="e">
        <f t="shared" ref="R31" si="317">R30/Q30-1</f>
        <v>#DIV/0!</v>
      </c>
      <c r="S31" s="77" t="e">
        <f t="shared" ref="S31" si="318">S30/R30-1</f>
        <v>#DIV/0!</v>
      </c>
      <c r="T31" s="77" t="e">
        <f t="shared" ref="T31" si="319">T30/S30-1</f>
        <v>#DIV/0!</v>
      </c>
      <c r="U31" s="77" t="e">
        <f t="shared" ref="U31" si="320">U30/T30-1</f>
        <v>#DIV/0!</v>
      </c>
      <c r="V31" s="77" t="e">
        <f t="shared" ref="V31:W31" si="321">V30/U30-1</f>
        <v>#DIV/0!</v>
      </c>
      <c r="W31" s="77" t="e">
        <f t="shared" si="321"/>
        <v>#DIV/0!</v>
      </c>
      <c r="X31" s="78">
        <f t="shared" ref="X31:BE31" ca="1" si="322">IF(W$7="estimates",W31,IF(SUM(L30:Q30)=0,$E31,AVERAGE(R31:W31)))</f>
        <v>0</v>
      </c>
      <c r="Y31" s="78">
        <f t="shared" ca="1" si="322"/>
        <v>0</v>
      </c>
      <c r="Z31" s="78">
        <f t="shared" ca="1" si="322"/>
        <v>0</v>
      </c>
      <c r="AA31" s="78">
        <f t="shared" ca="1" si="322"/>
        <v>0</v>
      </c>
      <c r="AB31" s="78">
        <f t="shared" ca="1" si="322"/>
        <v>0</v>
      </c>
      <c r="AC31" s="78">
        <f t="shared" ca="1" si="322"/>
        <v>0</v>
      </c>
      <c r="AD31" s="78">
        <f t="shared" ca="1" si="322"/>
        <v>0</v>
      </c>
      <c r="AE31" s="78">
        <f t="shared" ca="1" si="322"/>
        <v>0</v>
      </c>
      <c r="AF31" s="78">
        <f t="shared" ca="1" si="322"/>
        <v>0</v>
      </c>
      <c r="AG31" s="78">
        <f t="shared" ca="1" si="322"/>
        <v>0</v>
      </c>
      <c r="AH31" s="78">
        <f t="shared" ca="1" si="322"/>
        <v>0</v>
      </c>
      <c r="AI31" s="78">
        <f t="shared" ca="1" si="322"/>
        <v>0</v>
      </c>
      <c r="AJ31" s="78">
        <f t="shared" ca="1" si="322"/>
        <v>0</v>
      </c>
      <c r="AK31" s="78">
        <f t="shared" ca="1" si="322"/>
        <v>0</v>
      </c>
      <c r="AL31" s="78">
        <f t="shared" ca="1" si="322"/>
        <v>0</v>
      </c>
      <c r="AM31" s="78">
        <f t="shared" ca="1" si="322"/>
        <v>0</v>
      </c>
      <c r="AN31" s="78">
        <f t="shared" ca="1" si="322"/>
        <v>0</v>
      </c>
      <c r="AO31" s="78">
        <f t="shared" ca="1" si="322"/>
        <v>0</v>
      </c>
      <c r="AP31" s="78">
        <f t="shared" ca="1" si="322"/>
        <v>0</v>
      </c>
      <c r="AQ31" s="78">
        <f t="shared" ca="1" si="322"/>
        <v>0</v>
      </c>
      <c r="AR31" s="78">
        <f t="shared" ca="1" si="322"/>
        <v>0</v>
      </c>
      <c r="AS31" s="78">
        <f t="shared" ca="1" si="322"/>
        <v>0</v>
      </c>
      <c r="AT31" s="78">
        <f t="shared" ca="1" si="322"/>
        <v>0</v>
      </c>
      <c r="AU31" s="78">
        <f t="shared" ca="1" si="322"/>
        <v>0</v>
      </c>
      <c r="AV31" s="78">
        <f t="shared" ca="1" si="322"/>
        <v>0</v>
      </c>
      <c r="AW31" s="78">
        <f t="shared" ca="1" si="322"/>
        <v>0</v>
      </c>
      <c r="AX31" s="78">
        <f t="shared" ca="1" si="322"/>
        <v>0</v>
      </c>
      <c r="AY31" s="78">
        <f t="shared" ca="1" si="322"/>
        <v>0</v>
      </c>
      <c r="AZ31" s="78">
        <f t="shared" ca="1" si="322"/>
        <v>0</v>
      </c>
      <c r="BA31" s="78">
        <f t="shared" ca="1" si="322"/>
        <v>0</v>
      </c>
      <c r="BB31" s="78">
        <f t="shared" ca="1" si="322"/>
        <v>0</v>
      </c>
      <c r="BC31" s="78">
        <f t="shared" ca="1" si="322"/>
        <v>0</v>
      </c>
      <c r="BD31" s="78">
        <f t="shared" ca="1" si="322"/>
        <v>0</v>
      </c>
      <c r="BE31" s="78">
        <f t="shared" ca="1" si="322"/>
        <v>0</v>
      </c>
    </row>
    <row r="32" spans="2:57" s="53" customFormat="1" x14ac:dyDescent="0.2">
      <c r="B32" s="150" t="s">
        <v>24</v>
      </c>
      <c r="E32" s="259"/>
      <c r="I32" s="124" t="s">
        <v>24</v>
      </c>
      <c r="J32" s="53">
        <f>J30+J28+J24+J26</f>
        <v>0</v>
      </c>
      <c r="K32" s="53">
        <f t="shared" ref="K32:V32" si="323">K30+K28+K24+K26</f>
        <v>0</v>
      </c>
      <c r="L32" s="53">
        <f t="shared" si="323"/>
        <v>0</v>
      </c>
      <c r="M32" s="53">
        <f t="shared" si="323"/>
        <v>0</v>
      </c>
      <c r="N32" s="53">
        <f t="shared" si="323"/>
        <v>0</v>
      </c>
      <c r="O32" s="53">
        <f t="shared" si="323"/>
        <v>0</v>
      </c>
      <c r="P32" s="53">
        <f t="shared" si="323"/>
        <v>0</v>
      </c>
      <c r="Q32" s="53">
        <f t="shared" si="323"/>
        <v>0</v>
      </c>
      <c r="R32" s="53">
        <f t="shared" si="323"/>
        <v>0</v>
      </c>
      <c r="S32" s="53">
        <f t="shared" si="323"/>
        <v>0</v>
      </c>
      <c r="T32" s="53">
        <f t="shared" si="323"/>
        <v>0</v>
      </c>
      <c r="U32" s="53">
        <f t="shared" si="323"/>
        <v>0</v>
      </c>
      <c r="V32" s="53">
        <f t="shared" si="323"/>
        <v>0</v>
      </c>
      <c r="W32" s="53">
        <f t="shared" ref="W32" si="324">W30+W28+W24+W26</f>
        <v>0</v>
      </c>
      <c r="X32" s="54">
        <f t="shared" ref="X32:BE32" ca="1" si="325">IF(SUM(X24,X26,X28,X30)=0,IF(W7="estimates",W32*(1+X33),$E32*(1+X33)),SUM(X24,X26,X28,X30))</f>
        <v>0</v>
      </c>
      <c r="Y32" s="54">
        <f t="shared" ca="1" si="325"/>
        <v>0</v>
      </c>
      <c r="Z32" s="54">
        <f t="shared" ca="1" si="325"/>
        <v>0</v>
      </c>
      <c r="AA32" s="54">
        <f t="shared" ca="1" si="325"/>
        <v>0</v>
      </c>
      <c r="AB32" s="54">
        <f t="shared" ca="1" si="325"/>
        <v>0</v>
      </c>
      <c r="AC32" s="54">
        <f t="shared" ca="1" si="325"/>
        <v>0</v>
      </c>
      <c r="AD32" s="54">
        <f t="shared" ca="1" si="325"/>
        <v>0</v>
      </c>
      <c r="AE32" s="54">
        <f t="shared" ca="1" si="325"/>
        <v>0</v>
      </c>
      <c r="AF32" s="54">
        <f t="shared" ca="1" si="325"/>
        <v>0</v>
      </c>
      <c r="AG32" s="54">
        <f t="shared" ca="1" si="325"/>
        <v>0</v>
      </c>
      <c r="AH32" s="54">
        <f t="shared" ca="1" si="325"/>
        <v>0</v>
      </c>
      <c r="AI32" s="54">
        <f t="shared" ca="1" si="325"/>
        <v>0</v>
      </c>
      <c r="AJ32" s="54">
        <f t="shared" ca="1" si="325"/>
        <v>0</v>
      </c>
      <c r="AK32" s="54">
        <f t="shared" ca="1" si="325"/>
        <v>0</v>
      </c>
      <c r="AL32" s="54">
        <f t="shared" ca="1" si="325"/>
        <v>0</v>
      </c>
      <c r="AM32" s="54">
        <f t="shared" ca="1" si="325"/>
        <v>0</v>
      </c>
      <c r="AN32" s="54">
        <f t="shared" ca="1" si="325"/>
        <v>0</v>
      </c>
      <c r="AO32" s="54">
        <f t="shared" ca="1" si="325"/>
        <v>0</v>
      </c>
      <c r="AP32" s="54">
        <f t="shared" ca="1" si="325"/>
        <v>0</v>
      </c>
      <c r="AQ32" s="54">
        <f t="shared" ca="1" si="325"/>
        <v>0</v>
      </c>
      <c r="AR32" s="54">
        <f t="shared" ca="1" si="325"/>
        <v>0</v>
      </c>
      <c r="AS32" s="54">
        <f t="shared" ca="1" si="325"/>
        <v>0</v>
      </c>
      <c r="AT32" s="54">
        <f t="shared" ca="1" si="325"/>
        <v>0</v>
      </c>
      <c r="AU32" s="54">
        <f t="shared" ca="1" si="325"/>
        <v>0</v>
      </c>
      <c r="AV32" s="54">
        <f t="shared" ca="1" si="325"/>
        <v>0</v>
      </c>
      <c r="AW32" s="54">
        <f t="shared" ca="1" si="325"/>
        <v>0</v>
      </c>
      <c r="AX32" s="54">
        <f t="shared" ca="1" si="325"/>
        <v>0</v>
      </c>
      <c r="AY32" s="54">
        <f t="shared" ca="1" si="325"/>
        <v>0</v>
      </c>
      <c r="AZ32" s="54">
        <f t="shared" ca="1" si="325"/>
        <v>0</v>
      </c>
      <c r="BA32" s="54">
        <f t="shared" ca="1" si="325"/>
        <v>0</v>
      </c>
      <c r="BB32" s="54">
        <f t="shared" ca="1" si="325"/>
        <v>0</v>
      </c>
      <c r="BC32" s="54">
        <f t="shared" ca="1" si="325"/>
        <v>0</v>
      </c>
      <c r="BD32" s="54">
        <f t="shared" ca="1" si="325"/>
        <v>0</v>
      </c>
      <c r="BE32" s="54">
        <f t="shared" ca="1" si="325"/>
        <v>0</v>
      </c>
    </row>
    <row r="33" spans="2:57" s="306" customFormat="1" ht="17" thickBot="1" x14ac:dyDescent="0.25">
      <c r="B33" s="305" t="s">
        <v>110</v>
      </c>
      <c r="E33" s="260"/>
      <c r="I33" s="307" t="s">
        <v>110</v>
      </c>
      <c r="K33" s="175" t="e">
        <f t="shared" ref="K33:W33" si="326">K32/J32-1</f>
        <v>#DIV/0!</v>
      </c>
      <c r="L33" s="175" t="e">
        <f t="shared" si="326"/>
        <v>#DIV/0!</v>
      </c>
      <c r="M33" s="175" t="e">
        <f t="shared" si="326"/>
        <v>#DIV/0!</v>
      </c>
      <c r="N33" s="175" t="e">
        <f t="shared" si="326"/>
        <v>#DIV/0!</v>
      </c>
      <c r="O33" s="175" t="e">
        <f t="shared" si="326"/>
        <v>#DIV/0!</v>
      </c>
      <c r="P33" s="175" t="e">
        <f t="shared" si="326"/>
        <v>#DIV/0!</v>
      </c>
      <c r="Q33" s="175" t="e">
        <f t="shared" si="326"/>
        <v>#DIV/0!</v>
      </c>
      <c r="R33" s="175" t="e">
        <f t="shared" si="326"/>
        <v>#DIV/0!</v>
      </c>
      <c r="S33" s="175" t="e">
        <f t="shared" si="326"/>
        <v>#DIV/0!</v>
      </c>
      <c r="T33" s="175" t="e">
        <f t="shared" si="326"/>
        <v>#DIV/0!</v>
      </c>
      <c r="U33" s="175" t="e">
        <f t="shared" si="326"/>
        <v>#DIV/0!</v>
      </c>
      <c r="V33" s="308" t="e">
        <f t="shared" si="326"/>
        <v>#DIV/0!</v>
      </c>
      <c r="W33" s="308" t="e">
        <f t="shared" si="326"/>
        <v>#DIV/0!</v>
      </c>
      <c r="X33" s="37">
        <f ca="1">IFERROR(IF(W$7="estimates",W33,IF(SUM(L32:Q32)=0,$E33,AVERAGE(R33:W33))),$E33)</f>
        <v>0</v>
      </c>
      <c r="Y33" s="37">
        <f ca="1">IFERROR(IF(X$7="estimates",X33,IF(SUM(M32:R32)=0,$E33,AVERAGE(S33:X33))),$E33)</f>
        <v>0</v>
      </c>
      <c r="Z33" s="37">
        <f t="shared" ref="Z33:BE33" ca="1" si="327">IF(Y$7="estimates",Y33,IF(SUM(N32:S32)=0,$E33,AVERAGE(T33:Y33)))</f>
        <v>0</v>
      </c>
      <c r="AA33" s="37">
        <f t="shared" ca="1" si="327"/>
        <v>0</v>
      </c>
      <c r="AB33" s="37">
        <f t="shared" ca="1" si="327"/>
        <v>0</v>
      </c>
      <c r="AC33" s="37">
        <f t="shared" ca="1" si="327"/>
        <v>0</v>
      </c>
      <c r="AD33" s="37">
        <f t="shared" ca="1" si="327"/>
        <v>0</v>
      </c>
      <c r="AE33" s="37">
        <f t="shared" ca="1" si="327"/>
        <v>0</v>
      </c>
      <c r="AF33" s="37">
        <f t="shared" ca="1" si="327"/>
        <v>0</v>
      </c>
      <c r="AG33" s="37">
        <f t="shared" ca="1" si="327"/>
        <v>0</v>
      </c>
      <c r="AH33" s="37">
        <f t="shared" ca="1" si="327"/>
        <v>0</v>
      </c>
      <c r="AI33" s="37">
        <f t="shared" ca="1" si="327"/>
        <v>0</v>
      </c>
      <c r="AJ33" s="37">
        <f t="shared" ca="1" si="327"/>
        <v>0</v>
      </c>
      <c r="AK33" s="37">
        <f t="shared" ca="1" si="327"/>
        <v>0</v>
      </c>
      <c r="AL33" s="37">
        <f t="shared" ca="1" si="327"/>
        <v>0</v>
      </c>
      <c r="AM33" s="37">
        <f t="shared" ca="1" si="327"/>
        <v>0</v>
      </c>
      <c r="AN33" s="37">
        <f t="shared" ca="1" si="327"/>
        <v>0</v>
      </c>
      <c r="AO33" s="37">
        <f t="shared" ca="1" si="327"/>
        <v>0</v>
      </c>
      <c r="AP33" s="37">
        <f t="shared" ca="1" si="327"/>
        <v>0</v>
      </c>
      <c r="AQ33" s="37">
        <f t="shared" ca="1" si="327"/>
        <v>0</v>
      </c>
      <c r="AR33" s="37">
        <f t="shared" ca="1" si="327"/>
        <v>0</v>
      </c>
      <c r="AS33" s="37">
        <f t="shared" ca="1" si="327"/>
        <v>0</v>
      </c>
      <c r="AT33" s="37">
        <f t="shared" ca="1" si="327"/>
        <v>0</v>
      </c>
      <c r="AU33" s="37">
        <f t="shared" ca="1" si="327"/>
        <v>0</v>
      </c>
      <c r="AV33" s="37">
        <f t="shared" ca="1" si="327"/>
        <v>0</v>
      </c>
      <c r="AW33" s="37">
        <f t="shared" ca="1" si="327"/>
        <v>0</v>
      </c>
      <c r="AX33" s="37">
        <f t="shared" ca="1" si="327"/>
        <v>0</v>
      </c>
      <c r="AY33" s="37">
        <f t="shared" ca="1" si="327"/>
        <v>0</v>
      </c>
      <c r="AZ33" s="37">
        <f t="shared" ca="1" si="327"/>
        <v>0</v>
      </c>
      <c r="BA33" s="37">
        <f t="shared" ca="1" si="327"/>
        <v>0</v>
      </c>
      <c r="BB33" s="37">
        <f t="shared" ca="1" si="327"/>
        <v>0</v>
      </c>
      <c r="BC33" s="37">
        <f t="shared" ca="1" si="327"/>
        <v>0</v>
      </c>
      <c r="BD33" s="37">
        <f t="shared" ca="1" si="327"/>
        <v>0</v>
      </c>
      <c r="BE33" s="37">
        <f t="shared" ca="1" si="327"/>
        <v>0</v>
      </c>
    </row>
    <row r="34" spans="2:57" s="23" customFormat="1" ht="17" thickBot="1" x14ac:dyDescent="0.25">
      <c r="B34" s="151"/>
      <c r="E34" s="176"/>
      <c r="I34" s="125" t="s">
        <v>88</v>
      </c>
      <c r="J34" s="23">
        <f>J14+J32</f>
        <v>0</v>
      </c>
      <c r="K34" s="23">
        <f t="shared" ref="K34:BE34" si="328">K14+K32</f>
        <v>0</v>
      </c>
      <c r="L34" s="23">
        <f t="shared" si="328"/>
        <v>0</v>
      </c>
      <c r="M34" s="23">
        <f t="shared" si="328"/>
        <v>0</v>
      </c>
      <c r="N34" s="23">
        <f t="shared" si="328"/>
        <v>0</v>
      </c>
      <c r="O34" s="23">
        <f t="shared" si="328"/>
        <v>0</v>
      </c>
      <c r="P34" s="23">
        <f t="shared" si="328"/>
        <v>0</v>
      </c>
      <c r="Q34" s="23">
        <f t="shared" si="328"/>
        <v>0</v>
      </c>
      <c r="R34" s="23">
        <f t="shared" si="328"/>
        <v>0</v>
      </c>
      <c r="S34" s="23">
        <f t="shared" si="328"/>
        <v>0</v>
      </c>
      <c r="T34" s="23">
        <f t="shared" si="328"/>
        <v>0</v>
      </c>
      <c r="U34" s="23">
        <f t="shared" si="328"/>
        <v>0</v>
      </c>
      <c r="V34" s="23">
        <f t="shared" si="328"/>
        <v>0</v>
      </c>
      <c r="W34" s="23">
        <f t="shared" ref="W34" si="329">W14+W32</f>
        <v>0</v>
      </c>
      <c r="X34" s="24">
        <f t="shared" ca="1" si="328"/>
        <v>0</v>
      </c>
      <c r="Y34" s="24">
        <f t="shared" ca="1" si="328"/>
        <v>0</v>
      </c>
      <c r="Z34" s="24">
        <f t="shared" ca="1" si="328"/>
        <v>0</v>
      </c>
      <c r="AA34" s="24">
        <f t="shared" ca="1" si="328"/>
        <v>0</v>
      </c>
      <c r="AB34" s="24">
        <f t="shared" ca="1" si="328"/>
        <v>0</v>
      </c>
      <c r="AC34" s="24">
        <f t="shared" ca="1" si="328"/>
        <v>0</v>
      </c>
      <c r="AD34" s="24">
        <f t="shared" ca="1" si="328"/>
        <v>0</v>
      </c>
      <c r="AE34" s="24">
        <f t="shared" ca="1" si="328"/>
        <v>0</v>
      </c>
      <c r="AF34" s="24">
        <f t="shared" ca="1" si="328"/>
        <v>0</v>
      </c>
      <c r="AG34" s="24">
        <f t="shared" ca="1" si="328"/>
        <v>0</v>
      </c>
      <c r="AH34" s="24">
        <f t="shared" ca="1" si="328"/>
        <v>0</v>
      </c>
      <c r="AI34" s="24">
        <f t="shared" ca="1" si="328"/>
        <v>0</v>
      </c>
      <c r="AJ34" s="24">
        <f t="shared" ca="1" si="328"/>
        <v>0</v>
      </c>
      <c r="AK34" s="24">
        <f t="shared" ca="1" si="328"/>
        <v>0</v>
      </c>
      <c r="AL34" s="24">
        <f t="shared" ca="1" si="328"/>
        <v>0</v>
      </c>
      <c r="AM34" s="24">
        <f t="shared" ca="1" si="328"/>
        <v>0</v>
      </c>
      <c r="AN34" s="24">
        <f t="shared" ca="1" si="328"/>
        <v>0</v>
      </c>
      <c r="AO34" s="24">
        <f t="shared" ca="1" si="328"/>
        <v>0</v>
      </c>
      <c r="AP34" s="24">
        <f t="shared" ca="1" si="328"/>
        <v>0</v>
      </c>
      <c r="AQ34" s="24">
        <f t="shared" ca="1" si="328"/>
        <v>0</v>
      </c>
      <c r="AR34" s="24">
        <f t="shared" ca="1" si="328"/>
        <v>0</v>
      </c>
      <c r="AS34" s="24">
        <f t="shared" ca="1" si="328"/>
        <v>0</v>
      </c>
      <c r="AT34" s="24">
        <f t="shared" ca="1" si="328"/>
        <v>0</v>
      </c>
      <c r="AU34" s="24">
        <f t="shared" ca="1" si="328"/>
        <v>0</v>
      </c>
      <c r="AV34" s="24">
        <f t="shared" ca="1" si="328"/>
        <v>0</v>
      </c>
      <c r="AW34" s="24">
        <f t="shared" ca="1" si="328"/>
        <v>0</v>
      </c>
      <c r="AX34" s="24">
        <f t="shared" ca="1" si="328"/>
        <v>0</v>
      </c>
      <c r="AY34" s="24">
        <f t="shared" ca="1" si="328"/>
        <v>0</v>
      </c>
      <c r="AZ34" s="24">
        <f t="shared" ca="1" si="328"/>
        <v>0</v>
      </c>
      <c r="BA34" s="24">
        <f t="shared" ca="1" si="328"/>
        <v>0</v>
      </c>
      <c r="BB34" s="24">
        <f t="shared" ca="1" si="328"/>
        <v>0</v>
      </c>
      <c r="BC34" s="24">
        <f t="shared" ca="1" si="328"/>
        <v>0</v>
      </c>
      <c r="BD34" s="24">
        <f t="shared" ca="1" si="328"/>
        <v>0</v>
      </c>
      <c r="BE34" s="24">
        <f t="shared" ca="1" si="328"/>
        <v>0</v>
      </c>
    </row>
    <row r="35" spans="2:57" x14ac:dyDescent="0.2">
      <c r="B35" s="13"/>
      <c r="E35" s="6"/>
      <c r="W35" s="10"/>
    </row>
    <row r="36" spans="2:57" s="25" customFormat="1" ht="17" thickBot="1" x14ac:dyDescent="0.25">
      <c r="B36" s="152"/>
      <c r="E36" s="27"/>
      <c r="I36" s="120" t="s">
        <v>12</v>
      </c>
      <c r="V36" s="26"/>
      <c r="W36" s="26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</row>
    <row r="37" spans="2:57" s="31" customFormat="1" ht="17" thickBot="1" x14ac:dyDescent="0.25">
      <c r="B37" s="85" t="s">
        <v>6</v>
      </c>
      <c r="E37" s="257"/>
      <c r="I37" s="116" t="s">
        <v>6</v>
      </c>
      <c r="K37" s="31">
        <f>J59</f>
        <v>0</v>
      </c>
      <c r="L37" s="31">
        <f t="shared" ref="L37:W37" si="330">K59</f>
        <v>0</v>
      </c>
      <c r="M37" s="31">
        <f t="shared" si="330"/>
        <v>0</v>
      </c>
      <c r="N37" s="31">
        <f t="shared" si="330"/>
        <v>0</v>
      </c>
      <c r="O37" s="31">
        <f t="shared" si="330"/>
        <v>0</v>
      </c>
      <c r="P37" s="31">
        <f t="shared" si="330"/>
        <v>0</v>
      </c>
      <c r="Q37" s="31">
        <f t="shared" si="330"/>
        <v>0</v>
      </c>
      <c r="R37" s="31">
        <f t="shared" si="330"/>
        <v>0</v>
      </c>
      <c r="S37" s="31">
        <f t="shared" si="330"/>
        <v>0</v>
      </c>
      <c r="T37" s="31">
        <f t="shared" si="330"/>
        <v>0</v>
      </c>
      <c r="U37" s="31">
        <f t="shared" si="330"/>
        <v>0</v>
      </c>
      <c r="V37" s="32">
        <f t="shared" si="330"/>
        <v>0</v>
      </c>
      <c r="W37" s="32">
        <f t="shared" si="330"/>
        <v>0</v>
      </c>
      <c r="X37" s="33">
        <f t="shared" ref="X37:BE37" si="331">IF(W59=0,$E37,W59)</f>
        <v>0</v>
      </c>
      <c r="Y37" s="33">
        <f t="shared" ca="1" si="331"/>
        <v>0</v>
      </c>
      <c r="Z37" s="33">
        <f t="shared" ca="1" si="331"/>
        <v>0</v>
      </c>
      <c r="AA37" s="33">
        <f t="shared" ca="1" si="331"/>
        <v>0</v>
      </c>
      <c r="AB37" s="33">
        <f t="shared" ca="1" si="331"/>
        <v>0</v>
      </c>
      <c r="AC37" s="33">
        <f t="shared" ca="1" si="331"/>
        <v>0</v>
      </c>
      <c r="AD37" s="33">
        <f t="shared" ca="1" si="331"/>
        <v>0</v>
      </c>
      <c r="AE37" s="33">
        <f t="shared" ca="1" si="331"/>
        <v>0</v>
      </c>
      <c r="AF37" s="33">
        <f t="shared" ca="1" si="331"/>
        <v>0</v>
      </c>
      <c r="AG37" s="33">
        <f t="shared" ca="1" si="331"/>
        <v>0</v>
      </c>
      <c r="AH37" s="33">
        <f t="shared" ca="1" si="331"/>
        <v>0</v>
      </c>
      <c r="AI37" s="33">
        <f t="shared" ca="1" si="331"/>
        <v>0</v>
      </c>
      <c r="AJ37" s="33">
        <f t="shared" ca="1" si="331"/>
        <v>0</v>
      </c>
      <c r="AK37" s="33">
        <f t="shared" ca="1" si="331"/>
        <v>0</v>
      </c>
      <c r="AL37" s="33">
        <f t="shared" ca="1" si="331"/>
        <v>0</v>
      </c>
      <c r="AM37" s="33">
        <f t="shared" ca="1" si="331"/>
        <v>0</v>
      </c>
      <c r="AN37" s="33">
        <f t="shared" ca="1" si="331"/>
        <v>0</v>
      </c>
      <c r="AO37" s="33">
        <f t="shared" ca="1" si="331"/>
        <v>0</v>
      </c>
      <c r="AP37" s="33">
        <f t="shared" ca="1" si="331"/>
        <v>0</v>
      </c>
      <c r="AQ37" s="33">
        <f t="shared" ca="1" si="331"/>
        <v>0</v>
      </c>
      <c r="AR37" s="33">
        <f t="shared" ca="1" si="331"/>
        <v>0</v>
      </c>
      <c r="AS37" s="33">
        <f t="shared" ca="1" si="331"/>
        <v>0</v>
      </c>
      <c r="AT37" s="33">
        <f t="shared" ca="1" si="331"/>
        <v>0</v>
      </c>
      <c r="AU37" s="33">
        <f t="shared" ca="1" si="331"/>
        <v>0</v>
      </c>
      <c r="AV37" s="33">
        <f t="shared" ca="1" si="331"/>
        <v>0</v>
      </c>
      <c r="AW37" s="33">
        <f t="shared" ca="1" si="331"/>
        <v>0</v>
      </c>
      <c r="AX37" s="33">
        <f t="shared" ca="1" si="331"/>
        <v>0</v>
      </c>
      <c r="AY37" s="33">
        <f t="shared" ca="1" si="331"/>
        <v>0</v>
      </c>
      <c r="AZ37" s="33">
        <f t="shared" ca="1" si="331"/>
        <v>0</v>
      </c>
      <c r="BA37" s="33">
        <f t="shared" ca="1" si="331"/>
        <v>0</v>
      </c>
      <c r="BB37" s="33">
        <f t="shared" ca="1" si="331"/>
        <v>0</v>
      </c>
      <c r="BC37" s="33">
        <f t="shared" ca="1" si="331"/>
        <v>0</v>
      </c>
      <c r="BD37" s="33">
        <f t="shared" ca="1" si="331"/>
        <v>0</v>
      </c>
      <c r="BE37" s="33">
        <f t="shared" ca="1" si="331"/>
        <v>0</v>
      </c>
    </row>
    <row r="38" spans="2:57" s="31" customFormat="1" x14ac:dyDescent="0.2">
      <c r="B38" s="85" t="s">
        <v>7</v>
      </c>
      <c r="E38" s="33"/>
      <c r="I38" s="116" t="s">
        <v>7</v>
      </c>
      <c r="V38" s="32"/>
      <c r="W38" s="32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</row>
    <row r="39" spans="2:57" s="318" customFormat="1" ht="17" thickBot="1" x14ac:dyDescent="0.25">
      <c r="B39" s="317"/>
      <c r="E39" s="319"/>
      <c r="I39" s="320" t="s">
        <v>89</v>
      </c>
      <c r="X39" s="319">
        <f t="shared" ref="X39:BE39" ca="1" si="332">X14*X40</f>
        <v>0</v>
      </c>
      <c r="Y39" s="319">
        <f t="shared" ca="1" si="332"/>
        <v>0</v>
      </c>
      <c r="Z39" s="319">
        <f t="shared" ca="1" si="332"/>
        <v>0</v>
      </c>
      <c r="AA39" s="319">
        <f t="shared" ca="1" si="332"/>
        <v>0</v>
      </c>
      <c r="AB39" s="319">
        <f t="shared" ca="1" si="332"/>
        <v>0</v>
      </c>
      <c r="AC39" s="319">
        <f t="shared" ca="1" si="332"/>
        <v>0</v>
      </c>
      <c r="AD39" s="319">
        <f t="shared" ca="1" si="332"/>
        <v>0</v>
      </c>
      <c r="AE39" s="319">
        <f t="shared" ca="1" si="332"/>
        <v>0</v>
      </c>
      <c r="AF39" s="319">
        <f t="shared" ca="1" si="332"/>
        <v>0</v>
      </c>
      <c r="AG39" s="319">
        <f t="shared" ca="1" si="332"/>
        <v>0</v>
      </c>
      <c r="AH39" s="319">
        <f t="shared" ca="1" si="332"/>
        <v>0</v>
      </c>
      <c r="AI39" s="319">
        <f t="shared" ca="1" si="332"/>
        <v>0</v>
      </c>
      <c r="AJ39" s="319">
        <f t="shared" ca="1" si="332"/>
        <v>0</v>
      </c>
      <c r="AK39" s="319">
        <f t="shared" ca="1" si="332"/>
        <v>0</v>
      </c>
      <c r="AL39" s="319">
        <f t="shared" ca="1" si="332"/>
        <v>0</v>
      </c>
      <c r="AM39" s="319">
        <f t="shared" ca="1" si="332"/>
        <v>0</v>
      </c>
      <c r="AN39" s="319">
        <f t="shared" ca="1" si="332"/>
        <v>0</v>
      </c>
      <c r="AO39" s="319">
        <f t="shared" ca="1" si="332"/>
        <v>0</v>
      </c>
      <c r="AP39" s="319">
        <f t="shared" ca="1" si="332"/>
        <v>0</v>
      </c>
      <c r="AQ39" s="319">
        <f t="shared" ca="1" si="332"/>
        <v>0</v>
      </c>
      <c r="AR39" s="319">
        <f t="shared" ca="1" si="332"/>
        <v>0</v>
      </c>
      <c r="AS39" s="319">
        <f t="shared" ca="1" si="332"/>
        <v>0</v>
      </c>
      <c r="AT39" s="319">
        <f t="shared" ca="1" si="332"/>
        <v>0</v>
      </c>
      <c r="AU39" s="319">
        <f t="shared" ca="1" si="332"/>
        <v>0</v>
      </c>
      <c r="AV39" s="319">
        <f t="shared" ca="1" si="332"/>
        <v>0</v>
      </c>
      <c r="AW39" s="319">
        <f t="shared" ca="1" si="332"/>
        <v>0</v>
      </c>
      <c r="AX39" s="319">
        <f t="shared" ca="1" si="332"/>
        <v>0</v>
      </c>
      <c r="AY39" s="319">
        <f t="shared" ca="1" si="332"/>
        <v>0</v>
      </c>
      <c r="AZ39" s="319">
        <f t="shared" ca="1" si="332"/>
        <v>0</v>
      </c>
      <c r="BA39" s="319">
        <f t="shared" ca="1" si="332"/>
        <v>0</v>
      </c>
      <c r="BB39" s="319">
        <f t="shared" ca="1" si="332"/>
        <v>0</v>
      </c>
      <c r="BC39" s="319">
        <f t="shared" ca="1" si="332"/>
        <v>0</v>
      </c>
      <c r="BD39" s="319">
        <f t="shared" ca="1" si="332"/>
        <v>0</v>
      </c>
      <c r="BE39" s="319">
        <f t="shared" ca="1" si="332"/>
        <v>0</v>
      </c>
    </row>
    <row r="40" spans="2:57" s="313" customFormat="1" ht="17" thickBot="1" x14ac:dyDescent="0.25">
      <c r="B40" s="312" t="s">
        <v>91</v>
      </c>
      <c r="E40" s="314"/>
      <c r="I40" s="315" t="s">
        <v>91</v>
      </c>
      <c r="J40" s="325">
        <f t="shared" ref="J40:V40" si="333">IF(J14&lt;=0,0,J39/J14)</f>
        <v>0</v>
      </c>
      <c r="K40" s="325">
        <f t="shared" si="333"/>
        <v>0</v>
      </c>
      <c r="L40" s="325">
        <f t="shared" si="333"/>
        <v>0</v>
      </c>
      <c r="M40" s="325">
        <f t="shared" si="333"/>
        <v>0</v>
      </c>
      <c r="N40" s="325">
        <f t="shared" si="333"/>
        <v>0</v>
      </c>
      <c r="O40" s="325">
        <f t="shared" si="333"/>
        <v>0</v>
      </c>
      <c r="P40" s="325">
        <f t="shared" si="333"/>
        <v>0</v>
      </c>
      <c r="Q40" s="325">
        <f t="shared" si="333"/>
        <v>0</v>
      </c>
      <c r="R40" s="325">
        <f t="shared" si="333"/>
        <v>0</v>
      </c>
      <c r="S40" s="325">
        <f t="shared" si="333"/>
        <v>0</v>
      </c>
      <c r="T40" s="325">
        <f t="shared" si="333"/>
        <v>0</v>
      </c>
      <c r="U40" s="325">
        <f t="shared" si="333"/>
        <v>0</v>
      </c>
      <c r="V40" s="304">
        <f t="shared" si="333"/>
        <v>0</v>
      </c>
      <c r="W40" s="304">
        <f t="shared" ref="W40" si="334">IF(W14&lt;=0,0,W39/W14)</f>
        <v>0</v>
      </c>
      <c r="X40" s="326">
        <f t="shared" ref="X40:BE40" ca="1" si="335">IF(W$7="estimates",W40,IF(SUM(L40:Q40)=0,$E40,AVERAGE(R40:W40)))</f>
        <v>0</v>
      </c>
      <c r="Y40" s="326">
        <f t="shared" ca="1" si="335"/>
        <v>0</v>
      </c>
      <c r="Z40" s="326">
        <f t="shared" ca="1" si="335"/>
        <v>0</v>
      </c>
      <c r="AA40" s="326">
        <f t="shared" ca="1" si="335"/>
        <v>0</v>
      </c>
      <c r="AB40" s="326">
        <f t="shared" ca="1" si="335"/>
        <v>0</v>
      </c>
      <c r="AC40" s="326">
        <f t="shared" ca="1" si="335"/>
        <v>0</v>
      </c>
      <c r="AD40" s="326">
        <f t="shared" ca="1" si="335"/>
        <v>0</v>
      </c>
      <c r="AE40" s="326">
        <f t="shared" ca="1" si="335"/>
        <v>0</v>
      </c>
      <c r="AF40" s="326">
        <f t="shared" ca="1" si="335"/>
        <v>0</v>
      </c>
      <c r="AG40" s="326">
        <f t="shared" ca="1" si="335"/>
        <v>0</v>
      </c>
      <c r="AH40" s="326">
        <f t="shared" ca="1" si="335"/>
        <v>0</v>
      </c>
      <c r="AI40" s="326">
        <f t="shared" ca="1" si="335"/>
        <v>0</v>
      </c>
      <c r="AJ40" s="326">
        <f t="shared" ca="1" si="335"/>
        <v>0</v>
      </c>
      <c r="AK40" s="326">
        <f t="shared" ca="1" si="335"/>
        <v>0</v>
      </c>
      <c r="AL40" s="326">
        <f t="shared" ca="1" si="335"/>
        <v>0</v>
      </c>
      <c r="AM40" s="326">
        <f t="shared" ca="1" si="335"/>
        <v>0</v>
      </c>
      <c r="AN40" s="326">
        <f t="shared" ca="1" si="335"/>
        <v>0</v>
      </c>
      <c r="AO40" s="326">
        <f t="shared" ca="1" si="335"/>
        <v>0</v>
      </c>
      <c r="AP40" s="326">
        <f t="shared" ca="1" si="335"/>
        <v>0</v>
      </c>
      <c r="AQ40" s="326">
        <f t="shared" ca="1" si="335"/>
        <v>0</v>
      </c>
      <c r="AR40" s="326">
        <f t="shared" ca="1" si="335"/>
        <v>0</v>
      </c>
      <c r="AS40" s="326">
        <f t="shared" ca="1" si="335"/>
        <v>0</v>
      </c>
      <c r="AT40" s="326">
        <f t="shared" ca="1" si="335"/>
        <v>0</v>
      </c>
      <c r="AU40" s="326">
        <f t="shared" ca="1" si="335"/>
        <v>0</v>
      </c>
      <c r="AV40" s="326">
        <f t="shared" ca="1" si="335"/>
        <v>0</v>
      </c>
      <c r="AW40" s="326">
        <f t="shared" ca="1" si="335"/>
        <v>0</v>
      </c>
      <c r="AX40" s="326">
        <f t="shared" ca="1" si="335"/>
        <v>0</v>
      </c>
      <c r="AY40" s="326">
        <f t="shared" ca="1" si="335"/>
        <v>0</v>
      </c>
      <c r="AZ40" s="326">
        <f t="shared" ca="1" si="335"/>
        <v>0</v>
      </c>
      <c r="BA40" s="326">
        <f t="shared" ca="1" si="335"/>
        <v>0</v>
      </c>
      <c r="BB40" s="326">
        <f t="shared" ca="1" si="335"/>
        <v>0</v>
      </c>
      <c r="BC40" s="326">
        <f t="shared" ca="1" si="335"/>
        <v>0</v>
      </c>
      <c r="BD40" s="326">
        <f t="shared" ca="1" si="335"/>
        <v>0</v>
      </c>
      <c r="BE40" s="326">
        <f t="shared" ca="1" si="335"/>
        <v>0</v>
      </c>
    </row>
    <row r="41" spans="2:57" s="131" customFormat="1" outlineLevel="1" x14ac:dyDescent="0.2">
      <c r="B41" s="203" t="s">
        <v>116</v>
      </c>
      <c r="E41" s="204"/>
      <c r="I41" s="205" t="s">
        <v>116</v>
      </c>
      <c r="V41" s="206"/>
      <c r="W41" s="206"/>
      <c r="X41" s="204"/>
      <c r="Y41" s="204"/>
      <c r="Z41" s="204"/>
      <c r="AA41" s="204"/>
      <c r="AB41" s="204"/>
      <c r="AC41" s="204"/>
      <c r="AD41" s="204"/>
      <c r="AE41" s="204"/>
      <c r="AF41" s="204"/>
      <c r="AG41" s="204"/>
      <c r="AH41" s="204"/>
      <c r="AI41" s="204"/>
      <c r="AJ41" s="204"/>
      <c r="AK41" s="204"/>
      <c r="AL41" s="204"/>
      <c r="AM41" s="204"/>
      <c r="AN41" s="204"/>
      <c r="AO41" s="204"/>
      <c r="AP41" s="204"/>
      <c r="AQ41" s="204"/>
      <c r="AR41" s="204"/>
      <c r="AS41" s="204"/>
      <c r="AT41" s="204"/>
      <c r="AU41" s="204"/>
      <c r="AV41" s="204"/>
      <c r="AW41" s="204"/>
      <c r="AX41" s="204"/>
      <c r="AY41" s="204"/>
      <c r="AZ41" s="204"/>
      <c r="BA41" s="204"/>
      <c r="BB41" s="204"/>
      <c r="BC41" s="204"/>
      <c r="BD41" s="204"/>
      <c r="BE41" s="204"/>
    </row>
    <row r="42" spans="2:57" s="85" customFormat="1" ht="17" outlineLevel="1" thickBot="1" x14ac:dyDescent="0.25">
      <c r="B42" s="199"/>
      <c r="I42" s="200" t="s">
        <v>117</v>
      </c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33">
        <f t="shared" ref="X42:BE42" ca="1" si="336">X18*X43</f>
        <v>0</v>
      </c>
      <c r="Y42" s="33">
        <f t="shared" ca="1" si="336"/>
        <v>0</v>
      </c>
      <c r="Z42" s="33">
        <f t="shared" ca="1" si="336"/>
        <v>0</v>
      </c>
      <c r="AA42" s="33">
        <f t="shared" ca="1" si="336"/>
        <v>0</v>
      </c>
      <c r="AB42" s="33">
        <f t="shared" ca="1" si="336"/>
        <v>0</v>
      </c>
      <c r="AC42" s="33">
        <f t="shared" ca="1" si="336"/>
        <v>0</v>
      </c>
      <c r="AD42" s="33">
        <f t="shared" ca="1" si="336"/>
        <v>0</v>
      </c>
      <c r="AE42" s="33">
        <f t="shared" ca="1" si="336"/>
        <v>0</v>
      </c>
      <c r="AF42" s="33">
        <f t="shared" ca="1" si="336"/>
        <v>0</v>
      </c>
      <c r="AG42" s="33">
        <f t="shared" ca="1" si="336"/>
        <v>0</v>
      </c>
      <c r="AH42" s="33">
        <f t="shared" ca="1" si="336"/>
        <v>0</v>
      </c>
      <c r="AI42" s="33">
        <f t="shared" ca="1" si="336"/>
        <v>0</v>
      </c>
      <c r="AJ42" s="33">
        <f t="shared" ca="1" si="336"/>
        <v>0</v>
      </c>
      <c r="AK42" s="33">
        <f t="shared" ca="1" si="336"/>
        <v>0</v>
      </c>
      <c r="AL42" s="33">
        <f t="shared" ca="1" si="336"/>
        <v>0</v>
      </c>
      <c r="AM42" s="33">
        <f t="shared" ca="1" si="336"/>
        <v>0</v>
      </c>
      <c r="AN42" s="33">
        <f t="shared" ca="1" si="336"/>
        <v>0</v>
      </c>
      <c r="AO42" s="33">
        <f t="shared" ca="1" si="336"/>
        <v>0</v>
      </c>
      <c r="AP42" s="33">
        <f t="shared" ca="1" si="336"/>
        <v>0</v>
      </c>
      <c r="AQ42" s="33">
        <f t="shared" ca="1" si="336"/>
        <v>0</v>
      </c>
      <c r="AR42" s="33">
        <f t="shared" ca="1" si="336"/>
        <v>0</v>
      </c>
      <c r="AS42" s="33">
        <f t="shared" ca="1" si="336"/>
        <v>0</v>
      </c>
      <c r="AT42" s="33">
        <f t="shared" ca="1" si="336"/>
        <v>0</v>
      </c>
      <c r="AU42" s="33">
        <f t="shared" ca="1" si="336"/>
        <v>0</v>
      </c>
      <c r="AV42" s="33">
        <f t="shared" ca="1" si="336"/>
        <v>0</v>
      </c>
      <c r="AW42" s="33">
        <f t="shared" ca="1" si="336"/>
        <v>0</v>
      </c>
      <c r="AX42" s="33">
        <f t="shared" ca="1" si="336"/>
        <v>0</v>
      </c>
      <c r="AY42" s="33">
        <f t="shared" ca="1" si="336"/>
        <v>0</v>
      </c>
      <c r="AZ42" s="33">
        <f t="shared" ca="1" si="336"/>
        <v>0</v>
      </c>
      <c r="BA42" s="33">
        <f t="shared" ca="1" si="336"/>
        <v>0</v>
      </c>
      <c r="BB42" s="33">
        <f t="shared" ca="1" si="336"/>
        <v>0</v>
      </c>
      <c r="BC42" s="33">
        <f t="shared" ca="1" si="336"/>
        <v>0</v>
      </c>
      <c r="BD42" s="33">
        <f t="shared" ca="1" si="336"/>
        <v>0</v>
      </c>
      <c r="BE42" s="33">
        <f t="shared" ca="1" si="336"/>
        <v>0</v>
      </c>
    </row>
    <row r="43" spans="2:57" s="175" customFormat="1" ht="17" outlineLevel="1" thickBot="1" x14ac:dyDescent="0.25">
      <c r="B43" s="201" t="s">
        <v>150</v>
      </c>
      <c r="E43" s="263"/>
      <c r="I43" s="202" t="str">
        <f>CONCATENATE(I42," engagement %")</f>
        <v>Facebook engagement %</v>
      </c>
      <c r="J43" s="303">
        <f t="shared" ref="J43:V43" si="337">IF(J18&lt;=0,0,J42/J18)</f>
        <v>0</v>
      </c>
      <c r="K43" s="303">
        <f>IF(K18&lt;=0,0,K42/K18)</f>
        <v>0</v>
      </c>
      <c r="L43" s="303">
        <f t="shared" si="337"/>
        <v>0</v>
      </c>
      <c r="M43" s="303">
        <f t="shared" si="337"/>
        <v>0</v>
      </c>
      <c r="N43" s="303">
        <f t="shared" si="337"/>
        <v>0</v>
      </c>
      <c r="O43" s="303">
        <f t="shared" si="337"/>
        <v>0</v>
      </c>
      <c r="P43" s="303">
        <f t="shared" si="337"/>
        <v>0</v>
      </c>
      <c r="Q43" s="303">
        <f t="shared" si="337"/>
        <v>0</v>
      </c>
      <c r="R43" s="303">
        <f t="shared" si="337"/>
        <v>0</v>
      </c>
      <c r="S43" s="303">
        <f t="shared" si="337"/>
        <v>0</v>
      </c>
      <c r="T43" s="303">
        <f t="shared" si="337"/>
        <v>0</v>
      </c>
      <c r="U43" s="303">
        <f t="shared" si="337"/>
        <v>0</v>
      </c>
      <c r="V43" s="303">
        <f t="shared" si="337"/>
        <v>0</v>
      </c>
      <c r="W43" s="303">
        <f t="shared" ref="W43" si="338">IF(W18&lt;=0,0,W42/W18)</f>
        <v>0</v>
      </c>
      <c r="X43" s="41">
        <f t="shared" ref="X43:BE43" ca="1" si="339">IF(W$7="estimates",W43,IF(SUM(L43:Q43)=0,$E43,AVERAGE(R43:W43)))</f>
        <v>0</v>
      </c>
      <c r="Y43" s="41">
        <f t="shared" ca="1" si="339"/>
        <v>0</v>
      </c>
      <c r="Z43" s="41">
        <f t="shared" ca="1" si="339"/>
        <v>0</v>
      </c>
      <c r="AA43" s="41">
        <f t="shared" ca="1" si="339"/>
        <v>0</v>
      </c>
      <c r="AB43" s="41">
        <f t="shared" ca="1" si="339"/>
        <v>0</v>
      </c>
      <c r="AC43" s="41">
        <f t="shared" ca="1" si="339"/>
        <v>0</v>
      </c>
      <c r="AD43" s="41">
        <f t="shared" ca="1" si="339"/>
        <v>0</v>
      </c>
      <c r="AE43" s="41">
        <f t="shared" ca="1" si="339"/>
        <v>0</v>
      </c>
      <c r="AF43" s="41">
        <f t="shared" ca="1" si="339"/>
        <v>0</v>
      </c>
      <c r="AG43" s="41">
        <f t="shared" ca="1" si="339"/>
        <v>0</v>
      </c>
      <c r="AH43" s="41">
        <f t="shared" ca="1" si="339"/>
        <v>0</v>
      </c>
      <c r="AI43" s="41">
        <f t="shared" ca="1" si="339"/>
        <v>0</v>
      </c>
      <c r="AJ43" s="41">
        <f t="shared" ca="1" si="339"/>
        <v>0</v>
      </c>
      <c r="AK43" s="41">
        <f t="shared" ca="1" si="339"/>
        <v>0</v>
      </c>
      <c r="AL43" s="41">
        <f t="shared" ca="1" si="339"/>
        <v>0</v>
      </c>
      <c r="AM43" s="41">
        <f t="shared" ca="1" si="339"/>
        <v>0</v>
      </c>
      <c r="AN43" s="41">
        <f t="shared" ca="1" si="339"/>
        <v>0</v>
      </c>
      <c r="AO43" s="41">
        <f t="shared" ca="1" si="339"/>
        <v>0</v>
      </c>
      <c r="AP43" s="41">
        <f t="shared" ca="1" si="339"/>
        <v>0</v>
      </c>
      <c r="AQ43" s="41">
        <f t="shared" ca="1" si="339"/>
        <v>0</v>
      </c>
      <c r="AR43" s="41">
        <f t="shared" ca="1" si="339"/>
        <v>0</v>
      </c>
      <c r="AS43" s="41">
        <f t="shared" ca="1" si="339"/>
        <v>0</v>
      </c>
      <c r="AT43" s="41">
        <f t="shared" ca="1" si="339"/>
        <v>0</v>
      </c>
      <c r="AU43" s="41">
        <f t="shared" ca="1" si="339"/>
        <v>0</v>
      </c>
      <c r="AV43" s="41">
        <f t="shared" ca="1" si="339"/>
        <v>0</v>
      </c>
      <c r="AW43" s="41">
        <f t="shared" ca="1" si="339"/>
        <v>0</v>
      </c>
      <c r="AX43" s="41">
        <f t="shared" ca="1" si="339"/>
        <v>0</v>
      </c>
      <c r="AY43" s="41">
        <f t="shared" ca="1" si="339"/>
        <v>0</v>
      </c>
      <c r="AZ43" s="41">
        <f t="shared" ca="1" si="339"/>
        <v>0</v>
      </c>
      <c r="BA43" s="41">
        <f t="shared" ca="1" si="339"/>
        <v>0</v>
      </c>
      <c r="BB43" s="41">
        <f t="shared" ca="1" si="339"/>
        <v>0</v>
      </c>
      <c r="BC43" s="41">
        <f t="shared" ca="1" si="339"/>
        <v>0</v>
      </c>
      <c r="BD43" s="41">
        <f t="shared" ca="1" si="339"/>
        <v>0</v>
      </c>
      <c r="BE43" s="41">
        <f t="shared" ca="1" si="339"/>
        <v>0</v>
      </c>
    </row>
    <row r="44" spans="2:57" s="85" customFormat="1" ht="17" outlineLevel="1" thickBot="1" x14ac:dyDescent="0.25">
      <c r="B44" s="199"/>
      <c r="I44" s="200" t="s">
        <v>118</v>
      </c>
      <c r="J44" s="197"/>
      <c r="K44" s="197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33">
        <f t="shared" ref="X44:BE44" ca="1" si="340">X20*X45</f>
        <v>0</v>
      </c>
      <c r="Y44" s="33">
        <f t="shared" ca="1" si="340"/>
        <v>0</v>
      </c>
      <c r="Z44" s="33">
        <f t="shared" ca="1" si="340"/>
        <v>0</v>
      </c>
      <c r="AA44" s="33">
        <f t="shared" ca="1" si="340"/>
        <v>0</v>
      </c>
      <c r="AB44" s="33">
        <f t="shared" ca="1" si="340"/>
        <v>0</v>
      </c>
      <c r="AC44" s="33">
        <f t="shared" ca="1" si="340"/>
        <v>0</v>
      </c>
      <c r="AD44" s="33">
        <f t="shared" ca="1" si="340"/>
        <v>0</v>
      </c>
      <c r="AE44" s="33">
        <f t="shared" ca="1" si="340"/>
        <v>0</v>
      </c>
      <c r="AF44" s="33">
        <f t="shared" ca="1" si="340"/>
        <v>0</v>
      </c>
      <c r="AG44" s="33">
        <f t="shared" ca="1" si="340"/>
        <v>0</v>
      </c>
      <c r="AH44" s="33">
        <f t="shared" ca="1" si="340"/>
        <v>0</v>
      </c>
      <c r="AI44" s="33">
        <f t="shared" ca="1" si="340"/>
        <v>0</v>
      </c>
      <c r="AJ44" s="33">
        <f t="shared" ca="1" si="340"/>
        <v>0</v>
      </c>
      <c r="AK44" s="33">
        <f t="shared" ca="1" si="340"/>
        <v>0</v>
      </c>
      <c r="AL44" s="33">
        <f t="shared" ca="1" si="340"/>
        <v>0</v>
      </c>
      <c r="AM44" s="33">
        <f t="shared" ca="1" si="340"/>
        <v>0</v>
      </c>
      <c r="AN44" s="33">
        <f t="shared" ca="1" si="340"/>
        <v>0</v>
      </c>
      <c r="AO44" s="33">
        <f t="shared" ca="1" si="340"/>
        <v>0</v>
      </c>
      <c r="AP44" s="33">
        <f t="shared" ca="1" si="340"/>
        <v>0</v>
      </c>
      <c r="AQ44" s="33">
        <f t="shared" ca="1" si="340"/>
        <v>0</v>
      </c>
      <c r="AR44" s="33">
        <f t="shared" ca="1" si="340"/>
        <v>0</v>
      </c>
      <c r="AS44" s="33">
        <f t="shared" ca="1" si="340"/>
        <v>0</v>
      </c>
      <c r="AT44" s="33">
        <f t="shared" ca="1" si="340"/>
        <v>0</v>
      </c>
      <c r="AU44" s="33">
        <f t="shared" ca="1" si="340"/>
        <v>0</v>
      </c>
      <c r="AV44" s="33">
        <f t="shared" ca="1" si="340"/>
        <v>0</v>
      </c>
      <c r="AW44" s="33">
        <f t="shared" ca="1" si="340"/>
        <v>0</v>
      </c>
      <c r="AX44" s="33">
        <f t="shared" ca="1" si="340"/>
        <v>0</v>
      </c>
      <c r="AY44" s="33">
        <f t="shared" ca="1" si="340"/>
        <v>0</v>
      </c>
      <c r="AZ44" s="33">
        <f t="shared" ca="1" si="340"/>
        <v>0</v>
      </c>
      <c r="BA44" s="33">
        <f t="shared" ca="1" si="340"/>
        <v>0</v>
      </c>
      <c r="BB44" s="33">
        <f t="shared" ca="1" si="340"/>
        <v>0</v>
      </c>
      <c r="BC44" s="33">
        <f t="shared" ca="1" si="340"/>
        <v>0</v>
      </c>
      <c r="BD44" s="33">
        <f t="shared" ca="1" si="340"/>
        <v>0</v>
      </c>
      <c r="BE44" s="33">
        <f t="shared" ca="1" si="340"/>
        <v>0</v>
      </c>
    </row>
    <row r="45" spans="2:57" s="175" customFormat="1" ht="17" outlineLevel="1" thickBot="1" x14ac:dyDescent="0.25">
      <c r="B45" s="201" t="s">
        <v>151</v>
      </c>
      <c r="E45" s="263"/>
      <c r="I45" s="202" t="str">
        <f>CONCATENATE(I44," engagement %")</f>
        <v>Twitter engagement %</v>
      </c>
      <c r="J45" s="303">
        <f t="shared" ref="J45" si="341">IF(J20&lt;=0,0,J44/J20)</f>
        <v>0</v>
      </c>
      <c r="K45" s="303">
        <f t="shared" ref="K45" si="342">IF(K20&lt;=0,0,K44/K20)</f>
        <v>0</v>
      </c>
      <c r="L45" s="303">
        <f t="shared" ref="L45" si="343">IF(L20&lt;=0,0,L44/L20)</f>
        <v>0</v>
      </c>
      <c r="M45" s="303">
        <f t="shared" ref="M45" si="344">IF(M20&lt;=0,0,M44/M20)</f>
        <v>0</v>
      </c>
      <c r="N45" s="303">
        <f t="shared" ref="N45" si="345">IF(N20&lt;=0,0,N44/N20)</f>
        <v>0</v>
      </c>
      <c r="O45" s="303">
        <f t="shared" ref="O45" si="346">IF(O20&lt;=0,0,O44/O20)</f>
        <v>0</v>
      </c>
      <c r="P45" s="303">
        <f t="shared" ref="P45" si="347">IF(P20&lt;=0,0,P44/P20)</f>
        <v>0</v>
      </c>
      <c r="Q45" s="303">
        <f t="shared" ref="Q45" si="348">IF(Q20&lt;=0,0,Q44/Q20)</f>
        <v>0</v>
      </c>
      <c r="R45" s="303">
        <f t="shared" ref="R45" si="349">IF(R20&lt;=0,0,R44/R20)</f>
        <v>0</v>
      </c>
      <c r="S45" s="303">
        <f t="shared" ref="S45" si="350">IF(S20&lt;=0,0,S44/S20)</f>
        <v>0</v>
      </c>
      <c r="T45" s="303">
        <f t="shared" ref="T45" si="351">IF(T20&lt;=0,0,T44/T20)</f>
        <v>0</v>
      </c>
      <c r="U45" s="303">
        <f t="shared" ref="U45" si="352">IF(U20&lt;=0,0,U44/U20)</f>
        <v>0</v>
      </c>
      <c r="V45" s="303">
        <f t="shared" ref="V45:W45" si="353">IF(V20&lt;=0,0,V44/V20)</f>
        <v>0</v>
      </c>
      <c r="W45" s="303">
        <f t="shared" si="353"/>
        <v>0</v>
      </c>
      <c r="X45" s="41">
        <f t="shared" ref="X45:BE45" ca="1" si="354">IF(W$7="estimates",W45,IF(SUM(L45:Q45)=0,$E45,AVERAGE(R45:W45)))</f>
        <v>0</v>
      </c>
      <c r="Y45" s="41">
        <f t="shared" ca="1" si="354"/>
        <v>0</v>
      </c>
      <c r="Z45" s="41">
        <f t="shared" ca="1" si="354"/>
        <v>0</v>
      </c>
      <c r="AA45" s="41">
        <f t="shared" ca="1" si="354"/>
        <v>0</v>
      </c>
      <c r="AB45" s="41">
        <f t="shared" ca="1" si="354"/>
        <v>0</v>
      </c>
      <c r="AC45" s="41">
        <f t="shared" ca="1" si="354"/>
        <v>0</v>
      </c>
      <c r="AD45" s="41">
        <f t="shared" ca="1" si="354"/>
        <v>0</v>
      </c>
      <c r="AE45" s="41">
        <f t="shared" ca="1" si="354"/>
        <v>0</v>
      </c>
      <c r="AF45" s="41">
        <f t="shared" ca="1" si="354"/>
        <v>0</v>
      </c>
      <c r="AG45" s="41">
        <f t="shared" ca="1" si="354"/>
        <v>0</v>
      </c>
      <c r="AH45" s="41">
        <f t="shared" ca="1" si="354"/>
        <v>0</v>
      </c>
      <c r="AI45" s="41">
        <f t="shared" ca="1" si="354"/>
        <v>0</v>
      </c>
      <c r="AJ45" s="41">
        <f t="shared" ca="1" si="354"/>
        <v>0</v>
      </c>
      <c r="AK45" s="41">
        <f t="shared" ca="1" si="354"/>
        <v>0</v>
      </c>
      <c r="AL45" s="41">
        <f t="shared" ca="1" si="354"/>
        <v>0</v>
      </c>
      <c r="AM45" s="41">
        <f t="shared" ca="1" si="354"/>
        <v>0</v>
      </c>
      <c r="AN45" s="41">
        <f t="shared" ca="1" si="354"/>
        <v>0</v>
      </c>
      <c r="AO45" s="41">
        <f t="shared" ca="1" si="354"/>
        <v>0</v>
      </c>
      <c r="AP45" s="41">
        <f t="shared" ca="1" si="354"/>
        <v>0</v>
      </c>
      <c r="AQ45" s="41">
        <f t="shared" ca="1" si="354"/>
        <v>0</v>
      </c>
      <c r="AR45" s="41">
        <f t="shared" ca="1" si="354"/>
        <v>0</v>
      </c>
      <c r="AS45" s="41">
        <f t="shared" ca="1" si="354"/>
        <v>0</v>
      </c>
      <c r="AT45" s="41">
        <f t="shared" ca="1" si="354"/>
        <v>0</v>
      </c>
      <c r="AU45" s="41">
        <f t="shared" ca="1" si="354"/>
        <v>0</v>
      </c>
      <c r="AV45" s="41">
        <f t="shared" ca="1" si="354"/>
        <v>0</v>
      </c>
      <c r="AW45" s="41">
        <f t="shared" ca="1" si="354"/>
        <v>0</v>
      </c>
      <c r="AX45" s="41">
        <f t="shared" ca="1" si="354"/>
        <v>0</v>
      </c>
      <c r="AY45" s="41">
        <f t="shared" ca="1" si="354"/>
        <v>0</v>
      </c>
      <c r="AZ45" s="41">
        <f t="shared" ca="1" si="354"/>
        <v>0</v>
      </c>
      <c r="BA45" s="41">
        <f t="shared" ca="1" si="354"/>
        <v>0</v>
      </c>
      <c r="BB45" s="41">
        <f t="shared" ca="1" si="354"/>
        <v>0</v>
      </c>
      <c r="BC45" s="41">
        <f t="shared" ca="1" si="354"/>
        <v>0</v>
      </c>
      <c r="BD45" s="41">
        <f t="shared" ca="1" si="354"/>
        <v>0</v>
      </c>
      <c r="BE45" s="41">
        <f t="shared" ca="1" si="354"/>
        <v>0</v>
      </c>
    </row>
    <row r="46" spans="2:57" s="85" customFormat="1" ht="17" outlineLevel="1" thickBot="1" x14ac:dyDescent="0.25">
      <c r="B46" s="199"/>
      <c r="I46" s="200" t="s">
        <v>119</v>
      </c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33">
        <f t="shared" ref="X46:BE46" ca="1" si="355">X22*X47</f>
        <v>0</v>
      </c>
      <c r="Y46" s="33">
        <f t="shared" ca="1" si="355"/>
        <v>0</v>
      </c>
      <c r="Z46" s="33">
        <f t="shared" ca="1" si="355"/>
        <v>0</v>
      </c>
      <c r="AA46" s="33">
        <f t="shared" ca="1" si="355"/>
        <v>0</v>
      </c>
      <c r="AB46" s="33">
        <f t="shared" ca="1" si="355"/>
        <v>0</v>
      </c>
      <c r="AC46" s="33">
        <f t="shared" ca="1" si="355"/>
        <v>0</v>
      </c>
      <c r="AD46" s="33">
        <f t="shared" ca="1" si="355"/>
        <v>0</v>
      </c>
      <c r="AE46" s="33">
        <f t="shared" ca="1" si="355"/>
        <v>0</v>
      </c>
      <c r="AF46" s="33">
        <f t="shared" ca="1" si="355"/>
        <v>0</v>
      </c>
      <c r="AG46" s="33">
        <f t="shared" ca="1" si="355"/>
        <v>0</v>
      </c>
      <c r="AH46" s="33">
        <f t="shared" ca="1" si="355"/>
        <v>0</v>
      </c>
      <c r="AI46" s="33">
        <f t="shared" ca="1" si="355"/>
        <v>0</v>
      </c>
      <c r="AJ46" s="33">
        <f t="shared" ca="1" si="355"/>
        <v>0</v>
      </c>
      <c r="AK46" s="33">
        <f t="shared" ca="1" si="355"/>
        <v>0</v>
      </c>
      <c r="AL46" s="33">
        <f t="shared" ca="1" si="355"/>
        <v>0</v>
      </c>
      <c r="AM46" s="33">
        <f t="shared" ca="1" si="355"/>
        <v>0</v>
      </c>
      <c r="AN46" s="33">
        <f t="shared" ca="1" si="355"/>
        <v>0</v>
      </c>
      <c r="AO46" s="33">
        <f t="shared" ca="1" si="355"/>
        <v>0</v>
      </c>
      <c r="AP46" s="33">
        <f t="shared" ca="1" si="355"/>
        <v>0</v>
      </c>
      <c r="AQ46" s="33">
        <f t="shared" ca="1" si="355"/>
        <v>0</v>
      </c>
      <c r="AR46" s="33">
        <f t="shared" ca="1" si="355"/>
        <v>0</v>
      </c>
      <c r="AS46" s="33">
        <f t="shared" ca="1" si="355"/>
        <v>0</v>
      </c>
      <c r="AT46" s="33">
        <f t="shared" ca="1" si="355"/>
        <v>0</v>
      </c>
      <c r="AU46" s="33">
        <f t="shared" ca="1" si="355"/>
        <v>0</v>
      </c>
      <c r="AV46" s="33">
        <f t="shared" ca="1" si="355"/>
        <v>0</v>
      </c>
      <c r="AW46" s="33">
        <f t="shared" ca="1" si="355"/>
        <v>0</v>
      </c>
      <c r="AX46" s="33">
        <f t="shared" ca="1" si="355"/>
        <v>0</v>
      </c>
      <c r="AY46" s="33">
        <f t="shared" ca="1" si="355"/>
        <v>0</v>
      </c>
      <c r="AZ46" s="33">
        <f t="shared" ca="1" si="355"/>
        <v>0</v>
      </c>
      <c r="BA46" s="33">
        <f t="shared" ca="1" si="355"/>
        <v>0</v>
      </c>
      <c r="BB46" s="33">
        <f t="shared" ca="1" si="355"/>
        <v>0</v>
      </c>
      <c r="BC46" s="33">
        <f t="shared" ca="1" si="355"/>
        <v>0</v>
      </c>
      <c r="BD46" s="33">
        <f t="shared" ca="1" si="355"/>
        <v>0</v>
      </c>
      <c r="BE46" s="33">
        <f t="shared" ca="1" si="355"/>
        <v>0</v>
      </c>
    </row>
    <row r="47" spans="2:57" s="175" customFormat="1" ht="17" outlineLevel="1" thickBot="1" x14ac:dyDescent="0.25">
      <c r="B47" s="201" t="s">
        <v>152</v>
      </c>
      <c r="E47" s="263"/>
      <c r="I47" s="202" t="str">
        <f>CONCATENATE(I46," engagement %")</f>
        <v>LinkedIn engagement %</v>
      </c>
      <c r="J47" s="303">
        <f t="shared" ref="J47" si="356">IF(J22&lt;=0,0,J46/J22)</f>
        <v>0</v>
      </c>
      <c r="K47" s="303">
        <f t="shared" ref="K47" si="357">IF(K22&lt;=0,0,K46/K22)</f>
        <v>0</v>
      </c>
      <c r="L47" s="303">
        <f t="shared" ref="L47" si="358">IF(L22&lt;=0,0,L46/L22)</f>
        <v>0</v>
      </c>
      <c r="M47" s="303">
        <f t="shared" ref="M47" si="359">IF(M22&lt;=0,0,M46/M22)</f>
        <v>0</v>
      </c>
      <c r="N47" s="303">
        <f t="shared" ref="N47" si="360">IF(N22&lt;=0,0,N46/N22)</f>
        <v>0</v>
      </c>
      <c r="O47" s="303">
        <f t="shared" ref="O47" si="361">IF(O22&lt;=0,0,O46/O22)</f>
        <v>0</v>
      </c>
      <c r="P47" s="303">
        <f t="shared" ref="P47" si="362">IF(P22&lt;=0,0,P46/P22)</f>
        <v>0</v>
      </c>
      <c r="Q47" s="303">
        <f t="shared" ref="Q47" si="363">IF(Q22&lt;=0,0,Q46/Q22)</f>
        <v>0</v>
      </c>
      <c r="R47" s="303">
        <f t="shared" ref="R47" si="364">IF(R22&lt;=0,0,R46/R22)</f>
        <v>0</v>
      </c>
      <c r="S47" s="303">
        <f t="shared" ref="S47" si="365">IF(S22&lt;=0,0,S46/S22)</f>
        <v>0</v>
      </c>
      <c r="T47" s="303">
        <f t="shared" ref="T47" si="366">IF(T22&lt;=0,0,T46/T22)</f>
        <v>0</v>
      </c>
      <c r="U47" s="303">
        <f t="shared" ref="U47" si="367">IF(U22&lt;=0,0,U46/U22)</f>
        <v>0</v>
      </c>
      <c r="V47" s="303">
        <f t="shared" ref="V47:W47" si="368">IF(V22&lt;=0,0,V46/V22)</f>
        <v>0</v>
      </c>
      <c r="W47" s="303">
        <f t="shared" si="368"/>
        <v>0</v>
      </c>
      <c r="X47" s="41">
        <f t="shared" ref="X47:BE47" ca="1" si="369">IF(W$7="estimates",W47,IF(SUM(L47:Q47)=0,$E47,AVERAGE(R47:W47)))</f>
        <v>0</v>
      </c>
      <c r="Y47" s="41">
        <f t="shared" ca="1" si="369"/>
        <v>0</v>
      </c>
      <c r="Z47" s="41">
        <f t="shared" ca="1" si="369"/>
        <v>0</v>
      </c>
      <c r="AA47" s="41">
        <f t="shared" ca="1" si="369"/>
        <v>0</v>
      </c>
      <c r="AB47" s="41">
        <f t="shared" ca="1" si="369"/>
        <v>0</v>
      </c>
      <c r="AC47" s="41">
        <f t="shared" ca="1" si="369"/>
        <v>0</v>
      </c>
      <c r="AD47" s="41">
        <f t="shared" ca="1" si="369"/>
        <v>0</v>
      </c>
      <c r="AE47" s="41">
        <f t="shared" ca="1" si="369"/>
        <v>0</v>
      </c>
      <c r="AF47" s="41">
        <f t="shared" ca="1" si="369"/>
        <v>0</v>
      </c>
      <c r="AG47" s="41">
        <f t="shared" ca="1" si="369"/>
        <v>0</v>
      </c>
      <c r="AH47" s="41">
        <f t="shared" ca="1" si="369"/>
        <v>0</v>
      </c>
      <c r="AI47" s="41">
        <f t="shared" ca="1" si="369"/>
        <v>0</v>
      </c>
      <c r="AJ47" s="41">
        <f t="shared" ca="1" si="369"/>
        <v>0</v>
      </c>
      <c r="AK47" s="41">
        <f t="shared" ca="1" si="369"/>
        <v>0</v>
      </c>
      <c r="AL47" s="41">
        <f t="shared" ca="1" si="369"/>
        <v>0</v>
      </c>
      <c r="AM47" s="41">
        <f t="shared" ca="1" si="369"/>
        <v>0</v>
      </c>
      <c r="AN47" s="41">
        <f t="shared" ca="1" si="369"/>
        <v>0</v>
      </c>
      <c r="AO47" s="41">
        <f t="shared" ca="1" si="369"/>
        <v>0</v>
      </c>
      <c r="AP47" s="41">
        <f t="shared" ca="1" si="369"/>
        <v>0</v>
      </c>
      <c r="AQ47" s="41">
        <f t="shared" ca="1" si="369"/>
        <v>0</v>
      </c>
      <c r="AR47" s="41">
        <f t="shared" ca="1" si="369"/>
        <v>0</v>
      </c>
      <c r="AS47" s="41">
        <f t="shared" ca="1" si="369"/>
        <v>0</v>
      </c>
      <c r="AT47" s="41">
        <f t="shared" ca="1" si="369"/>
        <v>0</v>
      </c>
      <c r="AU47" s="41">
        <f t="shared" ca="1" si="369"/>
        <v>0</v>
      </c>
      <c r="AV47" s="41">
        <f t="shared" ca="1" si="369"/>
        <v>0</v>
      </c>
      <c r="AW47" s="41">
        <f t="shared" ca="1" si="369"/>
        <v>0</v>
      </c>
      <c r="AX47" s="41">
        <f t="shared" ca="1" si="369"/>
        <v>0</v>
      </c>
      <c r="AY47" s="41">
        <f t="shared" ca="1" si="369"/>
        <v>0</v>
      </c>
      <c r="AZ47" s="41">
        <f t="shared" ca="1" si="369"/>
        <v>0</v>
      </c>
      <c r="BA47" s="41">
        <f t="shared" ca="1" si="369"/>
        <v>0</v>
      </c>
      <c r="BB47" s="41">
        <f t="shared" ca="1" si="369"/>
        <v>0</v>
      </c>
      <c r="BC47" s="41">
        <f t="shared" ca="1" si="369"/>
        <v>0</v>
      </c>
      <c r="BD47" s="41">
        <f t="shared" ca="1" si="369"/>
        <v>0</v>
      </c>
      <c r="BE47" s="41">
        <f t="shared" ca="1" si="369"/>
        <v>0</v>
      </c>
    </row>
    <row r="48" spans="2:57" s="85" customFormat="1" ht="17" outlineLevel="1" thickBot="1" x14ac:dyDescent="0.25">
      <c r="B48" s="149"/>
      <c r="I48" s="123" t="s">
        <v>115</v>
      </c>
      <c r="J48" s="197">
        <f t="shared" ref="J48:U48" si="370">SUM(J42,J44,J46)</f>
        <v>0</v>
      </c>
      <c r="K48" s="197">
        <f>SUM(K42,K44,K46)</f>
        <v>0</v>
      </c>
      <c r="L48" s="197">
        <f t="shared" si="370"/>
        <v>0</v>
      </c>
      <c r="M48" s="197">
        <f t="shared" si="370"/>
        <v>0</v>
      </c>
      <c r="N48" s="197">
        <f t="shared" si="370"/>
        <v>0</v>
      </c>
      <c r="O48" s="197">
        <f t="shared" si="370"/>
        <v>0</v>
      </c>
      <c r="P48" s="197">
        <f t="shared" si="370"/>
        <v>0</v>
      </c>
      <c r="Q48" s="197">
        <f t="shared" si="370"/>
        <v>0</v>
      </c>
      <c r="R48" s="197">
        <f t="shared" si="370"/>
        <v>0</v>
      </c>
      <c r="S48" s="197">
        <f t="shared" si="370"/>
        <v>0</v>
      </c>
      <c r="T48" s="197">
        <f t="shared" si="370"/>
        <v>0</v>
      </c>
      <c r="U48" s="197">
        <f t="shared" si="370"/>
        <v>0</v>
      </c>
      <c r="V48" s="197">
        <f>SUM(V42,V44,V46)</f>
        <v>0</v>
      </c>
      <c r="W48" s="197">
        <f>SUM(W42,W44,W46)</f>
        <v>0</v>
      </c>
      <c r="X48" s="139">
        <f ca="1">IF(SUM(X42,X44,X46)=0,X24*X49,SUM(X42,X44,X46))</f>
        <v>0</v>
      </c>
      <c r="Y48" s="139">
        <f t="shared" ref="Y48:BE48" ca="1" si="371">IF(SUM(Y42,Y44,Y46)=0,Y24*Y49,SUM(Y42,Y44,Y46))</f>
        <v>0</v>
      </c>
      <c r="Z48" s="139">
        <f t="shared" ca="1" si="371"/>
        <v>0</v>
      </c>
      <c r="AA48" s="139">
        <f t="shared" ca="1" si="371"/>
        <v>0</v>
      </c>
      <c r="AB48" s="139">
        <f t="shared" ca="1" si="371"/>
        <v>0</v>
      </c>
      <c r="AC48" s="139">
        <f t="shared" ca="1" si="371"/>
        <v>0</v>
      </c>
      <c r="AD48" s="139">
        <f t="shared" ca="1" si="371"/>
        <v>0</v>
      </c>
      <c r="AE48" s="139">
        <f t="shared" ca="1" si="371"/>
        <v>0</v>
      </c>
      <c r="AF48" s="139">
        <f t="shared" ca="1" si="371"/>
        <v>0</v>
      </c>
      <c r="AG48" s="139">
        <f t="shared" ca="1" si="371"/>
        <v>0</v>
      </c>
      <c r="AH48" s="139">
        <f t="shared" ca="1" si="371"/>
        <v>0</v>
      </c>
      <c r="AI48" s="139">
        <f t="shared" ca="1" si="371"/>
        <v>0</v>
      </c>
      <c r="AJ48" s="139">
        <f t="shared" ca="1" si="371"/>
        <v>0</v>
      </c>
      <c r="AK48" s="139">
        <f t="shared" ca="1" si="371"/>
        <v>0</v>
      </c>
      <c r="AL48" s="139">
        <f t="shared" ca="1" si="371"/>
        <v>0</v>
      </c>
      <c r="AM48" s="139">
        <f t="shared" ca="1" si="371"/>
        <v>0</v>
      </c>
      <c r="AN48" s="139">
        <f t="shared" ca="1" si="371"/>
        <v>0</v>
      </c>
      <c r="AO48" s="139">
        <f t="shared" ca="1" si="371"/>
        <v>0</v>
      </c>
      <c r="AP48" s="139">
        <f t="shared" ca="1" si="371"/>
        <v>0</v>
      </c>
      <c r="AQ48" s="139">
        <f t="shared" ca="1" si="371"/>
        <v>0</v>
      </c>
      <c r="AR48" s="139">
        <f t="shared" ca="1" si="371"/>
        <v>0</v>
      </c>
      <c r="AS48" s="139">
        <f t="shared" ca="1" si="371"/>
        <v>0</v>
      </c>
      <c r="AT48" s="139">
        <f t="shared" ca="1" si="371"/>
        <v>0</v>
      </c>
      <c r="AU48" s="139">
        <f t="shared" ca="1" si="371"/>
        <v>0</v>
      </c>
      <c r="AV48" s="139">
        <f t="shared" ca="1" si="371"/>
        <v>0</v>
      </c>
      <c r="AW48" s="139">
        <f t="shared" ca="1" si="371"/>
        <v>0</v>
      </c>
      <c r="AX48" s="139">
        <f t="shared" ca="1" si="371"/>
        <v>0</v>
      </c>
      <c r="AY48" s="139">
        <f t="shared" ca="1" si="371"/>
        <v>0</v>
      </c>
      <c r="AZ48" s="139">
        <f t="shared" ca="1" si="371"/>
        <v>0</v>
      </c>
      <c r="BA48" s="139">
        <f t="shared" ca="1" si="371"/>
        <v>0</v>
      </c>
      <c r="BB48" s="139">
        <f t="shared" ca="1" si="371"/>
        <v>0</v>
      </c>
      <c r="BC48" s="139">
        <f t="shared" ca="1" si="371"/>
        <v>0</v>
      </c>
      <c r="BD48" s="139">
        <f t="shared" ca="1" si="371"/>
        <v>0</v>
      </c>
      <c r="BE48" s="139">
        <f t="shared" ca="1" si="371"/>
        <v>0</v>
      </c>
    </row>
    <row r="49" spans="2:57" s="77" customFormat="1" ht="17" outlineLevel="1" thickBot="1" x14ac:dyDescent="0.25">
      <c r="B49" s="208" t="s">
        <v>149</v>
      </c>
      <c r="E49" s="263"/>
      <c r="I49" s="209" t="s">
        <v>149</v>
      </c>
      <c r="J49" s="321">
        <f t="shared" ref="J49" si="372">IF(J24&lt;=0,0,J48/J24)</f>
        <v>0</v>
      </c>
      <c r="K49" s="321">
        <f t="shared" ref="K49" si="373">IF(K24&lt;=0,0,K48/K24)</f>
        <v>0</v>
      </c>
      <c r="L49" s="321">
        <f t="shared" ref="L49" si="374">IF(L24&lt;=0,0,L48/L24)</f>
        <v>0</v>
      </c>
      <c r="M49" s="321">
        <f t="shared" ref="M49" si="375">IF(M24&lt;=0,0,M48/M24)</f>
        <v>0</v>
      </c>
      <c r="N49" s="321">
        <f t="shared" ref="N49" si="376">IF(N24&lt;=0,0,N48/N24)</f>
        <v>0</v>
      </c>
      <c r="O49" s="321">
        <f t="shared" ref="O49" si="377">IF(O24&lt;=0,0,O48/O24)</f>
        <v>0</v>
      </c>
      <c r="P49" s="321">
        <f t="shared" ref="P49" si="378">IF(P24&lt;=0,0,P48/P24)</f>
        <v>0</v>
      </c>
      <c r="Q49" s="321">
        <f t="shared" ref="Q49" si="379">IF(Q24&lt;=0,0,Q48/Q24)</f>
        <v>0</v>
      </c>
      <c r="R49" s="321">
        <f t="shared" ref="R49" si="380">IF(R24&lt;=0,0,R48/R24)</f>
        <v>0</v>
      </c>
      <c r="S49" s="321">
        <f t="shared" ref="S49" si="381">IF(S24&lt;=0,0,S48/S24)</f>
        <v>0</v>
      </c>
      <c r="T49" s="321">
        <f t="shared" ref="T49" si="382">IF(T24&lt;=0,0,T48/T24)</f>
        <v>0</v>
      </c>
      <c r="U49" s="321">
        <f t="shared" ref="U49" si="383">IF(U24&lt;=0,0,U48/U24)</f>
        <v>0</v>
      </c>
      <c r="V49" s="321">
        <f t="shared" ref="V49:W49" si="384">IF(V24&lt;=0,0,V48/V24)</f>
        <v>0</v>
      </c>
      <c r="W49" s="321">
        <f t="shared" si="384"/>
        <v>0</v>
      </c>
      <c r="X49" s="41">
        <f t="shared" ref="X49:BE49" ca="1" si="385">IF(W$7="estimates",W49,IF(SUM(L49:Q49)=0,$E49,AVERAGE(R49:W49)))</f>
        <v>0</v>
      </c>
      <c r="Y49" s="41">
        <f t="shared" ca="1" si="385"/>
        <v>0</v>
      </c>
      <c r="Z49" s="41">
        <f t="shared" ca="1" si="385"/>
        <v>0</v>
      </c>
      <c r="AA49" s="41">
        <f t="shared" ca="1" si="385"/>
        <v>0</v>
      </c>
      <c r="AB49" s="41">
        <f t="shared" ca="1" si="385"/>
        <v>0</v>
      </c>
      <c r="AC49" s="41">
        <f t="shared" ca="1" si="385"/>
        <v>0</v>
      </c>
      <c r="AD49" s="41">
        <f t="shared" ca="1" si="385"/>
        <v>0</v>
      </c>
      <c r="AE49" s="41">
        <f t="shared" ca="1" si="385"/>
        <v>0</v>
      </c>
      <c r="AF49" s="41">
        <f t="shared" ca="1" si="385"/>
        <v>0</v>
      </c>
      <c r="AG49" s="41">
        <f t="shared" ca="1" si="385"/>
        <v>0</v>
      </c>
      <c r="AH49" s="41">
        <f t="shared" ca="1" si="385"/>
        <v>0</v>
      </c>
      <c r="AI49" s="41">
        <f t="shared" ca="1" si="385"/>
        <v>0</v>
      </c>
      <c r="AJ49" s="41">
        <f t="shared" ca="1" si="385"/>
        <v>0</v>
      </c>
      <c r="AK49" s="41">
        <f t="shared" ca="1" si="385"/>
        <v>0</v>
      </c>
      <c r="AL49" s="41">
        <f t="shared" ca="1" si="385"/>
        <v>0</v>
      </c>
      <c r="AM49" s="41">
        <f t="shared" ca="1" si="385"/>
        <v>0</v>
      </c>
      <c r="AN49" s="41">
        <f t="shared" ca="1" si="385"/>
        <v>0</v>
      </c>
      <c r="AO49" s="41">
        <f t="shared" ca="1" si="385"/>
        <v>0</v>
      </c>
      <c r="AP49" s="41">
        <f t="shared" ca="1" si="385"/>
        <v>0</v>
      </c>
      <c r="AQ49" s="41">
        <f t="shared" ca="1" si="385"/>
        <v>0</v>
      </c>
      <c r="AR49" s="41">
        <f t="shared" ca="1" si="385"/>
        <v>0</v>
      </c>
      <c r="AS49" s="41">
        <f t="shared" ca="1" si="385"/>
        <v>0</v>
      </c>
      <c r="AT49" s="41">
        <f t="shared" ca="1" si="385"/>
        <v>0</v>
      </c>
      <c r="AU49" s="41">
        <f t="shared" ca="1" si="385"/>
        <v>0</v>
      </c>
      <c r="AV49" s="41">
        <f t="shared" ca="1" si="385"/>
        <v>0</v>
      </c>
      <c r="AW49" s="41">
        <f t="shared" ca="1" si="385"/>
        <v>0</v>
      </c>
      <c r="AX49" s="41">
        <f t="shared" ca="1" si="385"/>
        <v>0</v>
      </c>
      <c r="AY49" s="41">
        <f t="shared" ca="1" si="385"/>
        <v>0</v>
      </c>
      <c r="AZ49" s="41">
        <f t="shared" ca="1" si="385"/>
        <v>0</v>
      </c>
      <c r="BA49" s="41">
        <f t="shared" ca="1" si="385"/>
        <v>0</v>
      </c>
      <c r="BB49" s="41">
        <f t="shared" ca="1" si="385"/>
        <v>0</v>
      </c>
      <c r="BC49" s="41">
        <f t="shared" ca="1" si="385"/>
        <v>0</v>
      </c>
      <c r="BD49" s="41">
        <f t="shared" ca="1" si="385"/>
        <v>0</v>
      </c>
      <c r="BE49" s="41">
        <f t="shared" ca="1" si="385"/>
        <v>0</v>
      </c>
    </row>
    <row r="50" spans="2:57" s="131" customFormat="1" ht="17" outlineLevel="1" thickBot="1" x14ac:dyDescent="0.25">
      <c r="B50" s="203"/>
      <c r="I50" s="205" t="s">
        <v>120</v>
      </c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204">
        <f ca="1">X26*X51</f>
        <v>0</v>
      </c>
      <c r="Y50" s="204">
        <f t="shared" ref="Y50:BE50" ca="1" si="386">Y26*Y51</f>
        <v>0</v>
      </c>
      <c r="Z50" s="204">
        <f t="shared" ca="1" si="386"/>
        <v>0</v>
      </c>
      <c r="AA50" s="204">
        <f t="shared" ca="1" si="386"/>
        <v>0</v>
      </c>
      <c r="AB50" s="204">
        <f t="shared" ca="1" si="386"/>
        <v>0</v>
      </c>
      <c r="AC50" s="204">
        <f t="shared" ca="1" si="386"/>
        <v>0</v>
      </c>
      <c r="AD50" s="204">
        <f t="shared" ca="1" si="386"/>
        <v>0</v>
      </c>
      <c r="AE50" s="204">
        <f t="shared" ca="1" si="386"/>
        <v>0</v>
      </c>
      <c r="AF50" s="204">
        <f t="shared" ca="1" si="386"/>
        <v>0</v>
      </c>
      <c r="AG50" s="204">
        <f t="shared" ca="1" si="386"/>
        <v>0</v>
      </c>
      <c r="AH50" s="204">
        <f t="shared" ca="1" si="386"/>
        <v>0</v>
      </c>
      <c r="AI50" s="204">
        <f t="shared" ca="1" si="386"/>
        <v>0</v>
      </c>
      <c r="AJ50" s="204">
        <f t="shared" ca="1" si="386"/>
        <v>0</v>
      </c>
      <c r="AK50" s="204">
        <f t="shared" ca="1" si="386"/>
        <v>0</v>
      </c>
      <c r="AL50" s="204">
        <f t="shared" ca="1" si="386"/>
        <v>0</v>
      </c>
      <c r="AM50" s="204">
        <f t="shared" ca="1" si="386"/>
        <v>0</v>
      </c>
      <c r="AN50" s="204">
        <f t="shared" ca="1" si="386"/>
        <v>0</v>
      </c>
      <c r="AO50" s="204">
        <f t="shared" ca="1" si="386"/>
        <v>0</v>
      </c>
      <c r="AP50" s="204">
        <f t="shared" ca="1" si="386"/>
        <v>0</v>
      </c>
      <c r="AQ50" s="204">
        <f t="shared" ca="1" si="386"/>
        <v>0</v>
      </c>
      <c r="AR50" s="204">
        <f t="shared" ca="1" si="386"/>
        <v>0</v>
      </c>
      <c r="AS50" s="204">
        <f t="shared" ca="1" si="386"/>
        <v>0</v>
      </c>
      <c r="AT50" s="204">
        <f t="shared" ca="1" si="386"/>
        <v>0</v>
      </c>
      <c r="AU50" s="204">
        <f t="shared" ca="1" si="386"/>
        <v>0</v>
      </c>
      <c r="AV50" s="204">
        <f t="shared" ca="1" si="386"/>
        <v>0</v>
      </c>
      <c r="AW50" s="204">
        <f t="shared" ca="1" si="386"/>
        <v>0</v>
      </c>
      <c r="AX50" s="204">
        <f t="shared" ca="1" si="386"/>
        <v>0</v>
      </c>
      <c r="AY50" s="204">
        <f t="shared" ca="1" si="386"/>
        <v>0</v>
      </c>
      <c r="AZ50" s="204">
        <f t="shared" ca="1" si="386"/>
        <v>0</v>
      </c>
      <c r="BA50" s="204">
        <f t="shared" ca="1" si="386"/>
        <v>0</v>
      </c>
      <c r="BB50" s="204">
        <f t="shared" ca="1" si="386"/>
        <v>0</v>
      </c>
      <c r="BC50" s="204">
        <f t="shared" ca="1" si="386"/>
        <v>0</v>
      </c>
      <c r="BD50" s="204">
        <f t="shared" ca="1" si="386"/>
        <v>0</v>
      </c>
      <c r="BE50" s="204">
        <f t="shared" ca="1" si="386"/>
        <v>0</v>
      </c>
    </row>
    <row r="51" spans="2:57" s="77" customFormat="1" ht="17" outlineLevel="1" thickBot="1" x14ac:dyDescent="0.25">
      <c r="B51" s="208" t="s">
        <v>153</v>
      </c>
      <c r="E51" s="263"/>
      <c r="I51" s="301" t="str">
        <f>CONCATENATE(I50," engagement %")</f>
        <v>Google AdWords engagement %</v>
      </c>
      <c r="J51" s="322">
        <f t="shared" ref="J51:V51" si="387">IF(J26&lt;=0,0,J50/J26)</f>
        <v>0</v>
      </c>
      <c r="K51" s="322">
        <f t="shared" si="387"/>
        <v>0</v>
      </c>
      <c r="L51" s="322">
        <f t="shared" si="387"/>
        <v>0</v>
      </c>
      <c r="M51" s="322">
        <f t="shared" si="387"/>
        <v>0</v>
      </c>
      <c r="N51" s="322">
        <f t="shared" si="387"/>
        <v>0</v>
      </c>
      <c r="O51" s="322">
        <f t="shared" si="387"/>
        <v>0</v>
      </c>
      <c r="P51" s="322">
        <f t="shared" si="387"/>
        <v>0</v>
      </c>
      <c r="Q51" s="322">
        <f t="shared" si="387"/>
        <v>0</v>
      </c>
      <c r="R51" s="322">
        <f t="shared" si="387"/>
        <v>0</v>
      </c>
      <c r="S51" s="322">
        <f t="shared" si="387"/>
        <v>0</v>
      </c>
      <c r="T51" s="322">
        <f t="shared" si="387"/>
        <v>0</v>
      </c>
      <c r="U51" s="322">
        <f t="shared" si="387"/>
        <v>0</v>
      </c>
      <c r="V51" s="323">
        <f t="shared" si="387"/>
        <v>0</v>
      </c>
      <c r="W51" s="323">
        <f t="shared" ref="W51" si="388">IF(W26&lt;=0,0,W50/W26)</f>
        <v>0</v>
      </c>
      <c r="X51" s="78">
        <f t="shared" ref="X51:BE51" ca="1" si="389">IF(W$7="estimates",W51,IF(SUM(L51:Q51)=0,$E51,AVERAGE(R51:W51)))</f>
        <v>0</v>
      </c>
      <c r="Y51" s="78">
        <f t="shared" ca="1" si="389"/>
        <v>0</v>
      </c>
      <c r="Z51" s="78">
        <f t="shared" ca="1" si="389"/>
        <v>0</v>
      </c>
      <c r="AA51" s="78">
        <f t="shared" ca="1" si="389"/>
        <v>0</v>
      </c>
      <c r="AB51" s="78">
        <f t="shared" ca="1" si="389"/>
        <v>0</v>
      </c>
      <c r="AC51" s="78">
        <f t="shared" ca="1" si="389"/>
        <v>0</v>
      </c>
      <c r="AD51" s="78">
        <f t="shared" ca="1" si="389"/>
        <v>0</v>
      </c>
      <c r="AE51" s="78">
        <f t="shared" ca="1" si="389"/>
        <v>0</v>
      </c>
      <c r="AF51" s="78">
        <f t="shared" ca="1" si="389"/>
        <v>0</v>
      </c>
      <c r="AG51" s="78">
        <f t="shared" ca="1" si="389"/>
        <v>0</v>
      </c>
      <c r="AH51" s="78">
        <f t="shared" ca="1" si="389"/>
        <v>0</v>
      </c>
      <c r="AI51" s="78">
        <f t="shared" ca="1" si="389"/>
        <v>0</v>
      </c>
      <c r="AJ51" s="78">
        <f t="shared" ca="1" si="389"/>
        <v>0</v>
      </c>
      <c r="AK51" s="78">
        <f t="shared" ca="1" si="389"/>
        <v>0</v>
      </c>
      <c r="AL51" s="78">
        <f t="shared" ca="1" si="389"/>
        <v>0</v>
      </c>
      <c r="AM51" s="78">
        <f t="shared" ca="1" si="389"/>
        <v>0</v>
      </c>
      <c r="AN51" s="78">
        <f t="shared" ca="1" si="389"/>
        <v>0</v>
      </c>
      <c r="AO51" s="78">
        <f t="shared" ca="1" si="389"/>
        <v>0</v>
      </c>
      <c r="AP51" s="78">
        <f t="shared" ca="1" si="389"/>
        <v>0</v>
      </c>
      <c r="AQ51" s="78">
        <f t="shared" ca="1" si="389"/>
        <v>0</v>
      </c>
      <c r="AR51" s="78">
        <f t="shared" ca="1" si="389"/>
        <v>0</v>
      </c>
      <c r="AS51" s="78">
        <f t="shared" ca="1" si="389"/>
        <v>0</v>
      </c>
      <c r="AT51" s="78">
        <f t="shared" ca="1" si="389"/>
        <v>0</v>
      </c>
      <c r="AU51" s="78">
        <f t="shared" ca="1" si="389"/>
        <v>0</v>
      </c>
      <c r="AV51" s="78">
        <f t="shared" ca="1" si="389"/>
        <v>0</v>
      </c>
      <c r="AW51" s="78">
        <f t="shared" ca="1" si="389"/>
        <v>0</v>
      </c>
      <c r="AX51" s="78">
        <f t="shared" ca="1" si="389"/>
        <v>0</v>
      </c>
      <c r="AY51" s="78">
        <f t="shared" ca="1" si="389"/>
        <v>0</v>
      </c>
      <c r="AZ51" s="78">
        <f t="shared" ca="1" si="389"/>
        <v>0</v>
      </c>
      <c r="BA51" s="78">
        <f t="shared" ca="1" si="389"/>
        <v>0</v>
      </c>
      <c r="BB51" s="78">
        <f t="shared" ca="1" si="389"/>
        <v>0</v>
      </c>
      <c r="BC51" s="78">
        <f t="shared" ca="1" si="389"/>
        <v>0</v>
      </c>
      <c r="BD51" s="78">
        <f t="shared" ca="1" si="389"/>
        <v>0</v>
      </c>
      <c r="BE51" s="78">
        <f t="shared" ca="1" si="389"/>
        <v>0</v>
      </c>
    </row>
    <row r="52" spans="2:57" s="131" customFormat="1" ht="17" outlineLevel="1" thickBot="1" x14ac:dyDescent="0.25">
      <c r="B52" s="203"/>
      <c r="I52" s="205" t="s">
        <v>13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33">
        <f ca="1">X28*X53</f>
        <v>0</v>
      </c>
      <c r="Y52" s="33">
        <f t="shared" ref="Y52:BE52" ca="1" si="390">Y28*Y53</f>
        <v>0</v>
      </c>
      <c r="Z52" s="33">
        <f t="shared" ca="1" si="390"/>
        <v>0</v>
      </c>
      <c r="AA52" s="33">
        <f t="shared" ca="1" si="390"/>
        <v>0</v>
      </c>
      <c r="AB52" s="33">
        <f t="shared" ca="1" si="390"/>
        <v>0</v>
      </c>
      <c r="AC52" s="33">
        <f t="shared" ca="1" si="390"/>
        <v>0</v>
      </c>
      <c r="AD52" s="33">
        <f t="shared" ca="1" si="390"/>
        <v>0</v>
      </c>
      <c r="AE52" s="33">
        <f t="shared" ca="1" si="390"/>
        <v>0</v>
      </c>
      <c r="AF52" s="33">
        <f t="shared" ca="1" si="390"/>
        <v>0</v>
      </c>
      <c r="AG52" s="33">
        <f t="shared" ca="1" si="390"/>
        <v>0</v>
      </c>
      <c r="AH52" s="33">
        <f t="shared" ca="1" si="390"/>
        <v>0</v>
      </c>
      <c r="AI52" s="33">
        <f t="shared" ca="1" si="390"/>
        <v>0</v>
      </c>
      <c r="AJ52" s="33">
        <f t="shared" ca="1" si="390"/>
        <v>0</v>
      </c>
      <c r="AK52" s="33">
        <f t="shared" ca="1" si="390"/>
        <v>0</v>
      </c>
      <c r="AL52" s="33">
        <f t="shared" ca="1" si="390"/>
        <v>0</v>
      </c>
      <c r="AM52" s="33">
        <f t="shared" ca="1" si="390"/>
        <v>0</v>
      </c>
      <c r="AN52" s="33">
        <f t="shared" ca="1" si="390"/>
        <v>0</v>
      </c>
      <c r="AO52" s="33">
        <f t="shared" ca="1" si="390"/>
        <v>0</v>
      </c>
      <c r="AP52" s="33">
        <f t="shared" ca="1" si="390"/>
        <v>0</v>
      </c>
      <c r="AQ52" s="33">
        <f t="shared" ca="1" si="390"/>
        <v>0</v>
      </c>
      <c r="AR52" s="33">
        <f t="shared" ca="1" si="390"/>
        <v>0</v>
      </c>
      <c r="AS52" s="33">
        <f t="shared" ca="1" si="390"/>
        <v>0</v>
      </c>
      <c r="AT52" s="33">
        <f t="shared" ca="1" si="390"/>
        <v>0</v>
      </c>
      <c r="AU52" s="33">
        <f t="shared" ca="1" si="390"/>
        <v>0</v>
      </c>
      <c r="AV52" s="33">
        <f t="shared" ca="1" si="390"/>
        <v>0</v>
      </c>
      <c r="AW52" s="33">
        <f t="shared" ca="1" si="390"/>
        <v>0</v>
      </c>
      <c r="AX52" s="33">
        <f t="shared" ca="1" si="390"/>
        <v>0</v>
      </c>
      <c r="AY52" s="33">
        <f t="shared" ca="1" si="390"/>
        <v>0</v>
      </c>
      <c r="AZ52" s="33">
        <f t="shared" ca="1" si="390"/>
        <v>0</v>
      </c>
      <c r="BA52" s="33">
        <f t="shared" ca="1" si="390"/>
        <v>0</v>
      </c>
      <c r="BB52" s="33">
        <f t="shared" ca="1" si="390"/>
        <v>0</v>
      </c>
      <c r="BC52" s="33">
        <f t="shared" ca="1" si="390"/>
        <v>0</v>
      </c>
      <c r="BD52" s="33">
        <f t="shared" ca="1" si="390"/>
        <v>0</v>
      </c>
      <c r="BE52" s="33">
        <f t="shared" ca="1" si="390"/>
        <v>0</v>
      </c>
    </row>
    <row r="53" spans="2:57" s="77" customFormat="1" ht="17" outlineLevel="1" thickBot="1" x14ac:dyDescent="0.25">
      <c r="B53" s="208" t="s">
        <v>154</v>
      </c>
      <c r="E53" s="263"/>
      <c r="I53" s="301" t="str">
        <f>CONCATENATE(I52," engagement %")</f>
        <v>Email engagement %</v>
      </c>
      <c r="J53" s="175">
        <f t="shared" ref="J53:V53" si="391">IF(J28&lt;=0,0,J52/J28)</f>
        <v>0</v>
      </c>
      <c r="K53" s="175">
        <f t="shared" si="391"/>
        <v>0</v>
      </c>
      <c r="L53" s="175">
        <f t="shared" si="391"/>
        <v>0</v>
      </c>
      <c r="M53" s="175">
        <f t="shared" si="391"/>
        <v>0</v>
      </c>
      <c r="N53" s="175">
        <f t="shared" si="391"/>
        <v>0</v>
      </c>
      <c r="O53" s="175">
        <f t="shared" si="391"/>
        <v>0</v>
      </c>
      <c r="P53" s="175">
        <f t="shared" si="391"/>
        <v>0</v>
      </c>
      <c r="Q53" s="175">
        <f t="shared" si="391"/>
        <v>0</v>
      </c>
      <c r="R53" s="175">
        <f t="shared" si="391"/>
        <v>0</v>
      </c>
      <c r="S53" s="175">
        <f t="shared" si="391"/>
        <v>0</v>
      </c>
      <c r="T53" s="175">
        <f t="shared" si="391"/>
        <v>0</v>
      </c>
      <c r="U53" s="175">
        <f t="shared" si="391"/>
        <v>0</v>
      </c>
      <c r="V53" s="323">
        <f t="shared" si="391"/>
        <v>0</v>
      </c>
      <c r="W53" s="323">
        <f t="shared" ref="W53" si="392">IF(W28&lt;=0,0,W52/W28)</f>
        <v>0</v>
      </c>
      <c r="X53" s="78">
        <f t="shared" ref="X53:BE53" ca="1" si="393">IF(W$7="estimates",W53,IF(SUM(L53:Q53)=0,$E53,AVERAGE(R53:W53)))</f>
        <v>0</v>
      </c>
      <c r="Y53" s="78">
        <f t="shared" ca="1" si="393"/>
        <v>0</v>
      </c>
      <c r="Z53" s="78">
        <f t="shared" ca="1" si="393"/>
        <v>0</v>
      </c>
      <c r="AA53" s="78">
        <f t="shared" ca="1" si="393"/>
        <v>0</v>
      </c>
      <c r="AB53" s="78">
        <f t="shared" ca="1" si="393"/>
        <v>0</v>
      </c>
      <c r="AC53" s="78">
        <f t="shared" ca="1" si="393"/>
        <v>0</v>
      </c>
      <c r="AD53" s="78">
        <f t="shared" ca="1" si="393"/>
        <v>0</v>
      </c>
      <c r="AE53" s="78">
        <f t="shared" ca="1" si="393"/>
        <v>0</v>
      </c>
      <c r="AF53" s="78">
        <f t="shared" ca="1" si="393"/>
        <v>0</v>
      </c>
      <c r="AG53" s="78">
        <f t="shared" ca="1" si="393"/>
        <v>0</v>
      </c>
      <c r="AH53" s="78">
        <f t="shared" ca="1" si="393"/>
        <v>0</v>
      </c>
      <c r="AI53" s="78">
        <f t="shared" ca="1" si="393"/>
        <v>0</v>
      </c>
      <c r="AJ53" s="78">
        <f t="shared" ca="1" si="393"/>
        <v>0</v>
      </c>
      <c r="AK53" s="78">
        <f t="shared" ca="1" si="393"/>
        <v>0</v>
      </c>
      <c r="AL53" s="78">
        <f t="shared" ca="1" si="393"/>
        <v>0</v>
      </c>
      <c r="AM53" s="78">
        <f t="shared" ca="1" si="393"/>
        <v>0</v>
      </c>
      <c r="AN53" s="78">
        <f t="shared" ca="1" si="393"/>
        <v>0</v>
      </c>
      <c r="AO53" s="78">
        <f t="shared" ca="1" si="393"/>
        <v>0</v>
      </c>
      <c r="AP53" s="78">
        <f t="shared" ca="1" si="393"/>
        <v>0</v>
      </c>
      <c r="AQ53" s="78">
        <f t="shared" ca="1" si="393"/>
        <v>0</v>
      </c>
      <c r="AR53" s="78">
        <f t="shared" ca="1" si="393"/>
        <v>0</v>
      </c>
      <c r="AS53" s="78">
        <f t="shared" ca="1" si="393"/>
        <v>0</v>
      </c>
      <c r="AT53" s="78">
        <f t="shared" ca="1" si="393"/>
        <v>0</v>
      </c>
      <c r="AU53" s="78">
        <f t="shared" ca="1" si="393"/>
        <v>0</v>
      </c>
      <c r="AV53" s="78">
        <f t="shared" ca="1" si="393"/>
        <v>0</v>
      </c>
      <c r="AW53" s="78">
        <f t="shared" ca="1" si="393"/>
        <v>0</v>
      </c>
      <c r="AX53" s="78">
        <f t="shared" ca="1" si="393"/>
        <v>0</v>
      </c>
      <c r="AY53" s="78">
        <f t="shared" ca="1" si="393"/>
        <v>0</v>
      </c>
      <c r="AZ53" s="78">
        <f t="shared" ca="1" si="393"/>
        <v>0</v>
      </c>
      <c r="BA53" s="78">
        <f t="shared" ca="1" si="393"/>
        <v>0</v>
      </c>
      <c r="BB53" s="78">
        <f t="shared" ca="1" si="393"/>
        <v>0</v>
      </c>
      <c r="BC53" s="78">
        <f t="shared" ca="1" si="393"/>
        <v>0</v>
      </c>
      <c r="BD53" s="78">
        <f t="shared" ca="1" si="393"/>
        <v>0</v>
      </c>
      <c r="BE53" s="78">
        <f t="shared" ca="1" si="393"/>
        <v>0</v>
      </c>
    </row>
    <row r="54" spans="2:57" s="131" customFormat="1" ht="17" outlineLevel="1" thickBot="1" x14ac:dyDescent="0.25">
      <c r="B54" s="203"/>
      <c r="I54" s="205" t="s">
        <v>14</v>
      </c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33">
        <f ca="1">X30*X55</f>
        <v>0</v>
      </c>
      <c r="Y54" s="33">
        <f t="shared" ref="Y54:BE54" ca="1" si="394">Y30*Y55</f>
        <v>0</v>
      </c>
      <c r="Z54" s="33">
        <f t="shared" ca="1" si="394"/>
        <v>0</v>
      </c>
      <c r="AA54" s="33">
        <f t="shared" ca="1" si="394"/>
        <v>0</v>
      </c>
      <c r="AB54" s="33">
        <f t="shared" ca="1" si="394"/>
        <v>0</v>
      </c>
      <c r="AC54" s="33">
        <f t="shared" ca="1" si="394"/>
        <v>0</v>
      </c>
      <c r="AD54" s="33">
        <f t="shared" ca="1" si="394"/>
        <v>0</v>
      </c>
      <c r="AE54" s="33">
        <f t="shared" ca="1" si="394"/>
        <v>0</v>
      </c>
      <c r="AF54" s="33">
        <f t="shared" ca="1" si="394"/>
        <v>0</v>
      </c>
      <c r="AG54" s="33">
        <f t="shared" ca="1" si="394"/>
        <v>0</v>
      </c>
      <c r="AH54" s="33">
        <f t="shared" ca="1" si="394"/>
        <v>0</v>
      </c>
      <c r="AI54" s="33">
        <f t="shared" ca="1" si="394"/>
        <v>0</v>
      </c>
      <c r="AJ54" s="33">
        <f t="shared" ca="1" si="394"/>
        <v>0</v>
      </c>
      <c r="AK54" s="33">
        <f t="shared" ca="1" si="394"/>
        <v>0</v>
      </c>
      <c r="AL54" s="33">
        <f t="shared" ca="1" si="394"/>
        <v>0</v>
      </c>
      <c r="AM54" s="33">
        <f t="shared" ca="1" si="394"/>
        <v>0</v>
      </c>
      <c r="AN54" s="33">
        <f t="shared" ca="1" si="394"/>
        <v>0</v>
      </c>
      <c r="AO54" s="33">
        <f t="shared" ca="1" si="394"/>
        <v>0</v>
      </c>
      <c r="AP54" s="33">
        <f t="shared" ca="1" si="394"/>
        <v>0</v>
      </c>
      <c r="AQ54" s="33">
        <f t="shared" ca="1" si="394"/>
        <v>0</v>
      </c>
      <c r="AR54" s="33">
        <f t="shared" ca="1" si="394"/>
        <v>0</v>
      </c>
      <c r="AS54" s="33">
        <f t="shared" ca="1" si="394"/>
        <v>0</v>
      </c>
      <c r="AT54" s="33">
        <f t="shared" ca="1" si="394"/>
        <v>0</v>
      </c>
      <c r="AU54" s="33">
        <f t="shared" ca="1" si="394"/>
        <v>0</v>
      </c>
      <c r="AV54" s="33">
        <f t="shared" ca="1" si="394"/>
        <v>0</v>
      </c>
      <c r="AW54" s="33">
        <f t="shared" ca="1" si="394"/>
        <v>0</v>
      </c>
      <c r="AX54" s="33">
        <f t="shared" ca="1" si="394"/>
        <v>0</v>
      </c>
      <c r="AY54" s="33">
        <f t="shared" ca="1" si="394"/>
        <v>0</v>
      </c>
      <c r="AZ54" s="33">
        <f t="shared" ca="1" si="394"/>
        <v>0</v>
      </c>
      <c r="BA54" s="33">
        <f t="shared" ca="1" si="394"/>
        <v>0</v>
      </c>
      <c r="BB54" s="33">
        <f t="shared" ca="1" si="394"/>
        <v>0</v>
      </c>
      <c r="BC54" s="33">
        <f t="shared" ca="1" si="394"/>
        <v>0</v>
      </c>
      <c r="BD54" s="33">
        <f t="shared" ca="1" si="394"/>
        <v>0</v>
      </c>
      <c r="BE54" s="33">
        <f t="shared" ca="1" si="394"/>
        <v>0</v>
      </c>
    </row>
    <row r="55" spans="2:57" s="175" customFormat="1" ht="17" outlineLevel="1" thickBot="1" x14ac:dyDescent="0.25">
      <c r="B55" s="302" t="s">
        <v>155</v>
      </c>
      <c r="E55" s="263"/>
      <c r="I55" s="301" t="str">
        <f>CONCATENATE(I54," engagement %")</f>
        <v>Sales reps engagement %</v>
      </c>
      <c r="J55" s="175">
        <f t="shared" ref="J55:V55" si="395">IF(J30&lt;=0,0,J54/J30)</f>
        <v>0</v>
      </c>
      <c r="K55" s="175">
        <f t="shared" si="395"/>
        <v>0</v>
      </c>
      <c r="L55" s="175">
        <f t="shared" si="395"/>
        <v>0</v>
      </c>
      <c r="M55" s="175">
        <f t="shared" si="395"/>
        <v>0</v>
      </c>
      <c r="N55" s="175">
        <f t="shared" si="395"/>
        <v>0</v>
      </c>
      <c r="O55" s="175">
        <f t="shared" si="395"/>
        <v>0</v>
      </c>
      <c r="P55" s="175">
        <f t="shared" si="395"/>
        <v>0</v>
      </c>
      <c r="Q55" s="175">
        <f t="shared" si="395"/>
        <v>0</v>
      </c>
      <c r="R55" s="175">
        <f t="shared" si="395"/>
        <v>0</v>
      </c>
      <c r="S55" s="175">
        <f t="shared" si="395"/>
        <v>0</v>
      </c>
      <c r="T55" s="175">
        <f t="shared" si="395"/>
        <v>0</v>
      </c>
      <c r="U55" s="175">
        <f t="shared" si="395"/>
        <v>0</v>
      </c>
      <c r="V55" s="323">
        <f t="shared" si="395"/>
        <v>0</v>
      </c>
      <c r="W55" s="323">
        <f t="shared" ref="W55" si="396">IF(W30&lt;=0,0,W54/W30)</f>
        <v>0</v>
      </c>
      <c r="X55" s="78">
        <f t="shared" ref="X55:BE55" ca="1" si="397">IF(W$7="estimates",W55,IF(SUM(L55:Q55)=0,$E55,AVERAGE(R55:W55)))</f>
        <v>0</v>
      </c>
      <c r="Y55" s="78">
        <f t="shared" ca="1" si="397"/>
        <v>0</v>
      </c>
      <c r="Z55" s="78">
        <f t="shared" ca="1" si="397"/>
        <v>0</v>
      </c>
      <c r="AA55" s="78">
        <f t="shared" ca="1" si="397"/>
        <v>0</v>
      </c>
      <c r="AB55" s="78">
        <f t="shared" ca="1" si="397"/>
        <v>0</v>
      </c>
      <c r="AC55" s="78">
        <f t="shared" ca="1" si="397"/>
        <v>0</v>
      </c>
      <c r="AD55" s="78">
        <f t="shared" ca="1" si="397"/>
        <v>0</v>
      </c>
      <c r="AE55" s="78">
        <f t="shared" ca="1" si="397"/>
        <v>0</v>
      </c>
      <c r="AF55" s="78">
        <f t="shared" ca="1" si="397"/>
        <v>0</v>
      </c>
      <c r="AG55" s="78">
        <f t="shared" ca="1" si="397"/>
        <v>0</v>
      </c>
      <c r="AH55" s="78">
        <f t="shared" ca="1" si="397"/>
        <v>0</v>
      </c>
      <c r="AI55" s="78">
        <f t="shared" ca="1" si="397"/>
        <v>0</v>
      </c>
      <c r="AJ55" s="78">
        <f t="shared" ca="1" si="397"/>
        <v>0</v>
      </c>
      <c r="AK55" s="78">
        <f t="shared" ca="1" si="397"/>
        <v>0</v>
      </c>
      <c r="AL55" s="78">
        <f t="shared" ca="1" si="397"/>
        <v>0</v>
      </c>
      <c r="AM55" s="78">
        <f t="shared" ca="1" si="397"/>
        <v>0</v>
      </c>
      <c r="AN55" s="78">
        <f t="shared" ca="1" si="397"/>
        <v>0</v>
      </c>
      <c r="AO55" s="78">
        <f t="shared" ca="1" si="397"/>
        <v>0</v>
      </c>
      <c r="AP55" s="78">
        <f t="shared" ca="1" si="397"/>
        <v>0</v>
      </c>
      <c r="AQ55" s="78">
        <f t="shared" ca="1" si="397"/>
        <v>0</v>
      </c>
      <c r="AR55" s="78">
        <f t="shared" ca="1" si="397"/>
        <v>0</v>
      </c>
      <c r="AS55" s="78">
        <f t="shared" ca="1" si="397"/>
        <v>0</v>
      </c>
      <c r="AT55" s="78">
        <f t="shared" ca="1" si="397"/>
        <v>0</v>
      </c>
      <c r="AU55" s="78">
        <f t="shared" ca="1" si="397"/>
        <v>0</v>
      </c>
      <c r="AV55" s="78">
        <f t="shared" ca="1" si="397"/>
        <v>0</v>
      </c>
      <c r="AW55" s="78">
        <f t="shared" ca="1" si="397"/>
        <v>0</v>
      </c>
      <c r="AX55" s="78">
        <f t="shared" ca="1" si="397"/>
        <v>0</v>
      </c>
      <c r="AY55" s="78">
        <f t="shared" ca="1" si="397"/>
        <v>0</v>
      </c>
      <c r="AZ55" s="78">
        <f t="shared" ca="1" si="397"/>
        <v>0</v>
      </c>
      <c r="BA55" s="78">
        <f t="shared" ca="1" si="397"/>
        <v>0</v>
      </c>
      <c r="BB55" s="78">
        <f t="shared" ca="1" si="397"/>
        <v>0</v>
      </c>
      <c r="BC55" s="78">
        <f t="shared" ca="1" si="397"/>
        <v>0</v>
      </c>
      <c r="BD55" s="78">
        <f t="shared" ca="1" si="397"/>
        <v>0</v>
      </c>
      <c r="BE55" s="78">
        <f t="shared" ca="1" si="397"/>
        <v>0</v>
      </c>
    </row>
    <row r="56" spans="2:57" s="177" customFormat="1" ht="17" thickBot="1" x14ac:dyDescent="0.25">
      <c r="B56" s="309"/>
      <c r="E56" s="54"/>
      <c r="I56" s="310" t="s">
        <v>90</v>
      </c>
      <c r="J56" s="177">
        <f t="shared" ref="J56:V56" si="398">J54+J52+J50+J48</f>
        <v>0</v>
      </c>
      <c r="K56" s="177">
        <f t="shared" si="398"/>
        <v>0</v>
      </c>
      <c r="L56" s="177">
        <f t="shared" si="398"/>
        <v>0</v>
      </c>
      <c r="M56" s="177">
        <f t="shared" si="398"/>
        <v>0</v>
      </c>
      <c r="N56" s="177">
        <f t="shared" si="398"/>
        <v>0</v>
      </c>
      <c r="O56" s="177">
        <f t="shared" si="398"/>
        <v>0</v>
      </c>
      <c r="P56" s="177">
        <f t="shared" si="398"/>
        <v>0</v>
      </c>
      <c r="Q56" s="177">
        <f t="shared" si="398"/>
        <v>0</v>
      </c>
      <c r="R56" s="177">
        <f t="shared" si="398"/>
        <v>0</v>
      </c>
      <c r="S56" s="177">
        <f t="shared" si="398"/>
        <v>0</v>
      </c>
      <c r="T56" s="177">
        <f t="shared" si="398"/>
        <v>0</v>
      </c>
      <c r="U56" s="177">
        <f t="shared" si="398"/>
        <v>0</v>
      </c>
      <c r="V56" s="177">
        <f t="shared" si="398"/>
        <v>0</v>
      </c>
      <c r="W56" s="177">
        <f t="shared" ref="W56" si="399">W54+W52+W50+W48</f>
        <v>0</v>
      </c>
      <c r="X56" s="311">
        <f ca="1">IF(SUM(X48,X50,X52,X54)=0,X32*X57,SUM(X48,X50,X52,X54))</f>
        <v>0</v>
      </c>
      <c r="Y56" s="311">
        <f t="shared" ref="Y56:BE56" ca="1" si="400">IF(SUM(Y48,Y50,Y52,Y54)=0,Y32*Y57,SUM(Y48,Y50,Y52,Y54))</f>
        <v>0</v>
      </c>
      <c r="Z56" s="311">
        <f t="shared" ca="1" si="400"/>
        <v>0</v>
      </c>
      <c r="AA56" s="311">
        <f t="shared" ca="1" si="400"/>
        <v>0</v>
      </c>
      <c r="AB56" s="311">
        <f t="shared" ca="1" si="400"/>
        <v>0</v>
      </c>
      <c r="AC56" s="311">
        <f t="shared" ca="1" si="400"/>
        <v>0</v>
      </c>
      <c r="AD56" s="311">
        <f t="shared" ca="1" si="400"/>
        <v>0</v>
      </c>
      <c r="AE56" s="311">
        <f t="shared" ca="1" si="400"/>
        <v>0</v>
      </c>
      <c r="AF56" s="311">
        <f t="shared" ca="1" si="400"/>
        <v>0</v>
      </c>
      <c r="AG56" s="311">
        <f t="shared" ca="1" si="400"/>
        <v>0</v>
      </c>
      <c r="AH56" s="311">
        <f t="shared" ca="1" si="400"/>
        <v>0</v>
      </c>
      <c r="AI56" s="311">
        <f t="shared" ca="1" si="400"/>
        <v>0</v>
      </c>
      <c r="AJ56" s="311">
        <f t="shared" ca="1" si="400"/>
        <v>0</v>
      </c>
      <c r="AK56" s="311">
        <f t="shared" ca="1" si="400"/>
        <v>0</v>
      </c>
      <c r="AL56" s="311">
        <f t="shared" ca="1" si="400"/>
        <v>0</v>
      </c>
      <c r="AM56" s="311">
        <f t="shared" ca="1" si="400"/>
        <v>0</v>
      </c>
      <c r="AN56" s="311">
        <f t="shared" ca="1" si="400"/>
        <v>0</v>
      </c>
      <c r="AO56" s="311">
        <f t="shared" ca="1" si="400"/>
        <v>0</v>
      </c>
      <c r="AP56" s="311">
        <f t="shared" ca="1" si="400"/>
        <v>0</v>
      </c>
      <c r="AQ56" s="311">
        <f t="shared" ca="1" si="400"/>
        <v>0</v>
      </c>
      <c r="AR56" s="311">
        <f t="shared" ca="1" si="400"/>
        <v>0</v>
      </c>
      <c r="AS56" s="311">
        <f t="shared" ca="1" si="400"/>
        <v>0</v>
      </c>
      <c r="AT56" s="311">
        <f t="shared" ca="1" si="400"/>
        <v>0</v>
      </c>
      <c r="AU56" s="311">
        <f t="shared" ca="1" si="400"/>
        <v>0</v>
      </c>
      <c r="AV56" s="311">
        <f t="shared" ca="1" si="400"/>
        <v>0</v>
      </c>
      <c r="AW56" s="311">
        <f t="shared" ca="1" si="400"/>
        <v>0</v>
      </c>
      <c r="AX56" s="311">
        <f t="shared" ca="1" si="400"/>
        <v>0</v>
      </c>
      <c r="AY56" s="311">
        <f t="shared" ca="1" si="400"/>
        <v>0</v>
      </c>
      <c r="AZ56" s="311">
        <f t="shared" ca="1" si="400"/>
        <v>0</v>
      </c>
      <c r="BA56" s="311">
        <f t="shared" ca="1" si="400"/>
        <v>0</v>
      </c>
      <c r="BB56" s="311">
        <f t="shared" ca="1" si="400"/>
        <v>0</v>
      </c>
      <c r="BC56" s="311">
        <f t="shared" ca="1" si="400"/>
        <v>0</v>
      </c>
      <c r="BD56" s="311">
        <f t="shared" ca="1" si="400"/>
        <v>0</v>
      </c>
      <c r="BE56" s="311">
        <f t="shared" ca="1" si="400"/>
        <v>0</v>
      </c>
    </row>
    <row r="57" spans="2:57" s="313" customFormat="1" ht="17" thickBot="1" x14ac:dyDescent="0.25">
      <c r="B57" s="312" t="s">
        <v>92</v>
      </c>
      <c r="E57" s="314"/>
      <c r="I57" s="315" t="s">
        <v>92</v>
      </c>
      <c r="J57" s="316">
        <f t="shared" ref="J57:V57" si="401">IF(J32&lt;=0,0,J56/J32)</f>
        <v>0</v>
      </c>
      <c r="K57" s="316">
        <f t="shared" si="401"/>
        <v>0</v>
      </c>
      <c r="L57" s="316">
        <f t="shared" si="401"/>
        <v>0</v>
      </c>
      <c r="M57" s="316">
        <f t="shared" si="401"/>
        <v>0</v>
      </c>
      <c r="N57" s="316">
        <f t="shared" si="401"/>
        <v>0</v>
      </c>
      <c r="O57" s="316">
        <f t="shared" si="401"/>
        <v>0</v>
      </c>
      <c r="P57" s="316">
        <f t="shared" si="401"/>
        <v>0</v>
      </c>
      <c r="Q57" s="316">
        <f t="shared" si="401"/>
        <v>0</v>
      </c>
      <c r="R57" s="316">
        <f t="shared" si="401"/>
        <v>0</v>
      </c>
      <c r="S57" s="316">
        <f t="shared" si="401"/>
        <v>0</v>
      </c>
      <c r="T57" s="316">
        <f t="shared" si="401"/>
        <v>0</v>
      </c>
      <c r="U57" s="316">
        <f t="shared" si="401"/>
        <v>0</v>
      </c>
      <c r="V57" s="324">
        <f t="shared" si="401"/>
        <v>0</v>
      </c>
      <c r="W57" s="324">
        <f t="shared" ref="W57" si="402">IF(W32&lt;=0,0,W56/W32)</f>
        <v>0</v>
      </c>
      <c r="X57" s="198">
        <f t="shared" ref="X57:BE57" ca="1" si="403">IF(W$7="estimates",W57,IF(SUM(L57:Q57)=0,$E57,AVERAGE(R57:W57)))</f>
        <v>0</v>
      </c>
      <c r="Y57" s="198">
        <f t="shared" ca="1" si="403"/>
        <v>0</v>
      </c>
      <c r="Z57" s="198">
        <f t="shared" ca="1" si="403"/>
        <v>0</v>
      </c>
      <c r="AA57" s="198">
        <f t="shared" ca="1" si="403"/>
        <v>0</v>
      </c>
      <c r="AB57" s="198">
        <f t="shared" ca="1" si="403"/>
        <v>0</v>
      </c>
      <c r="AC57" s="198">
        <f t="shared" ca="1" si="403"/>
        <v>0</v>
      </c>
      <c r="AD57" s="198">
        <f t="shared" ca="1" si="403"/>
        <v>0</v>
      </c>
      <c r="AE57" s="198">
        <f t="shared" ca="1" si="403"/>
        <v>0</v>
      </c>
      <c r="AF57" s="198">
        <f t="shared" ca="1" si="403"/>
        <v>0</v>
      </c>
      <c r="AG57" s="198">
        <f t="shared" ca="1" si="403"/>
        <v>0</v>
      </c>
      <c r="AH57" s="198">
        <f t="shared" ca="1" si="403"/>
        <v>0</v>
      </c>
      <c r="AI57" s="198">
        <f t="shared" ca="1" si="403"/>
        <v>0</v>
      </c>
      <c r="AJ57" s="198">
        <f t="shared" ca="1" si="403"/>
        <v>0</v>
      </c>
      <c r="AK57" s="198">
        <f t="shared" ca="1" si="403"/>
        <v>0</v>
      </c>
      <c r="AL57" s="198">
        <f t="shared" ca="1" si="403"/>
        <v>0</v>
      </c>
      <c r="AM57" s="198">
        <f t="shared" ca="1" si="403"/>
        <v>0</v>
      </c>
      <c r="AN57" s="198">
        <f t="shared" ca="1" si="403"/>
        <v>0</v>
      </c>
      <c r="AO57" s="198">
        <f t="shared" ca="1" si="403"/>
        <v>0</v>
      </c>
      <c r="AP57" s="198">
        <f t="shared" ca="1" si="403"/>
        <v>0</v>
      </c>
      <c r="AQ57" s="198">
        <f t="shared" ca="1" si="403"/>
        <v>0</v>
      </c>
      <c r="AR57" s="198">
        <f t="shared" ca="1" si="403"/>
        <v>0</v>
      </c>
      <c r="AS57" s="198">
        <f t="shared" ca="1" si="403"/>
        <v>0</v>
      </c>
      <c r="AT57" s="198">
        <f t="shared" ca="1" si="403"/>
        <v>0</v>
      </c>
      <c r="AU57" s="198">
        <f t="shared" ca="1" si="403"/>
        <v>0</v>
      </c>
      <c r="AV57" s="198">
        <f t="shared" ca="1" si="403"/>
        <v>0</v>
      </c>
      <c r="AW57" s="198">
        <f t="shared" ca="1" si="403"/>
        <v>0</v>
      </c>
      <c r="AX57" s="198">
        <f t="shared" ca="1" si="403"/>
        <v>0</v>
      </c>
      <c r="AY57" s="198">
        <f t="shared" ca="1" si="403"/>
        <v>0</v>
      </c>
      <c r="AZ57" s="198">
        <f t="shared" ca="1" si="403"/>
        <v>0</v>
      </c>
      <c r="BA57" s="198">
        <f t="shared" ca="1" si="403"/>
        <v>0</v>
      </c>
      <c r="BB57" s="198">
        <f t="shared" ca="1" si="403"/>
        <v>0</v>
      </c>
      <c r="BC57" s="198">
        <f t="shared" ca="1" si="403"/>
        <v>0</v>
      </c>
      <c r="BD57" s="198">
        <f t="shared" ca="1" si="403"/>
        <v>0</v>
      </c>
      <c r="BE57" s="198">
        <f t="shared" ca="1" si="403"/>
        <v>0</v>
      </c>
    </row>
    <row r="58" spans="2:57" s="48" customFormat="1" ht="17" thickBot="1" x14ac:dyDescent="0.25">
      <c r="B58" s="153"/>
      <c r="E58" s="159"/>
      <c r="I58" s="126" t="s">
        <v>10</v>
      </c>
      <c r="J58" s="49">
        <f>J39+J56</f>
        <v>0</v>
      </c>
      <c r="K58" s="49">
        <f t="shared" ref="K58:V58" si="404">K39+K56</f>
        <v>0</v>
      </c>
      <c r="L58" s="49">
        <f t="shared" si="404"/>
        <v>0</v>
      </c>
      <c r="M58" s="49">
        <f t="shared" si="404"/>
        <v>0</v>
      </c>
      <c r="N58" s="49">
        <f t="shared" si="404"/>
        <v>0</v>
      </c>
      <c r="O58" s="49">
        <f t="shared" si="404"/>
        <v>0</v>
      </c>
      <c r="P58" s="49">
        <f t="shared" si="404"/>
        <v>0</v>
      </c>
      <c r="Q58" s="49">
        <f t="shared" si="404"/>
        <v>0</v>
      </c>
      <c r="R58" s="49">
        <f t="shared" si="404"/>
        <v>0</v>
      </c>
      <c r="S58" s="49">
        <f t="shared" si="404"/>
        <v>0</v>
      </c>
      <c r="T58" s="49">
        <f t="shared" si="404"/>
        <v>0</v>
      </c>
      <c r="U58" s="49">
        <f t="shared" si="404"/>
        <v>0</v>
      </c>
      <c r="V58" s="49">
        <f t="shared" si="404"/>
        <v>0</v>
      </c>
      <c r="W58" s="49">
        <f t="shared" ref="W58" si="405">W39+W56</f>
        <v>0</v>
      </c>
      <c r="X58" s="50">
        <f t="shared" ref="X58:BE58" ca="1" si="406">X39+X56</f>
        <v>0</v>
      </c>
      <c r="Y58" s="50">
        <f t="shared" ca="1" si="406"/>
        <v>0</v>
      </c>
      <c r="Z58" s="50">
        <f t="shared" ca="1" si="406"/>
        <v>0</v>
      </c>
      <c r="AA58" s="50">
        <f t="shared" ca="1" si="406"/>
        <v>0</v>
      </c>
      <c r="AB58" s="50">
        <f t="shared" ca="1" si="406"/>
        <v>0</v>
      </c>
      <c r="AC58" s="50">
        <f t="shared" ca="1" si="406"/>
        <v>0</v>
      </c>
      <c r="AD58" s="50">
        <f t="shared" ca="1" si="406"/>
        <v>0</v>
      </c>
      <c r="AE58" s="50">
        <f t="shared" ca="1" si="406"/>
        <v>0</v>
      </c>
      <c r="AF58" s="50">
        <f t="shared" ca="1" si="406"/>
        <v>0</v>
      </c>
      <c r="AG58" s="50">
        <f t="shared" ca="1" si="406"/>
        <v>0</v>
      </c>
      <c r="AH58" s="50">
        <f t="shared" ca="1" si="406"/>
        <v>0</v>
      </c>
      <c r="AI58" s="50">
        <f t="shared" ca="1" si="406"/>
        <v>0</v>
      </c>
      <c r="AJ58" s="50">
        <f t="shared" ca="1" si="406"/>
        <v>0</v>
      </c>
      <c r="AK58" s="50">
        <f t="shared" ca="1" si="406"/>
        <v>0</v>
      </c>
      <c r="AL58" s="50">
        <f t="shared" ca="1" si="406"/>
        <v>0</v>
      </c>
      <c r="AM58" s="50">
        <f t="shared" ca="1" si="406"/>
        <v>0</v>
      </c>
      <c r="AN58" s="50">
        <f t="shared" ca="1" si="406"/>
        <v>0</v>
      </c>
      <c r="AO58" s="50">
        <f t="shared" ca="1" si="406"/>
        <v>0</v>
      </c>
      <c r="AP58" s="50">
        <f t="shared" ca="1" si="406"/>
        <v>0</v>
      </c>
      <c r="AQ58" s="50">
        <f t="shared" ca="1" si="406"/>
        <v>0</v>
      </c>
      <c r="AR58" s="50">
        <f t="shared" ca="1" si="406"/>
        <v>0</v>
      </c>
      <c r="AS58" s="50">
        <f t="shared" ca="1" si="406"/>
        <v>0</v>
      </c>
      <c r="AT58" s="50">
        <f t="shared" ca="1" si="406"/>
        <v>0</v>
      </c>
      <c r="AU58" s="50">
        <f t="shared" ca="1" si="406"/>
        <v>0</v>
      </c>
      <c r="AV58" s="50">
        <f t="shared" ca="1" si="406"/>
        <v>0</v>
      </c>
      <c r="AW58" s="50">
        <f t="shared" ca="1" si="406"/>
        <v>0</v>
      </c>
      <c r="AX58" s="50">
        <f t="shared" ca="1" si="406"/>
        <v>0</v>
      </c>
      <c r="AY58" s="50">
        <f t="shared" ca="1" si="406"/>
        <v>0</v>
      </c>
      <c r="AZ58" s="50">
        <f t="shared" ca="1" si="406"/>
        <v>0</v>
      </c>
      <c r="BA58" s="50">
        <f t="shared" ca="1" si="406"/>
        <v>0</v>
      </c>
      <c r="BB58" s="50">
        <f t="shared" ca="1" si="406"/>
        <v>0</v>
      </c>
      <c r="BC58" s="50">
        <f t="shared" ca="1" si="406"/>
        <v>0</v>
      </c>
      <c r="BD58" s="50">
        <f t="shared" ca="1" si="406"/>
        <v>0</v>
      </c>
      <c r="BE58" s="50">
        <f t="shared" ca="1" si="406"/>
        <v>0</v>
      </c>
    </row>
    <row r="59" spans="2:57" s="45" customFormat="1" ht="18" thickTop="1" thickBot="1" x14ac:dyDescent="0.25">
      <c r="E59" s="47"/>
      <c r="I59" s="119" t="s">
        <v>11</v>
      </c>
      <c r="J59" s="45">
        <f>J37+J58</f>
        <v>0</v>
      </c>
      <c r="K59" s="45">
        <f t="shared" ref="K59:V59" si="407">K37+K58</f>
        <v>0</v>
      </c>
      <c r="L59" s="45">
        <f t="shared" si="407"/>
        <v>0</v>
      </c>
      <c r="M59" s="45">
        <f t="shared" si="407"/>
        <v>0</v>
      </c>
      <c r="N59" s="45">
        <f t="shared" si="407"/>
        <v>0</v>
      </c>
      <c r="O59" s="45">
        <f t="shared" si="407"/>
        <v>0</v>
      </c>
      <c r="P59" s="45">
        <f t="shared" si="407"/>
        <v>0</v>
      </c>
      <c r="Q59" s="45">
        <f t="shared" si="407"/>
        <v>0</v>
      </c>
      <c r="R59" s="45">
        <f t="shared" si="407"/>
        <v>0</v>
      </c>
      <c r="S59" s="45">
        <f t="shared" si="407"/>
        <v>0</v>
      </c>
      <c r="T59" s="45">
        <f t="shared" si="407"/>
        <v>0</v>
      </c>
      <c r="U59" s="45">
        <f t="shared" si="407"/>
        <v>0</v>
      </c>
      <c r="V59" s="46">
        <f t="shared" si="407"/>
        <v>0</v>
      </c>
      <c r="W59" s="46">
        <f t="shared" ref="W59" si="408">W37+W58</f>
        <v>0</v>
      </c>
      <c r="X59" s="47">
        <f t="shared" ref="X59:BE59" ca="1" si="409">X37+X58</f>
        <v>0</v>
      </c>
      <c r="Y59" s="47">
        <f t="shared" ca="1" si="409"/>
        <v>0</v>
      </c>
      <c r="Z59" s="47">
        <f t="shared" ca="1" si="409"/>
        <v>0</v>
      </c>
      <c r="AA59" s="47">
        <f t="shared" ca="1" si="409"/>
        <v>0</v>
      </c>
      <c r="AB59" s="47">
        <f t="shared" ca="1" si="409"/>
        <v>0</v>
      </c>
      <c r="AC59" s="47">
        <f t="shared" ca="1" si="409"/>
        <v>0</v>
      </c>
      <c r="AD59" s="47">
        <f t="shared" ca="1" si="409"/>
        <v>0</v>
      </c>
      <c r="AE59" s="47">
        <f t="shared" ca="1" si="409"/>
        <v>0</v>
      </c>
      <c r="AF59" s="47">
        <f t="shared" ca="1" si="409"/>
        <v>0</v>
      </c>
      <c r="AG59" s="47">
        <f t="shared" ca="1" si="409"/>
        <v>0</v>
      </c>
      <c r="AH59" s="47">
        <f t="shared" ca="1" si="409"/>
        <v>0</v>
      </c>
      <c r="AI59" s="47">
        <f t="shared" ca="1" si="409"/>
        <v>0</v>
      </c>
      <c r="AJ59" s="47">
        <f t="shared" ca="1" si="409"/>
        <v>0</v>
      </c>
      <c r="AK59" s="47">
        <f t="shared" ca="1" si="409"/>
        <v>0</v>
      </c>
      <c r="AL59" s="47">
        <f t="shared" ca="1" si="409"/>
        <v>0</v>
      </c>
      <c r="AM59" s="47">
        <f t="shared" ca="1" si="409"/>
        <v>0</v>
      </c>
      <c r="AN59" s="47">
        <f t="shared" ca="1" si="409"/>
        <v>0</v>
      </c>
      <c r="AO59" s="47">
        <f t="shared" ca="1" si="409"/>
        <v>0</v>
      </c>
      <c r="AP59" s="47">
        <f t="shared" ca="1" si="409"/>
        <v>0</v>
      </c>
      <c r="AQ59" s="47">
        <f t="shared" ca="1" si="409"/>
        <v>0</v>
      </c>
      <c r="AR59" s="47">
        <f t="shared" ca="1" si="409"/>
        <v>0</v>
      </c>
      <c r="AS59" s="47">
        <f t="shared" ca="1" si="409"/>
        <v>0</v>
      </c>
      <c r="AT59" s="47">
        <f t="shared" ca="1" si="409"/>
        <v>0</v>
      </c>
      <c r="AU59" s="47">
        <f t="shared" ca="1" si="409"/>
        <v>0</v>
      </c>
      <c r="AV59" s="47">
        <f t="shared" ca="1" si="409"/>
        <v>0</v>
      </c>
      <c r="AW59" s="47">
        <f t="shared" ca="1" si="409"/>
        <v>0</v>
      </c>
      <c r="AX59" s="47">
        <f t="shared" ca="1" si="409"/>
        <v>0</v>
      </c>
      <c r="AY59" s="47">
        <f t="shared" ca="1" si="409"/>
        <v>0</v>
      </c>
      <c r="AZ59" s="47">
        <f t="shared" ca="1" si="409"/>
        <v>0</v>
      </c>
      <c r="BA59" s="47">
        <f t="shared" ca="1" si="409"/>
        <v>0</v>
      </c>
      <c r="BB59" s="47">
        <f t="shared" ca="1" si="409"/>
        <v>0</v>
      </c>
      <c r="BC59" s="47">
        <f t="shared" ca="1" si="409"/>
        <v>0</v>
      </c>
      <c r="BD59" s="47">
        <f t="shared" ca="1" si="409"/>
        <v>0</v>
      </c>
      <c r="BE59" s="47">
        <f t="shared" ca="1" si="409"/>
        <v>0</v>
      </c>
    </row>
    <row r="60" spans="2:57" x14ac:dyDescent="0.2">
      <c r="B60" s="13"/>
      <c r="E60" s="6"/>
      <c r="W60" s="10"/>
    </row>
    <row r="61" spans="2:57" s="25" customFormat="1" ht="17" thickBot="1" x14ac:dyDescent="0.25">
      <c r="B61" s="152"/>
      <c r="E61" s="27"/>
      <c r="I61" s="120" t="s">
        <v>16</v>
      </c>
      <c r="V61" s="26"/>
      <c r="W61" s="26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</row>
    <row r="62" spans="2:57" s="31" customFormat="1" ht="17" thickBot="1" x14ac:dyDescent="0.25">
      <c r="B62" s="85" t="s">
        <v>17</v>
      </c>
      <c r="E62" s="257"/>
      <c r="I62" s="116" t="s">
        <v>17</v>
      </c>
      <c r="K62" s="31">
        <f t="shared" ref="K62:W62" si="410">J70</f>
        <v>0</v>
      </c>
      <c r="L62" s="31">
        <f t="shared" si="410"/>
        <v>0</v>
      </c>
      <c r="M62" s="31">
        <f t="shared" si="410"/>
        <v>0</v>
      </c>
      <c r="N62" s="31">
        <f t="shared" si="410"/>
        <v>0</v>
      </c>
      <c r="O62" s="31">
        <f t="shared" si="410"/>
        <v>0</v>
      </c>
      <c r="P62" s="31">
        <f t="shared" si="410"/>
        <v>0</v>
      </c>
      <c r="Q62" s="31">
        <f t="shared" si="410"/>
        <v>0</v>
      </c>
      <c r="R62" s="31">
        <f t="shared" si="410"/>
        <v>0</v>
      </c>
      <c r="S62" s="31">
        <f t="shared" si="410"/>
        <v>0</v>
      </c>
      <c r="T62" s="31">
        <f t="shared" si="410"/>
        <v>0</v>
      </c>
      <c r="U62" s="31">
        <f t="shared" si="410"/>
        <v>0</v>
      </c>
      <c r="V62" s="32">
        <f t="shared" si="410"/>
        <v>0</v>
      </c>
      <c r="W62" s="32">
        <f t="shared" si="410"/>
        <v>0</v>
      </c>
      <c r="X62" s="33">
        <f t="shared" ref="X62:BE62" si="411">IF(W70=0,$E62,W70)</f>
        <v>0</v>
      </c>
      <c r="Y62" s="33">
        <f t="shared" ca="1" si="411"/>
        <v>0</v>
      </c>
      <c r="Z62" s="33">
        <f t="shared" ca="1" si="411"/>
        <v>0</v>
      </c>
      <c r="AA62" s="33">
        <f t="shared" ca="1" si="411"/>
        <v>0</v>
      </c>
      <c r="AB62" s="33">
        <f t="shared" ca="1" si="411"/>
        <v>0</v>
      </c>
      <c r="AC62" s="33">
        <f t="shared" ca="1" si="411"/>
        <v>0</v>
      </c>
      <c r="AD62" s="33">
        <f t="shared" ca="1" si="411"/>
        <v>0</v>
      </c>
      <c r="AE62" s="33">
        <f t="shared" ca="1" si="411"/>
        <v>0</v>
      </c>
      <c r="AF62" s="33">
        <f t="shared" ca="1" si="411"/>
        <v>0</v>
      </c>
      <c r="AG62" s="33">
        <f t="shared" ca="1" si="411"/>
        <v>0</v>
      </c>
      <c r="AH62" s="33">
        <f t="shared" ca="1" si="411"/>
        <v>0</v>
      </c>
      <c r="AI62" s="33">
        <f t="shared" ca="1" si="411"/>
        <v>0</v>
      </c>
      <c r="AJ62" s="33">
        <f t="shared" ca="1" si="411"/>
        <v>0</v>
      </c>
      <c r="AK62" s="33">
        <f t="shared" ca="1" si="411"/>
        <v>0</v>
      </c>
      <c r="AL62" s="33">
        <f t="shared" ca="1" si="411"/>
        <v>0</v>
      </c>
      <c r="AM62" s="33">
        <f t="shared" ca="1" si="411"/>
        <v>0</v>
      </c>
      <c r="AN62" s="33">
        <f t="shared" ca="1" si="411"/>
        <v>0</v>
      </c>
      <c r="AO62" s="33">
        <f t="shared" ca="1" si="411"/>
        <v>0</v>
      </c>
      <c r="AP62" s="33">
        <f t="shared" ca="1" si="411"/>
        <v>0</v>
      </c>
      <c r="AQ62" s="33">
        <f t="shared" ca="1" si="411"/>
        <v>0</v>
      </c>
      <c r="AR62" s="33">
        <f t="shared" ca="1" si="411"/>
        <v>0</v>
      </c>
      <c r="AS62" s="33">
        <f t="shared" ca="1" si="411"/>
        <v>0</v>
      </c>
      <c r="AT62" s="33">
        <f t="shared" ca="1" si="411"/>
        <v>0</v>
      </c>
      <c r="AU62" s="33">
        <f t="shared" ca="1" si="411"/>
        <v>0</v>
      </c>
      <c r="AV62" s="33">
        <f t="shared" ca="1" si="411"/>
        <v>0</v>
      </c>
      <c r="AW62" s="33">
        <f t="shared" ca="1" si="411"/>
        <v>0</v>
      </c>
      <c r="AX62" s="33">
        <f t="shared" ca="1" si="411"/>
        <v>0</v>
      </c>
      <c r="AY62" s="33">
        <f t="shared" ca="1" si="411"/>
        <v>0</v>
      </c>
      <c r="AZ62" s="33">
        <f t="shared" ca="1" si="411"/>
        <v>0</v>
      </c>
      <c r="BA62" s="33">
        <f t="shared" ca="1" si="411"/>
        <v>0</v>
      </c>
      <c r="BB62" s="33">
        <f t="shared" ca="1" si="411"/>
        <v>0</v>
      </c>
      <c r="BC62" s="33">
        <f t="shared" ca="1" si="411"/>
        <v>0</v>
      </c>
      <c r="BD62" s="33">
        <f t="shared" ca="1" si="411"/>
        <v>0</v>
      </c>
      <c r="BE62" s="33">
        <f t="shared" ca="1" si="411"/>
        <v>0</v>
      </c>
    </row>
    <row r="63" spans="2:57" s="31" customFormat="1" ht="17" customHeight="1" thickBot="1" x14ac:dyDescent="0.25">
      <c r="B63" s="85"/>
      <c r="E63" s="33"/>
      <c r="I63" s="116" t="s">
        <v>21</v>
      </c>
      <c r="V63" s="32"/>
      <c r="W63" s="32"/>
      <c r="X63" s="33">
        <f t="shared" ref="X63:BE63" ca="1" si="412">X64*X58</f>
        <v>0</v>
      </c>
      <c r="Y63" s="33">
        <f t="shared" ca="1" si="412"/>
        <v>0</v>
      </c>
      <c r="Z63" s="33">
        <f t="shared" ca="1" si="412"/>
        <v>0</v>
      </c>
      <c r="AA63" s="33">
        <f t="shared" ca="1" si="412"/>
        <v>0</v>
      </c>
      <c r="AB63" s="33">
        <f t="shared" ca="1" si="412"/>
        <v>0</v>
      </c>
      <c r="AC63" s="33">
        <f t="shared" ca="1" si="412"/>
        <v>0</v>
      </c>
      <c r="AD63" s="33">
        <f t="shared" ca="1" si="412"/>
        <v>0</v>
      </c>
      <c r="AE63" s="33">
        <f t="shared" ca="1" si="412"/>
        <v>0</v>
      </c>
      <c r="AF63" s="33">
        <f t="shared" ca="1" si="412"/>
        <v>0</v>
      </c>
      <c r="AG63" s="33">
        <f t="shared" ca="1" si="412"/>
        <v>0</v>
      </c>
      <c r="AH63" s="33">
        <f t="shared" ca="1" si="412"/>
        <v>0</v>
      </c>
      <c r="AI63" s="33">
        <f t="shared" ca="1" si="412"/>
        <v>0</v>
      </c>
      <c r="AJ63" s="33">
        <f t="shared" ca="1" si="412"/>
        <v>0</v>
      </c>
      <c r="AK63" s="33">
        <f t="shared" ca="1" si="412"/>
        <v>0</v>
      </c>
      <c r="AL63" s="33">
        <f t="shared" ca="1" si="412"/>
        <v>0</v>
      </c>
      <c r="AM63" s="33">
        <f t="shared" ca="1" si="412"/>
        <v>0</v>
      </c>
      <c r="AN63" s="33">
        <f t="shared" ca="1" si="412"/>
        <v>0</v>
      </c>
      <c r="AO63" s="33">
        <f t="shared" ca="1" si="412"/>
        <v>0</v>
      </c>
      <c r="AP63" s="33">
        <f t="shared" ca="1" si="412"/>
        <v>0</v>
      </c>
      <c r="AQ63" s="33">
        <f t="shared" ca="1" si="412"/>
        <v>0</v>
      </c>
      <c r="AR63" s="33">
        <f t="shared" ca="1" si="412"/>
        <v>0</v>
      </c>
      <c r="AS63" s="33">
        <f t="shared" ca="1" si="412"/>
        <v>0</v>
      </c>
      <c r="AT63" s="33">
        <f t="shared" ca="1" si="412"/>
        <v>0</v>
      </c>
      <c r="AU63" s="33">
        <f t="shared" ca="1" si="412"/>
        <v>0</v>
      </c>
      <c r="AV63" s="33">
        <f t="shared" ca="1" si="412"/>
        <v>0</v>
      </c>
      <c r="AW63" s="33">
        <f t="shared" ca="1" si="412"/>
        <v>0</v>
      </c>
      <c r="AX63" s="33">
        <f t="shared" ca="1" si="412"/>
        <v>0</v>
      </c>
      <c r="AY63" s="33">
        <f t="shared" ca="1" si="412"/>
        <v>0</v>
      </c>
      <c r="AZ63" s="33">
        <f t="shared" ca="1" si="412"/>
        <v>0</v>
      </c>
      <c r="BA63" s="33">
        <f t="shared" ca="1" si="412"/>
        <v>0</v>
      </c>
      <c r="BB63" s="33">
        <f t="shared" ca="1" si="412"/>
        <v>0</v>
      </c>
      <c r="BC63" s="33">
        <f t="shared" ca="1" si="412"/>
        <v>0</v>
      </c>
      <c r="BD63" s="33">
        <f t="shared" ca="1" si="412"/>
        <v>0</v>
      </c>
      <c r="BE63" s="33">
        <f t="shared" ca="1" si="412"/>
        <v>0</v>
      </c>
    </row>
    <row r="64" spans="2:57" s="35" customFormat="1" ht="17" thickBot="1" x14ac:dyDescent="0.25">
      <c r="B64" s="154" t="s">
        <v>101</v>
      </c>
      <c r="E64" s="263"/>
      <c r="I64" s="118" t="s">
        <v>18</v>
      </c>
      <c r="J64" s="34">
        <f t="shared" ref="J64:V64" si="413">IF(J58&lt;=0,0,J63/J58)</f>
        <v>0</v>
      </c>
      <c r="K64" s="34">
        <f t="shared" si="413"/>
        <v>0</v>
      </c>
      <c r="L64" s="34">
        <f t="shared" si="413"/>
        <v>0</v>
      </c>
      <c r="M64" s="34">
        <f t="shared" si="413"/>
        <v>0</v>
      </c>
      <c r="N64" s="34">
        <f t="shared" si="413"/>
        <v>0</v>
      </c>
      <c r="O64" s="34">
        <f t="shared" si="413"/>
        <v>0</v>
      </c>
      <c r="P64" s="34">
        <f t="shared" si="413"/>
        <v>0</v>
      </c>
      <c r="Q64" s="34">
        <f t="shared" si="413"/>
        <v>0</v>
      </c>
      <c r="R64" s="34">
        <f t="shared" si="413"/>
        <v>0</v>
      </c>
      <c r="S64" s="34">
        <f t="shared" si="413"/>
        <v>0</v>
      </c>
      <c r="T64" s="34">
        <f t="shared" si="413"/>
        <v>0</v>
      </c>
      <c r="U64" s="34">
        <f t="shared" si="413"/>
        <v>0</v>
      </c>
      <c r="V64" s="36">
        <f t="shared" si="413"/>
        <v>0</v>
      </c>
      <c r="W64" s="36">
        <f t="shared" ref="W64" si="414">IF(W58&lt;=0,0,W63/W58)</f>
        <v>0</v>
      </c>
      <c r="X64" s="37">
        <f t="shared" ref="X64:BE64" ca="1" si="415">IF(W$7="estimates",W64,IF(SUM(L63:Q63)=0,$E64,W64))</f>
        <v>0</v>
      </c>
      <c r="Y64" s="37">
        <f t="shared" ca="1" si="415"/>
        <v>0</v>
      </c>
      <c r="Z64" s="37">
        <f t="shared" ca="1" si="415"/>
        <v>0</v>
      </c>
      <c r="AA64" s="37">
        <f t="shared" ca="1" si="415"/>
        <v>0</v>
      </c>
      <c r="AB64" s="37">
        <f t="shared" ca="1" si="415"/>
        <v>0</v>
      </c>
      <c r="AC64" s="37">
        <f t="shared" ca="1" si="415"/>
        <v>0</v>
      </c>
      <c r="AD64" s="37">
        <f t="shared" ca="1" si="415"/>
        <v>0</v>
      </c>
      <c r="AE64" s="37">
        <f t="shared" ca="1" si="415"/>
        <v>0</v>
      </c>
      <c r="AF64" s="37">
        <f t="shared" ca="1" si="415"/>
        <v>0</v>
      </c>
      <c r="AG64" s="37">
        <f t="shared" ca="1" si="415"/>
        <v>0</v>
      </c>
      <c r="AH64" s="37">
        <f t="shared" ca="1" si="415"/>
        <v>0</v>
      </c>
      <c r="AI64" s="37">
        <f t="shared" ca="1" si="415"/>
        <v>0</v>
      </c>
      <c r="AJ64" s="37">
        <f t="shared" ca="1" si="415"/>
        <v>0</v>
      </c>
      <c r="AK64" s="37">
        <f t="shared" ca="1" si="415"/>
        <v>0</v>
      </c>
      <c r="AL64" s="37">
        <f t="shared" ca="1" si="415"/>
        <v>0</v>
      </c>
      <c r="AM64" s="37">
        <f t="shared" ca="1" si="415"/>
        <v>0</v>
      </c>
      <c r="AN64" s="37">
        <f t="shared" ca="1" si="415"/>
        <v>0</v>
      </c>
      <c r="AO64" s="37">
        <f t="shared" ca="1" si="415"/>
        <v>0</v>
      </c>
      <c r="AP64" s="37">
        <f t="shared" ca="1" si="415"/>
        <v>0</v>
      </c>
      <c r="AQ64" s="37">
        <f t="shared" ca="1" si="415"/>
        <v>0</v>
      </c>
      <c r="AR64" s="37">
        <f t="shared" ca="1" si="415"/>
        <v>0</v>
      </c>
      <c r="AS64" s="37">
        <f t="shared" ca="1" si="415"/>
        <v>0</v>
      </c>
      <c r="AT64" s="37">
        <f t="shared" ca="1" si="415"/>
        <v>0</v>
      </c>
      <c r="AU64" s="37">
        <f t="shared" ca="1" si="415"/>
        <v>0</v>
      </c>
      <c r="AV64" s="37">
        <f t="shared" ca="1" si="415"/>
        <v>0</v>
      </c>
      <c r="AW64" s="37">
        <f t="shared" ca="1" si="415"/>
        <v>0</v>
      </c>
      <c r="AX64" s="37">
        <f t="shared" ca="1" si="415"/>
        <v>0</v>
      </c>
      <c r="AY64" s="37">
        <f t="shared" ca="1" si="415"/>
        <v>0</v>
      </c>
      <c r="AZ64" s="37">
        <f t="shared" ca="1" si="415"/>
        <v>0</v>
      </c>
      <c r="BA64" s="37">
        <f t="shared" ca="1" si="415"/>
        <v>0</v>
      </c>
      <c r="BB64" s="37">
        <f t="shared" ca="1" si="415"/>
        <v>0</v>
      </c>
      <c r="BC64" s="37">
        <f t="shared" ca="1" si="415"/>
        <v>0</v>
      </c>
      <c r="BD64" s="37">
        <f t="shared" ca="1" si="415"/>
        <v>0</v>
      </c>
      <c r="BE64" s="37">
        <f t="shared" ca="1" si="415"/>
        <v>0</v>
      </c>
    </row>
    <row r="65" spans="2:57" s="31" customFormat="1" ht="17" thickBot="1" x14ac:dyDescent="0.25">
      <c r="B65" s="85"/>
      <c r="E65" s="33"/>
      <c r="I65" s="116" t="s">
        <v>22</v>
      </c>
      <c r="V65" s="32"/>
      <c r="W65" s="32"/>
      <c r="X65" s="33">
        <f t="shared" ref="X65:BE65" ca="1" si="416">X66*X72</f>
        <v>0</v>
      </c>
      <c r="Y65" s="33">
        <f t="shared" ca="1" si="416"/>
        <v>0</v>
      </c>
      <c r="Z65" s="33">
        <f t="shared" ca="1" si="416"/>
        <v>0</v>
      </c>
      <c r="AA65" s="33">
        <f t="shared" ca="1" si="416"/>
        <v>0</v>
      </c>
      <c r="AB65" s="33">
        <f t="shared" ca="1" si="416"/>
        <v>0</v>
      </c>
      <c r="AC65" s="33">
        <f t="shared" ca="1" si="416"/>
        <v>0</v>
      </c>
      <c r="AD65" s="33">
        <f t="shared" ca="1" si="416"/>
        <v>0</v>
      </c>
      <c r="AE65" s="33">
        <f t="shared" ca="1" si="416"/>
        <v>0</v>
      </c>
      <c r="AF65" s="33">
        <f t="shared" ca="1" si="416"/>
        <v>0</v>
      </c>
      <c r="AG65" s="33">
        <f t="shared" ca="1" si="416"/>
        <v>0</v>
      </c>
      <c r="AH65" s="33">
        <f t="shared" ca="1" si="416"/>
        <v>0</v>
      </c>
      <c r="AI65" s="33">
        <f t="shared" ca="1" si="416"/>
        <v>0</v>
      </c>
      <c r="AJ65" s="33">
        <f t="shared" ca="1" si="416"/>
        <v>0</v>
      </c>
      <c r="AK65" s="33">
        <f t="shared" ca="1" si="416"/>
        <v>0</v>
      </c>
      <c r="AL65" s="33">
        <f t="shared" ca="1" si="416"/>
        <v>0</v>
      </c>
      <c r="AM65" s="33">
        <f t="shared" ca="1" si="416"/>
        <v>0</v>
      </c>
      <c r="AN65" s="33">
        <f t="shared" ca="1" si="416"/>
        <v>0</v>
      </c>
      <c r="AO65" s="33">
        <f t="shared" ca="1" si="416"/>
        <v>0</v>
      </c>
      <c r="AP65" s="33">
        <f t="shared" ca="1" si="416"/>
        <v>0</v>
      </c>
      <c r="AQ65" s="33">
        <f t="shared" ca="1" si="416"/>
        <v>0</v>
      </c>
      <c r="AR65" s="33">
        <f t="shared" ca="1" si="416"/>
        <v>0</v>
      </c>
      <c r="AS65" s="33">
        <f t="shared" ca="1" si="416"/>
        <v>0</v>
      </c>
      <c r="AT65" s="33">
        <f t="shared" ca="1" si="416"/>
        <v>0</v>
      </c>
      <c r="AU65" s="33">
        <f t="shared" ca="1" si="416"/>
        <v>0</v>
      </c>
      <c r="AV65" s="33">
        <f t="shared" ca="1" si="416"/>
        <v>0</v>
      </c>
      <c r="AW65" s="33">
        <f t="shared" ca="1" si="416"/>
        <v>0</v>
      </c>
      <c r="AX65" s="33">
        <f t="shared" ca="1" si="416"/>
        <v>0</v>
      </c>
      <c r="AY65" s="33">
        <f t="shared" ca="1" si="416"/>
        <v>0</v>
      </c>
      <c r="AZ65" s="33">
        <f t="shared" ca="1" si="416"/>
        <v>0</v>
      </c>
      <c r="BA65" s="33">
        <f t="shared" ca="1" si="416"/>
        <v>0</v>
      </c>
      <c r="BB65" s="33">
        <f t="shared" ca="1" si="416"/>
        <v>0</v>
      </c>
      <c r="BC65" s="33">
        <f t="shared" ca="1" si="416"/>
        <v>0</v>
      </c>
      <c r="BD65" s="33">
        <f t="shared" ca="1" si="416"/>
        <v>0</v>
      </c>
      <c r="BE65" s="33">
        <f t="shared" ca="1" si="416"/>
        <v>0</v>
      </c>
    </row>
    <row r="66" spans="2:57" s="35" customFormat="1" ht="17" thickBot="1" x14ac:dyDescent="0.25">
      <c r="B66" s="154" t="s">
        <v>102</v>
      </c>
      <c r="E66" s="264"/>
      <c r="I66" s="118" t="s">
        <v>19</v>
      </c>
      <c r="J66" s="38" t="e">
        <f t="shared" ref="J66:V66" si="417">J65/J72</f>
        <v>#DIV/0!</v>
      </c>
      <c r="K66" s="38" t="e">
        <f t="shared" si="417"/>
        <v>#DIV/0!</v>
      </c>
      <c r="L66" s="38" t="e">
        <f t="shared" si="417"/>
        <v>#DIV/0!</v>
      </c>
      <c r="M66" s="38" t="e">
        <f t="shared" si="417"/>
        <v>#DIV/0!</v>
      </c>
      <c r="N66" s="38" t="e">
        <f t="shared" si="417"/>
        <v>#DIV/0!</v>
      </c>
      <c r="O66" s="38" t="e">
        <f t="shared" si="417"/>
        <v>#DIV/0!</v>
      </c>
      <c r="P66" s="38" t="e">
        <f t="shared" si="417"/>
        <v>#DIV/0!</v>
      </c>
      <c r="Q66" s="38" t="e">
        <f t="shared" si="417"/>
        <v>#DIV/0!</v>
      </c>
      <c r="R66" s="38" t="e">
        <f t="shared" si="417"/>
        <v>#DIV/0!</v>
      </c>
      <c r="S66" s="38" t="e">
        <f t="shared" si="417"/>
        <v>#DIV/0!</v>
      </c>
      <c r="T66" s="38" t="e">
        <f t="shared" si="417"/>
        <v>#DIV/0!</v>
      </c>
      <c r="U66" s="38" t="e">
        <f t="shared" si="417"/>
        <v>#DIV/0!</v>
      </c>
      <c r="V66" s="39" t="e">
        <f t="shared" si="417"/>
        <v>#DIV/0!</v>
      </c>
      <c r="W66" s="39" t="e">
        <f t="shared" ref="W66" si="418">W65/W72</f>
        <v>#DIV/0!</v>
      </c>
      <c r="X66" s="41">
        <f t="shared" ref="X66:BE66" ca="1" si="419">IF(W$7="estimates",W66,IF(SUM(L65:Q65)=0,$E66,W66))</f>
        <v>0</v>
      </c>
      <c r="Y66" s="41">
        <f t="shared" ca="1" si="419"/>
        <v>0</v>
      </c>
      <c r="Z66" s="41">
        <f t="shared" ca="1" si="419"/>
        <v>0</v>
      </c>
      <c r="AA66" s="41">
        <f t="shared" ca="1" si="419"/>
        <v>0</v>
      </c>
      <c r="AB66" s="41">
        <f t="shared" ca="1" si="419"/>
        <v>0</v>
      </c>
      <c r="AC66" s="41">
        <f t="shared" ca="1" si="419"/>
        <v>0</v>
      </c>
      <c r="AD66" s="41">
        <f t="shared" ca="1" si="419"/>
        <v>0</v>
      </c>
      <c r="AE66" s="41">
        <f t="shared" ca="1" si="419"/>
        <v>0</v>
      </c>
      <c r="AF66" s="41">
        <f t="shared" ca="1" si="419"/>
        <v>0</v>
      </c>
      <c r="AG66" s="41">
        <f t="shared" ca="1" si="419"/>
        <v>0</v>
      </c>
      <c r="AH66" s="41">
        <f t="shared" ca="1" si="419"/>
        <v>0</v>
      </c>
      <c r="AI66" s="41">
        <f t="shared" ca="1" si="419"/>
        <v>0</v>
      </c>
      <c r="AJ66" s="41">
        <f t="shared" ca="1" si="419"/>
        <v>0</v>
      </c>
      <c r="AK66" s="41">
        <f t="shared" ca="1" si="419"/>
        <v>0</v>
      </c>
      <c r="AL66" s="41">
        <f t="shared" ca="1" si="419"/>
        <v>0</v>
      </c>
      <c r="AM66" s="41">
        <f t="shared" ca="1" si="419"/>
        <v>0</v>
      </c>
      <c r="AN66" s="41">
        <f t="shared" ca="1" si="419"/>
        <v>0</v>
      </c>
      <c r="AO66" s="41">
        <f t="shared" ca="1" si="419"/>
        <v>0</v>
      </c>
      <c r="AP66" s="41">
        <f t="shared" ca="1" si="419"/>
        <v>0</v>
      </c>
      <c r="AQ66" s="41">
        <f t="shared" ca="1" si="419"/>
        <v>0</v>
      </c>
      <c r="AR66" s="41">
        <f t="shared" ca="1" si="419"/>
        <v>0</v>
      </c>
      <c r="AS66" s="41">
        <f t="shared" ca="1" si="419"/>
        <v>0</v>
      </c>
      <c r="AT66" s="41">
        <f t="shared" ca="1" si="419"/>
        <v>0</v>
      </c>
      <c r="AU66" s="41">
        <f t="shared" ca="1" si="419"/>
        <v>0</v>
      </c>
      <c r="AV66" s="41">
        <f t="shared" ca="1" si="419"/>
        <v>0</v>
      </c>
      <c r="AW66" s="41">
        <f t="shared" ca="1" si="419"/>
        <v>0</v>
      </c>
      <c r="AX66" s="41">
        <f t="shared" ca="1" si="419"/>
        <v>0</v>
      </c>
      <c r="AY66" s="41">
        <f t="shared" ca="1" si="419"/>
        <v>0</v>
      </c>
      <c r="AZ66" s="41">
        <f t="shared" ca="1" si="419"/>
        <v>0</v>
      </c>
      <c r="BA66" s="41">
        <f t="shared" ca="1" si="419"/>
        <v>0</v>
      </c>
      <c r="BB66" s="41">
        <f t="shared" ca="1" si="419"/>
        <v>0</v>
      </c>
      <c r="BC66" s="41">
        <f t="shared" ca="1" si="419"/>
        <v>0</v>
      </c>
      <c r="BD66" s="41">
        <f t="shared" ca="1" si="419"/>
        <v>0</v>
      </c>
      <c r="BE66" s="41">
        <f t="shared" ca="1" si="419"/>
        <v>0</v>
      </c>
    </row>
    <row r="67" spans="2:57" s="142" customFormat="1" ht="17" thickBot="1" x14ac:dyDescent="0.25">
      <c r="E67" s="160"/>
      <c r="I67" s="141" t="s">
        <v>20</v>
      </c>
      <c r="J67" s="142">
        <f>J63+J65</f>
        <v>0</v>
      </c>
      <c r="K67" s="142">
        <f>K63+K65</f>
        <v>0</v>
      </c>
      <c r="L67" s="142">
        <f t="shared" ref="L67:V67" si="420">L63+L65</f>
        <v>0</v>
      </c>
      <c r="M67" s="142">
        <f t="shared" si="420"/>
        <v>0</v>
      </c>
      <c r="N67" s="142">
        <f t="shared" si="420"/>
        <v>0</v>
      </c>
      <c r="O67" s="142">
        <f t="shared" si="420"/>
        <v>0</v>
      </c>
      <c r="P67" s="142">
        <f t="shared" si="420"/>
        <v>0</v>
      </c>
      <c r="Q67" s="142">
        <f t="shared" si="420"/>
        <v>0</v>
      </c>
      <c r="R67" s="142">
        <f t="shared" si="420"/>
        <v>0</v>
      </c>
      <c r="S67" s="142">
        <f t="shared" si="420"/>
        <v>0</v>
      </c>
      <c r="T67" s="142">
        <f t="shared" si="420"/>
        <v>0</v>
      </c>
      <c r="U67" s="142">
        <f t="shared" si="420"/>
        <v>0</v>
      </c>
      <c r="V67" s="143">
        <f t="shared" si="420"/>
        <v>0</v>
      </c>
      <c r="W67" s="143">
        <f t="shared" ref="W67" si="421">W63+W65</f>
        <v>0</v>
      </c>
      <c r="X67" s="144">
        <f t="shared" ref="X67:BE67" ca="1" si="422">X63+X65</f>
        <v>0</v>
      </c>
      <c r="Y67" s="144">
        <f t="shared" ca="1" si="422"/>
        <v>0</v>
      </c>
      <c r="Z67" s="144">
        <f t="shared" ca="1" si="422"/>
        <v>0</v>
      </c>
      <c r="AA67" s="144">
        <f t="shared" ca="1" si="422"/>
        <v>0</v>
      </c>
      <c r="AB67" s="144">
        <f t="shared" ca="1" si="422"/>
        <v>0</v>
      </c>
      <c r="AC67" s="144">
        <f t="shared" ca="1" si="422"/>
        <v>0</v>
      </c>
      <c r="AD67" s="144">
        <f t="shared" ca="1" si="422"/>
        <v>0</v>
      </c>
      <c r="AE67" s="144">
        <f t="shared" ca="1" si="422"/>
        <v>0</v>
      </c>
      <c r="AF67" s="144">
        <f t="shared" ca="1" si="422"/>
        <v>0</v>
      </c>
      <c r="AG67" s="144">
        <f t="shared" ca="1" si="422"/>
        <v>0</v>
      </c>
      <c r="AH67" s="144">
        <f t="shared" ca="1" si="422"/>
        <v>0</v>
      </c>
      <c r="AI67" s="144">
        <f t="shared" ca="1" si="422"/>
        <v>0</v>
      </c>
      <c r="AJ67" s="144">
        <f t="shared" ca="1" si="422"/>
        <v>0</v>
      </c>
      <c r="AK67" s="144">
        <f t="shared" ca="1" si="422"/>
        <v>0</v>
      </c>
      <c r="AL67" s="144">
        <f t="shared" ca="1" si="422"/>
        <v>0</v>
      </c>
      <c r="AM67" s="144">
        <f t="shared" ca="1" si="422"/>
        <v>0</v>
      </c>
      <c r="AN67" s="144">
        <f t="shared" ca="1" si="422"/>
        <v>0</v>
      </c>
      <c r="AO67" s="144">
        <f t="shared" ca="1" si="422"/>
        <v>0</v>
      </c>
      <c r="AP67" s="144">
        <f t="shared" ca="1" si="422"/>
        <v>0</v>
      </c>
      <c r="AQ67" s="144">
        <f t="shared" ca="1" si="422"/>
        <v>0</v>
      </c>
      <c r="AR67" s="144">
        <f t="shared" ca="1" si="422"/>
        <v>0</v>
      </c>
      <c r="AS67" s="144">
        <f t="shared" ca="1" si="422"/>
        <v>0</v>
      </c>
      <c r="AT67" s="144">
        <f t="shared" ca="1" si="422"/>
        <v>0</v>
      </c>
      <c r="AU67" s="144">
        <f t="shared" ca="1" si="422"/>
        <v>0</v>
      </c>
      <c r="AV67" s="144">
        <f t="shared" ca="1" si="422"/>
        <v>0</v>
      </c>
      <c r="AW67" s="144">
        <f t="shared" ca="1" si="422"/>
        <v>0</v>
      </c>
      <c r="AX67" s="144">
        <f t="shared" ca="1" si="422"/>
        <v>0</v>
      </c>
      <c r="AY67" s="144">
        <f t="shared" ca="1" si="422"/>
        <v>0</v>
      </c>
      <c r="AZ67" s="144">
        <f t="shared" ca="1" si="422"/>
        <v>0</v>
      </c>
      <c r="BA67" s="144">
        <f t="shared" ca="1" si="422"/>
        <v>0</v>
      </c>
      <c r="BB67" s="144">
        <f t="shared" ca="1" si="422"/>
        <v>0</v>
      </c>
      <c r="BC67" s="144">
        <f t="shared" ca="1" si="422"/>
        <v>0</v>
      </c>
      <c r="BD67" s="144">
        <f t="shared" ca="1" si="422"/>
        <v>0</v>
      </c>
      <c r="BE67" s="144">
        <f t="shared" ca="1" si="422"/>
        <v>0</v>
      </c>
    </row>
    <row r="68" spans="2:57" s="31" customFormat="1" ht="18" thickTop="1" thickBot="1" x14ac:dyDescent="0.25">
      <c r="B68" s="85"/>
      <c r="E68" s="33"/>
      <c r="I68" s="116" t="s">
        <v>30</v>
      </c>
      <c r="V68" s="32"/>
      <c r="W68" s="32"/>
      <c r="X68" s="33">
        <f t="shared" ref="X68:BE68" ca="1" si="423">AVERAGE(W62:X62)*X69</f>
        <v>0</v>
      </c>
      <c r="Y68" s="33">
        <f t="shared" ca="1" si="423"/>
        <v>0</v>
      </c>
      <c r="Z68" s="33">
        <f t="shared" ca="1" si="423"/>
        <v>0</v>
      </c>
      <c r="AA68" s="33">
        <f t="shared" ca="1" si="423"/>
        <v>0</v>
      </c>
      <c r="AB68" s="33">
        <f t="shared" ca="1" si="423"/>
        <v>0</v>
      </c>
      <c r="AC68" s="33">
        <f t="shared" ca="1" si="423"/>
        <v>0</v>
      </c>
      <c r="AD68" s="33">
        <f t="shared" ca="1" si="423"/>
        <v>0</v>
      </c>
      <c r="AE68" s="33">
        <f t="shared" ca="1" si="423"/>
        <v>0</v>
      </c>
      <c r="AF68" s="33">
        <f t="shared" ca="1" si="423"/>
        <v>0</v>
      </c>
      <c r="AG68" s="33">
        <f t="shared" ca="1" si="423"/>
        <v>0</v>
      </c>
      <c r="AH68" s="33">
        <f t="shared" ca="1" si="423"/>
        <v>0</v>
      </c>
      <c r="AI68" s="33">
        <f t="shared" ca="1" si="423"/>
        <v>0</v>
      </c>
      <c r="AJ68" s="33">
        <f t="shared" ca="1" si="423"/>
        <v>0</v>
      </c>
      <c r="AK68" s="33">
        <f t="shared" ca="1" si="423"/>
        <v>0</v>
      </c>
      <c r="AL68" s="33">
        <f t="shared" ca="1" si="423"/>
        <v>0</v>
      </c>
      <c r="AM68" s="33">
        <f t="shared" ca="1" si="423"/>
        <v>0</v>
      </c>
      <c r="AN68" s="33">
        <f t="shared" ca="1" si="423"/>
        <v>0</v>
      </c>
      <c r="AO68" s="33">
        <f t="shared" ca="1" si="423"/>
        <v>0</v>
      </c>
      <c r="AP68" s="33">
        <f t="shared" ca="1" si="423"/>
        <v>0</v>
      </c>
      <c r="AQ68" s="33">
        <f t="shared" ca="1" si="423"/>
        <v>0</v>
      </c>
      <c r="AR68" s="33">
        <f t="shared" ca="1" si="423"/>
        <v>0</v>
      </c>
      <c r="AS68" s="33">
        <f t="shared" ca="1" si="423"/>
        <v>0</v>
      </c>
      <c r="AT68" s="33">
        <f t="shared" ca="1" si="423"/>
        <v>0</v>
      </c>
      <c r="AU68" s="33">
        <f t="shared" ca="1" si="423"/>
        <v>0</v>
      </c>
      <c r="AV68" s="33">
        <f t="shared" ca="1" si="423"/>
        <v>0</v>
      </c>
      <c r="AW68" s="33">
        <f t="shared" ca="1" si="423"/>
        <v>0</v>
      </c>
      <c r="AX68" s="33">
        <f t="shared" ca="1" si="423"/>
        <v>0</v>
      </c>
      <c r="AY68" s="33">
        <f t="shared" ca="1" si="423"/>
        <v>0</v>
      </c>
      <c r="AZ68" s="33">
        <f t="shared" ca="1" si="423"/>
        <v>0</v>
      </c>
      <c r="BA68" s="33">
        <f t="shared" ca="1" si="423"/>
        <v>0</v>
      </c>
      <c r="BB68" s="33">
        <f t="shared" ca="1" si="423"/>
        <v>0</v>
      </c>
      <c r="BC68" s="33">
        <f t="shared" ca="1" si="423"/>
        <v>0</v>
      </c>
      <c r="BD68" s="33">
        <f t="shared" ca="1" si="423"/>
        <v>0</v>
      </c>
      <c r="BE68" s="33">
        <f t="shared" ca="1" si="423"/>
        <v>0</v>
      </c>
    </row>
    <row r="69" spans="2:57" s="51" customFormat="1" ht="17" thickBot="1" x14ac:dyDescent="0.25">
      <c r="B69" s="155" t="s">
        <v>29</v>
      </c>
      <c r="E69" s="265"/>
      <c r="I69" s="127" t="s">
        <v>29</v>
      </c>
      <c r="J69" s="51" t="e">
        <f t="shared" ref="J69:W69" si="424">J68/AVERAGE(I62:J62)</f>
        <v>#DIV/0!</v>
      </c>
      <c r="K69" s="51" t="e">
        <f t="shared" si="424"/>
        <v>#DIV/0!</v>
      </c>
      <c r="L69" s="51" t="e">
        <f t="shared" si="424"/>
        <v>#DIV/0!</v>
      </c>
      <c r="M69" s="51" t="e">
        <f t="shared" si="424"/>
        <v>#DIV/0!</v>
      </c>
      <c r="N69" s="51" t="e">
        <f t="shared" si="424"/>
        <v>#DIV/0!</v>
      </c>
      <c r="O69" s="51" t="e">
        <f t="shared" si="424"/>
        <v>#DIV/0!</v>
      </c>
      <c r="P69" s="51" t="e">
        <f t="shared" si="424"/>
        <v>#DIV/0!</v>
      </c>
      <c r="Q69" s="51" t="e">
        <f t="shared" si="424"/>
        <v>#DIV/0!</v>
      </c>
      <c r="R69" s="51" t="e">
        <f t="shared" si="424"/>
        <v>#DIV/0!</v>
      </c>
      <c r="S69" s="51" t="e">
        <f t="shared" si="424"/>
        <v>#DIV/0!</v>
      </c>
      <c r="T69" s="51" t="e">
        <f t="shared" si="424"/>
        <v>#DIV/0!</v>
      </c>
      <c r="U69" s="51" t="e">
        <f t="shared" si="424"/>
        <v>#DIV/0!</v>
      </c>
      <c r="V69" s="51" t="e">
        <f t="shared" si="424"/>
        <v>#DIV/0!</v>
      </c>
      <c r="W69" s="51" t="e">
        <f t="shared" si="424"/>
        <v>#DIV/0!</v>
      </c>
      <c r="X69" s="52">
        <f t="shared" ref="X69:BE69" ca="1" si="425">IF(W$7="estimates",W69,IF(SUM(L68:Q68)=0,$E69,W69))</f>
        <v>0</v>
      </c>
      <c r="Y69" s="52">
        <f t="shared" ca="1" si="425"/>
        <v>0</v>
      </c>
      <c r="Z69" s="52">
        <f t="shared" ca="1" si="425"/>
        <v>0</v>
      </c>
      <c r="AA69" s="52">
        <f t="shared" ca="1" si="425"/>
        <v>0</v>
      </c>
      <c r="AB69" s="52">
        <f t="shared" ca="1" si="425"/>
        <v>0</v>
      </c>
      <c r="AC69" s="52">
        <f t="shared" ca="1" si="425"/>
        <v>0</v>
      </c>
      <c r="AD69" s="52">
        <f t="shared" ca="1" si="425"/>
        <v>0</v>
      </c>
      <c r="AE69" s="52">
        <f t="shared" ca="1" si="425"/>
        <v>0</v>
      </c>
      <c r="AF69" s="52">
        <f t="shared" ca="1" si="425"/>
        <v>0</v>
      </c>
      <c r="AG69" s="52">
        <f t="shared" ca="1" si="425"/>
        <v>0</v>
      </c>
      <c r="AH69" s="52">
        <f t="shared" ca="1" si="425"/>
        <v>0</v>
      </c>
      <c r="AI69" s="52">
        <f t="shared" ca="1" si="425"/>
        <v>0</v>
      </c>
      <c r="AJ69" s="52">
        <f t="shared" ca="1" si="425"/>
        <v>0</v>
      </c>
      <c r="AK69" s="52">
        <f t="shared" ca="1" si="425"/>
        <v>0</v>
      </c>
      <c r="AL69" s="52">
        <f t="shared" ca="1" si="425"/>
        <v>0</v>
      </c>
      <c r="AM69" s="52">
        <f t="shared" ca="1" si="425"/>
        <v>0</v>
      </c>
      <c r="AN69" s="52">
        <f t="shared" ca="1" si="425"/>
        <v>0</v>
      </c>
      <c r="AO69" s="52">
        <f t="shared" ca="1" si="425"/>
        <v>0</v>
      </c>
      <c r="AP69" s="52">
        <f t="shared" ca="1" si="425"/>
        <v>0</v>
      </c>
      <c r="AQ69" s="52">
        <f t="shared" ca="1" si="425"/>
        <v>0</v>
      </c>
      <c r="AR69" s="52">
        <f t="shared" ca="1" si="425"/>
        <v>0</v>
      </c>
      <c r="AS69" s="52">
        <f t="shared" ca="1" si="425"/>
        <v>0</v>
      </c>
      <c r="AT69" s="52">
        <f t="shared" ca="1" si="425"/>
        <v>0</v>
      </c>
      <c r="AU69" s="52">
        <f t="shared" ca="1" si="425"/>
        <v>0</v>
      </c>
      <c r="AV69" s="52">
        <f t="shared" ca="1" si="425"/>
        <v>0</v>
      </c>
      <c r="AW69" s="52">
        <f t="shared" ca="1" si="425"/>
        <v>0</v>
      </c>
      <c r="AX69" s="52">
        <f t="shared" ca="1" si="425"/>
        <v>0</v>
      </c>
      <c r="AY69" s="52">
        <f t="shared" ca="1" si="425"/>
        <v>0</v>
      </c>
      <c r="AZ69" s="52">
        <f t="shared" ca="1" si="425"/>
        <v>0</v>
      </c>
      <c r="BA69" s="52">
        <f t="shared" ca="1" si="425"/>
        <v>0</v>
      </c>
      <c r="BB69" s="52">
        <f t="shared" ca="1" si="425"/>
        <v>0</v>
      </c>
      <c r="BC69" s="52">
        <f t="shared" ca="1" si="425"/>
        <v>0</v>
      </c>
      <c r="BD69" s="52">
        <f t="shared" ca="1" si="425"/>
        <v>0</v>
      </c>
      <c r="BE69" s="52">
        <f t="shared" ca="1" si="425"/>
        <v>0</v>
      </c>
    </row>
    <row r="70" spans="2:57" s="31" customFormat="1" ht="17" thickTop="1" x14ac:dyDescent="0.2">
      <c r="B70" s="85"/>
      <c r="E70" s="33"/>
      <c r="I70" s="116" t="s">
        <v>23</v>
      </c>
      <c r="J70" s="31">
        <f>J62+J67-J68</f>
        <v>0</v>
      </c>
      <c r="K70" s="31">
        <f t="shared" ref="K70:V70" si="426">K62+K67-K68</f>
        <v>0</v>
      </c>
      <c r="L70" s="31">
        <f t="shared" si="426"/>
        <v>0</v>
      </c>
      <c r="M70" s="31">
        <f t="shared" si="426"/>
        <v>0</v>
      </c>
      <c r="N70" s="31">
        <f t="shared" si="426"/>
        <v>0</v>
      </c>
      <c r="O70" s="31">
        <f t="shared" si="426"/>
        <v>0</v>
      </c>
      <c r="P70" s="31">
        <f t="shared" si="426"/>
        <v>0</v>
      </c>
      <c r="Q70" s="31">
        <f t="shared" si="426"/>
        <v>0</v>
      </c>
      <c r="R70" s="31">
        <f t="shared" si="426"/>
        <v>0</v>
      </c>
      <c r="S70" s="31">
        <f t="shared" si="426"/>
        <v>0</v>
      </c>
      <c r="T70" s="31">
        <f t="shared" si="426"/>
        <v>0</v>
      </c>
      <c r="U70" s="31">
        <f t="shared" si="426"/>
        <v>0</v>
      </c>
      <c r="V70" s="32">
        <f t="shared" si="426"/>
        <v>0</v>
      </c>
      <c r="W70" s="32">
        <f t="shared" ref="W70" si="427">W62+W67-W68</f>
        <v>0</v>
      </c>
      <c r="X70" s="33">
        <f t="shared" ref="X70:BE70" ca="1" si="428">X62+X67-X68</f>
        <v>0</v>
      </c>
      <c r="Y70" s="33">
        <f t="shared" ca="1" si="428"/>
        <v>0</v>
      </c>
      <c r="Z70" s="33">
        <f t="shared" ca="1" si="428"/>
        <v>0</v>
      </c>
      <c r="AA70" s="33">
        <f t="shared" ca="1" si="428"/>
        <v>0</v>
      </c>
      <c r="AB70" s="33">
        <f t="shared" ca="1" si="428"/>
        <v>0</v>
      </c>
      <c r="AC70" s="33">
        <f t="shared" ca="1" si="428"/>
        <v>0</v>
      </c>
      <c r="AD70" s="33">
        <f t="shared" ca="1" si="428"/>
        <v>0</v>
      </c>
      <c r="AE70" s="33">
        <f t="shared" ca="1" si="428"/>
        <v>0</v>
      </c>
      <c r="AF70" s="33">
        <f t="shared" ca="1" si="428"/>
        <v>0</v>
      </c>
      <c r="AG70" s="33">
        <f t="shared" ca="1" si="428"/>
        <v>0</v>
      </c>
      <c r="AH70" s="33">
        <f t="shared" ca="1" si="428"/>
        <v>0</v>
      </c>
      <c r="AI70" s="33">
        <f t="shared" ca="1" si="428"/>
        <v>0</v>
      </c>
      <c r="AJ70" s="33">
        <f t="shared" ca="1" si="428"/>
        <v>0</v>
      </c>
      <c r="AK70" s="33">
        <f t="shared" ca="1" si="428"/>
        <v>0</v>
      </c>
      <c r="AL70" s="33">
        <f t="shared" ca="1" si="428"/>
        <v>0</v>
      </c>
      <c r="AM70" s="33">
        <f t="shared" ca="1" si="428"/>
        <v>0</v>
      </c>
      <c r="AN70" s="33">
        <f t="shared" ca="1" si="428"/>
        <v>0</v>
      </c>
      <c r="AO70" s="33">
        <f t="shared" ca="1" si="428"/>
        <v>0</v>
      </c>
      <c r="AP70" s="33">
        <f t="shared" ca="1" si="428"/>
        <v>0</v>
      </c>
      <c r="AQ70" s="33">
        <f t="shared" ca="1" si="428"/>
        <v>0</v>
      </c>
      <c r="AR70" s="33">
        <f t="shared" ca="1" si="428"/>
        <v>0</v>
      </c>
      <c r="AS70" s="33">
        <f t="shared" ca="1" si="428"/>
        <v>0</v>
      </c>
      <c r="AT70" s="33">
        <f t="shared" ca="1" si="428"/>
        <v>0</v>
      </c>
      <c r="AU70" s="33">
        <f t="shared" ca="1" si="428"/>
        <v>0</v>
      </c>
      <c r="AV70" s="33">
        <f t="shared" ca="1" si="428"/>
        <v>0</v>
      </c>
      <c r="AW70" s="33">
        <f t="shared" ca="1" si="428"/>
        <v>0</v>
      </c>
      <c r="AX70" s="33">
        <f t="shared" ca="1" si="428"/>
        <v>0</v>
      </c>
      <c r="AY70" s="33">
        <f t="shared" ca="1" si="428"/>
        <v>0</v>
      </c>
      <c r="AZ70" s="33">
        <f t="shared" ca="1" si="428"/>
        <v>0</v>
      </c>
      <c r="BA70" s="33">
        <f t="shared" ca="1" si="428"/>
        <v>0</v>
      </c>
      <c r="BB70" s="33">
        <f t="shared" ca="1" si="428"/>
        <v>0</v>
      </c>
      <c r="BC70" s="33">
        <f t="shared" ca="1" si="428"/>
        <v>0</v>
      </c>
      <c r="BD70" s="33">
        <f t="shared" ca="1" si="428"/>
        <v>0</v>
      </c>
      <c r="BE70" s="33">
        <f t="shared" ca="1" si="428"/>
        <v>0</v>
      </c>
    </row>
    <row r="71" spans="2:57" s="42" customFormat="1" ht="17" thickBot="1" x14ac:dyDescent="0.25">
      <c r="B71" s="83"/>
      <c r="E71" s="44"/>
      <c r="I71" s="117"/>
      <c r="V71" s="43"/>
      <c r="W71" s="43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</row>
    <row r="72" spans="2:57" s="31" customFormat="1" ht="17" thickBot="1" x14ac:dyDescent="0.25">
      <c r="B72" s="85" t="s">
        <v>26</v>
      </c>
      <c r="E72" s="257"/>
      <c r="I72" s="116" t="s">
        <v>26</v>
      </c>
      <c r="K72" s="31">
        <f>J74</f>
        <v>0</v>
      </c>
      <c r="L72" s="31">
        <f t="shared" ref="L72:W72" si="429">K74</f>
        <v>0</v>
      </c>
      <c r="M72" s="31">
        <f t="shared" si="429"/>
        <v>0</v>
      </c>
      <c r="N72" s="31">
        <f t="shared" si="429"/>
        <v>0</v>
      </c>
      <c r="O72" s="31">
        <f t="shared" si="429"/>
        <v>0</v>
      </c>
      <c r="P72" s="31">
        <f t="shared" si="429"/>
        <v>0</v>
      </c>
      <c r="Q72" s="31">
        <f t="shared" si="429"/>
        <v>0</v>
      </c>
      <c r="R72" s="31">
        <f t="shared" si="429"/>
        <v>0</v>
      </c>
      <c r="S72" s="31">
        <f t="shared" si="429"/>
        <v>0</v>
      </c>
      <c r="T72" s="31">
        <f t="shared" si="429"/>
        <v>0</v>
      </c>
      <c r="U72" s="31">
        <f t="shared" si="429"/>
        <v>0</v>
      </c>
      <c r="V72" s="32">
        <f t="shared" si="429"/>
        <v>0</v>
      </c>
      <c r="W72" s="32">
        <f t="shared" si="429"/>
        <v>0</v>
      </c>
      <c r="X72" s="33">
        <f t="shared" ref="X72:BE72" si="430">IF(W74=0,$E72,W74)</f>
        <v>0</v>
      </c>
      <c r="Y72" s="33">
        <f t="shared" ca="1" si="430"/>
        <v>0</v>
      </c>
      <c r="Z72" s="33">
        <f t="shared" ca="1" si="430"/>
        <v>0</v>
      </c>
      <c r="AA72" s="33">
        <f t="shared" ca="1" si="430"/>
        <v>0</v>
      </c>
      <c r="AB72" s="33">
        <f t="shared" ca="1" si="430"/>
        <v>0</v>
      </c>
      <c r="AC72" s="33">
        <f t="shared" ca="1" si="430"/>
        <v>0</v>
      </c>
      <c r="AD72" s="33">
        <f t="shared" ca="1" si="430"/>
        <v>0</v>
      </c>
      <c r="AE72" s="33">
        <f t="shared" ca="1" si="430"/>
        <v>0</v>
      </c>
      <c r="AF72" s="33">
        <f t="shared" ca="1" si="430"/>
        <v>0</v>
      </c>
      <c r="AG72" s="33">
        <f t="shared" ca="1" si="430"/>
        <v>0</v>
      </c>
      <c r="AH72" s="33">
        <f t="shared" ca="1" si="430"/>
        <v>0</v>
      </c>
      <c r="AI72" s="33">
        <f t="shared" ca="1" si="430"/>
        <v>0</v>
      </c>
      <c r="AJ72" s="33">
        <f t="shared" ca="1" si="430"/>
        <v>0</v>
      </c>
      <c r="AK72" s="33">
        <f t="shared" ca="1" si="430"/>
        <v>0</v>
      </c>
      <c r="AL72" s="33">
        <f t="shared" ca="1" si="430"/>
        <v>0</v>
      </c>
      <c r="AM72" s="33">
        <f t="shared" ca="1" si="430"/>
        <v>0</v>
      </c>
      <c r="AN72" s="33">
        <f t="shared" ca="1" si="430"/>
        <v>0</v>
      </c>
      <c r="AO72" s="33">
        <f t="shared" ca="1" si="430"/>
        <v>0</v>
      </c>
      <c r="AP72" s="33">
        <f t="shared" ca="1" si="430"/>
        <v>0</v>
      </c>
      <c r="AQ72" s="33">
        <f t="shared" ca="1" si="430"/>
        <v>0</v>
      </c>
      <c r="AR72" s="33">
        <f t="shared" ca="1" si="430"/>
        <v>0</v>
      </c>
      <c r="AS72" s="33">
        <f t="shared" ca="1" si="430"/>
        <v>0</v>
      </c>
      <c r="AT72" s="33">
        <f t="shared" ca="1" si="430"/>
        <v>0</v>
      </c>
      <c r="AU72" s="33">
        <f t="shared" ca="1" si="430"/>
        <v>0</v>
      </c>
      <c r="AV72" s="33">
        <f t="shared" ca="1" si="430"/>
        <v>0</v>
      </c>
      <c r="AW72" s="33">
        <f t="shared" ca="1" si="430"/>
        <v>0</v>
      </c>
      <c r="AX72" s="33">
        <f t="shared" ca="1" si="430"/>
        <v>0</v>
      </c>
      <c r="AY72" s="33">
        <f t="shared" ca="1" si="430"/>
        <v>0</v>
      </c>
      <c r="AZ72" s="33">
        <f t="shared" ca="1" si="430"/>
        <v>0</v>
      </c>
      <c r="BA72" s="33">
        <f t="shared" ca="1" si="430"/>
        <v>0</v>
      </c>
      <c r="BB72" s="33">
        <f t="shared" ca="1" si="430"/>
        <v>0</v>
      </c>
      <c r="BC72" s="33">
        <f t="shared" ca="1" si="430"/>
        <v>0</v>
      </c>
      <c r="BD72" s="33">
        <f t="shared" ca="1" si="430"/>
        <v>0</v>
      </c>
      <c r="BE72" s="33">
        <f t="shared" ca="1" si="430"/>
        <v>0</v>
      </c>
    </row>
    <row r="73" spans="2:57" s="31" customFormat="1" x14ac:dyDescent="0.2">
      <c r="B73" s="85"/>
      <c r="E73" s="33"/>
      <c r="I73" s="116" t="s">
        <v>25</v>
      </c>
      <c r="J73" s="31">
        <f>J58-J63</f>
        <v>0</v>
      </c>
      <c r="K73" s="31">
        <f>K58-K63</f>
        <v>0</v>
      </c>
      <c r="L73" s="31">
        <f t="shared" ref="L73:V73" si="431">L58-L63</f>
        <v>0</v>
      </c>
      <c r="M73" s="31">
        <f t="shared" si="431"/>
        <v>0</v>
      </c>
      <c r="N73" s="31">
        <f t="shared" si="431"/>
        <v>0</v>
      </c>
      <c r="O73" s="31">
        <f t="shared" si="431"/>
        <v>0</v>
      </c>
      <c r="P73" s="31">
        <f t="shared" si="431"/>
        <v>0</v>
      </c>
      <c r="Q73" s="31">
        <f t="shared" si="431"/>
        <v>0</v>
      </c>
      <c r="R73" s="31">
        <f t="shared" si="431"/>
        <v>0</v>
      </c>
      <c r="S73" s="31">
        <f t="shared" si="431"/>
        <v>0</v>
      </c>
      <c r="T73" s="31">
        <f t="shared" si="431"/>
        <v>0</v>
      </c>
      <c r="U73" s="31">
        <f t="shared" si="431"/>
        <v>0</v>
      </c>
      <c r="V73" s="32">
        <f t="shared" si="431"/>
        <v>0</v>
      </c>
      <c r="W73" s="32">
        <f t="shared" ref="W73" si="432">W58-W63</f>
        <v>0</v>
      </c>
      <c r="X73" s="33">
        <f t="shared" ref="X73:BE73" ca="1" si="433">X58-X63</f>
        <v>0</v>
      </c>
      <c r="Y73" s="33">
        <f t="shared" ca="1" si="433"/>
        <v>0</v>
      </c>
      <c r="Z73" s="33">
        <f t="shared" ca="1" si="433"/>
        <v>0</v>
      </c>
      <c r="AA73" s="33">
        <f t="shared" ca="1" si="433"/>
        <v>0</v>
      </c>
      <c r="AB73" s="33">
        <f t="shared" ca="1" si="433"/>
        <v>0</v>
      </c>
      <c r="AC73" s="33">
        <f t="shared" ca="1" si="433"/>
        <v>0</v>
      </c>
      <c r="AD73" s="33">
        <f t="shared" ca="1" si="433"/>
        <v>0</v>
      </c>
      <c r="AE73" s="33">
        <f t="shared" ca="1" si="433"/>
        <v>0</v>
      </c>
      <c r="AF73" s="33">
        <f t="shared" ca="1" si="433"/>
        <v>0</v>
      </c>
      <c r="AG73" s="33">
        <f t="shared" ca="1" si="433"/>
        <v>0</v>
      </c>
      <c r="AH73" s="33">
        <f t="shared" ca="1" si="433"/>
        <v>0</v>
      </c>
      <c r="AI73" s="33">
        <f t="shared" ca="1" si="433"/>
        <v>0</v>
      </c>
      <c r="AJ73" s="33">
        <f t="shared" ca="1" si="433"/>
        <v>0</v>
      </c>
      <c r="AK73" s="33">
        <f t="shared" ca="1" si="433"/>
        <v>0</v>
      </c>
      <c r="AL73" s="33">
        <f t="shared" ca="1" si="433"/>
        <v>0</v>
      </c>
      <c r="AM73" s="33">
        <f t="shared" ca="1" si="433"/>
        <v>0</v>
      </c>
      <c r="AN73" s="33">
        <f t="shared" ca="1" si="433"/>
        <v>0</v>
      </c>
      <c r="AO73" s="33">
        <f t="shared" ca="1" si="433"/>
        <v>0</v>
      </c>
      <c r="AP73" s="33">
        <f t="shared" ca="1" si="433"/>
        <v>0</v>
      </c>
      <c r="AQ73" s="33">
        <f t="shared" ca="1" si="433"/>
        <v>0</v>
      </c>
      <c r="AR73" s="33">
        <f t="shared" ca="1" si="433"/>
        <v>0</v>
      </c>
      <c r="AS73" s="33">
        <f t="shared" ca="1" si="433"/>
        <v>0</v>
      </c>
      <c r="AT73" s="33">
        <f t="shared" ca="1" si="433"/>
        <v>0</v>
      </c>
      <c r="AU73" s="33">
        <f t="shared" ca="1" si="433"/>
        <v>0</v>
      </c>
      <c r="AV73" s="33">
        <f t="shared" ca="1" si="433"/>
        <v>0</v>
      </c>
      <c r="AW73" s="33">
        <f t="shared" ca="1" si="433"/>
        <v>0</v>
      </c>
      <c r="AX73" s="33">
        <f t="shared" ca="1" si="433"/>
        <v>0</v>
      </c>
      <c r="AY73" s="33">
        <f t="shared" ca="1" si="433"/>
        <v>0</v>
      </c>
      <c r="AZ73" s="33">
        <f t="shared" ca="1" si="433"/>
        <v>0</v>
      </c>
      <c r="BA73" s="33">
        <f t="shared" ca="1" si="433"/>
        <v>0</v>
      </c>
      <c r="BB73" s="33">
        <f t="shared" ca="1" si="433"/>
        <v>0</v>
      </c>
      <c r="BC73" s="33">
        <f t="shared" ca="1" si="433"/>
        <v>0</v>
      </c>
      <c r="BD73" s="33">
        <f t="shared" ca="1" si="433"/>
        <v>0</v>
      </c>
      <c r="BE73" s="33">
        <f t="shared" ca="1" si="433"/>
        <v>0</v>
      </c>
    </row>
    <row r="74" spans="2:57" s="45" customFormat="1" ht="17" thickBot="1" x14ac:dyDescent="0.25">
      <c r="E74" s="47"/>
      <c r="I74" s="119" t="s">
        <v>27</v>
      </c>
      <c r="J74" s="45">
        <f>J72+J73</f>
        <v>0</v>
      </c>
      <c r="K74" s="45">
        <f>K72+K73</f>
        <v>0</v>
      </c>
      <c r="L74" s="45">
        <f t="shared" ref="L74:V74" si="434">L72+L73</f>
        <v>0</v>
      </c>
      <c r="M74" s="45">
        <f t="shared" si="434"/>
        <v>0</v>
      </c>
      <c r="N74" s="45">
        <f t="shared" si="434"/>
        <v>0</v>
      </c>
      <c r="O74" s="45">
        <f t="shared" si="434"/>
        <v>0</v>
      </c>
      <c r="P74" s="45">
        <f t="shared" si="434"/>
        <v>0</v>
      </c>
      <c r="Q74" s="45">
        <f t="shared" si="434"/>
        <v>0</v>
      </c>
      <c r="R74" s="45">
        <f t="shared" si="434"/>
        <v>0</v>
      </c>
      <c r="S74" s="45">
        <f t="shared" si="434"/>
        <v>0</v>
      </c>
      <c r="T74" s="45">
        <f t="shared" si="434"/>
        <v>0</v>
      </c>
      <c r="U74" s="45">
        <f t="shared" si="434"/>
        <v>0</v>
      </c>
      <c r="V74" s="46">
        <f t="shared" si="434"/>
        <v>0</v>
      </c>
      <c r="W74" s="46">
        <f t="shared" ref="W74" si="435">W72+W73</f>
        <v>0</v>
      </c>
      <c r="X74" s="47">
        <f t="shared" ref="X74:BE74" ca="1" si="436">X72+X73</f>
        <v>0</v>
      </c>
      <c r="Y74" s="47">
        <f t="shared" ca="1" si="436"/>
        <v>0</v>
      </c>
      <c r="Z74" s="47">
        <f t="shared" ca="1" si="436"/>
        <v>0</v>
      </c>
      <c r="AA74" s="47">
        <f t="shared" ca="1" si="436"/>
        <v>0</v>
      </c>
      <c r="AB74" s="47">
        <f t="shared" ca="1" si="436"/>
        <v>0</v>
      </c>
      <c r="AC74" s="47">
        <f t="shared" ca="1" si="436"/>
        <v>0</v>
      </c>
      <c r="AD74" s="47">
        <f t="shared" ca="1" si="436"/>
        <v>0</v>
      </c>
      <c r="AE74" s="47">
        <f t="shared" ca="1" si="436"/>
        <v>0</v>
      </c>
      <c r="AF74" s="47">
        <f t="shared" ca="1" si="436"/>
        <v>0</v>
      </c>
      <c r="AG74" s="47">
        <f t="shared" ca="1" si="436"/>
        <v>0</v>
      </c>
      <c r="AH74" s="47">
        <f t="shared" ca="1" si="436"/>
        <v>0</v>
      </c>
      <c r="AI74" s="47">
        <f t="shared" ca="1" si="436"/>
        <v>0</v>
      </c>
      <c r="AJ74" s="47">
        <f t="shared" ca="1" si="436"/>
        <v>0</v>
      </c>
      <c r="AK74" s="47">
        <f t="shared" ca="1" si="436"/>
        <v>0</v>
      </c>
      <c r="AL74" s="47">
        <f t="shared" ca="1" si="436"/>
        <v>0</v>
      </c>
      <c r="AM74" s="47">
        <f t="shared" ca="1" si="436"/>
        <v>0</v>
      </c>
      <c r="AN74" s="47">
        <f t="shared" ca="1" si="436"/>
        <v>0</v>
      </c>
      <c r="AO74" s="47">
        <f t="shared" ca="1" si="436"/>
        <v>0</v>
      </c>
      <c r="AP74" s="47">
        <f t="shared" ca="1" si="436"/>
        <v>0</v>
      </c>
      <c r="AQ74" s="47">
        <f t="shared" ca="1" si="436"/>
        <v>0</v>
      </c>
      <c r="AR74" s="47">
        <f t="shared" ca="1" si="436"/>
        <v>0</v>
      </c>
      <c r="AS74" s="47">
        <f t="shared" ca="1" si="436"/>
        <v>0</v>
      </c>
      <c r="AT74" s="47">
        <f t="shared" ca="1" si="436"/>
        <v>0</v>
      </c>
      <c r="AU74" s="47">
        <f t="shared" ca="1" si="436"/>
        <v>0</v>
      </c>
      <c r="AV74" s="47">
        <f t="shared" ca="1" si="436"/>
        <v>0</v>
      </c>
      <c r="AW74" s="47">
        <f t="shared" ca="1" si="436"/>
        <v>0</v>
      </c>
      <c r="AX74" s="47">
        <f t="shared" ca="1" si="436"/>
        <v>0</v>
      </c>
      <c r="AY74" s="47">
        <f t="shared" ca="1" si="436"/>
        <v>0</v>
      </c>
      <c r="AZ74" s="47">
        <f t="shared" ca="1" si="436"/>
        <v>0</v>
      </c>
      <c r="BA74" s="47">
        <f t="shared" ca="1" si="436"/>
        <v>0</v>
      </c>
      <c r="BB74" s="47">
        <f t="shared" ca="1" si="436"/>
        <v>0</v>
      </c>
      <c r="BC74" s="47">
        <f t="shared" ca="1" si="436"/>
        <v>0</v>
      </c>
      <c r="BD74" s="47">
        <f t="shared" ca="1" si="436"/>
        <v>0</v>
      </c>
      <c r="BE74" s="47">
        <f t="shared" ca="1" si="436"/>
        <v>0</v>
      </c>
    </row>
    <row r="75" spans="2:57" x14ac:dyDescent="0.2">
      <c r="B75" s="13"/>
      <c r="E75" s="6"/>
      <c r="W75" s="10"/>
    </row>
    <row r="76" spans="2:57" s="25" customFormat="1" ht="17" thickBot="1" x14ac:dyDescent="0.25">
      <c r="B76" s="152" t="s">
        <v>38</v>
      </c>
      <c r="E76" s="27"/>
      <c r="I76" s="120" t="s">
        <v>38</v>
      </c>
      <c r="V76" s="26"/>
      <c r="W76" s="26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</row>
    <row r="77" spans="2:57" s="31" customFormat="1" ht="17" thickBot="1" x14ac:dyDescent="0.25">
      <c r="B77" s="84" t="s">
        <v>28</v>
      </c>
      <c r="E77" s="257"/>
      <c r="I77" s="116" t="s">
        <v>28</v>
      </c>
      <c r="V77" s="32"/>
      <c r="W77" s="32"/>
      <c r="X77" s="138">
        <f t="shared" ref="X77:BE77" ca="1" si="437">IF(SUM(T77:W77)=0,$E$77,W77)*(1+X78)</f>
        <v>0</v>
      </c>
      <c r="Y77" s="138">
        <f t="shared" ca="1" si="437"/>
        <v>0</v>
      </c>
      <c r="Z77" s="138">
        <f t="shared" ca="1" si="437"/>
        <v>0</v>
      </c>
      <c r="AA77" s="138">
        <f t="shared" ca="1" si="437"/>
        <v>0</v>
      </c>
      <c r="AB77" s="138">
        <f t="shared" ca="1" si="437"/>
        <v>0</v>
      </c>
      <c r="AC77" s="138">
        <f t="shared" ca="1" si="437"/>
        <v>0</v>
      </c>
      <c r="AD77" s="138">
        <f t="shared" ca="1" si="437"/>
        <v>0</v>
      </c>
      <c r="AE77" s="138">
        <f t="shared" ca="1" si="437"/>
        <v>0</v>
      </c>
      <c r="AF77" s="138">
        <f t="shared" ca="1" si="437"/>
        <v>0</v>
      </c>
      <c r="AG77" s="138">
        <f t="shared" ca="1" si="437"/>
        <v>0</v>
      </c>
      <c r="AH77" s="138">
        <f t="shared" ca="1" si="437"/>
        <v>0</v>
      </c>
      <c r="AI77" s="138">
        <f t="shared" ca="1" si="437"/>
        <v>0</v>
      </c>
      <c r="AJ77" s="138">
        <f t="shared" ca="1" si="437"/>
        <v>0</v>
      </c>
      <c r="AK77" s="138">
        <f t="shared" ca="1" si="437"/>
        <v>0</v>
      </c>
      <c r="AL77" s="138">
        <f t="shared" ca="1" si="437"/>
        <v>0</v>
      </c>
      <c r="AM77" s="138">
        <f t="shared" ca="1" si="437"/>
        <v>0</v>
      </c>
      <c r="AN77" s="138">
        <f t="shared" ca="1" si="437"/>
        <v>0</v>
      </c>
      <c r="AO77" s="138">
        <f t="shared" ca="1" si="437"/>
        <v>0</v>
      </c>
      <c r="AP77" s="138">
        <f t="shared" ca="1" si="437"/>
        <v>0</v>
      </c>
      <c r="AQ77" s="138">
        <f t="shared" ca="1" si="437"/>
        <v>0</v>
      </c>
      <c r="AR77" s="138">
        <f t="shared" ca="1" si="437"/>
        <v>0</v>
      </c>
      <c r="AS77" s="138">
        <f t="shared" ca="1" si="437"/>
        <v>0</v>
      </c>
      <c r="AT77" s="138">
        <f t="shared" ca="1" si="437"/>
        <v>0</v>
      </c>
      <c r="AU77" s="138">
        <f t="shared" ca="1" si="437"/>
        <v>0</v>
      </c>
      <c r="AV77" s="138">
        <f t="shared" ca="1" si="437"/>
        <v>0</v>
      </c>
      <c r="AW77" s="138">
        <f t="shared" ca="1" si="437"/>
        <v>0</v>
      </c>
      <c r="AX77" s="138">
        <f t="shared" ca="1" si="437"/>
        <v>0</v>
      </c>
      <c r="AY77" s="138">
        <f t="shared" ca="1" si="437"/>
        <v>0</v>
      </c>
      <c r="AZ77" s="138">
        <f t="shared" ca="1" si="437"/>
        <v>0</v>
      </c>
      <c r="BA77" s="138">
        <f t="shared" ca="1" si="437"/>
        <v>0</v>
      </c>
      <c r="BB77" s="138">
        <f t="shared" ca="1" si="437"/>
        <v>0</v>
      </c>
      <c r="BC77" s="138">
        <f t="shared" ca="1" si="437"/>
        <v>0</v>
      </c>
      <c r="BD77" s="138">
        <f t="shared" ca="1" si="437"/>
        <v>0</v>
      </c>
      <c r="BE77" s="138">
        <f t="shared" ca="1" si="437"/>
        <v>0</v>
      </c>
    </row>
    <row r="78" spans="2:57" s="35" customFormat="1" ht="17" thickBot="1" x14ac:dyDescent="0.25">
      <c r="B78" s="154" t="s">
        <v>31</v>
      </c>
      <c r="E78" s="266"/>
      <c r="I78" s="118" t="s">
        <v>31</v>
      </c>
      <c r="K78" s="40" t="e">
        <f t="shared" ref="K78:U78" si="438">K77/J77-1</f>
        <v>#DIV/0!</v>
      </c>
      <c r="L78" s="40" t="e">
        <f t="shared" si="438"/>
        <v>#DIV/0!</v>
      </c>
      <c r="M78" s="40" t="e">
        <f t="shared" si="438"/>
        <v>#DIV/0!</v>
      </c>
      <c r="N78" s="40" t="e">
        <f t="shared" si="438"/>
        <v>#DIV/0!</v>
      </c>
      <c r="O78" s="40" t="e">
        <f t="shared" si="438"/>
        <v>#DIV/0!</v>
      </c>
      <c r="P78" s="40" t="e">
        <f t="shared" si="438"/>
        <v>#DIV/0!</v>
      </c>
      <c r="Q78" s="40" t="e">
        <f t="shared" si="438"/>
        <v>#DIV/0!</v>
      </c>
      <c r="R78" s="40" t="e">
        <f t="shared" si="438"/>
        <v>#DIV/0!</v>
      </c>
      <c r="S78" s="40" t="e">
        <f t="shared" si="438"/>
        <v>#DIV/0!</v>
      </c>
      <c r="T78" s="40" t="e">
        <f t="shared" si="438"/>
        <v>#DIV/0!</v>
      </c>
      <c r="U78" s="40" t="e">
        <f t="shared" si="438"/>
        <v>#DIV/0!</v>
      </c>
      <c r="V78" s="40" t="e">
        <f>V77/U77-1</f>
        <v>#DIV/0!</v>
      </c>
      <c r="W78" s="40" t="e">
        <f>W77/V77-1</f>
        <v>#DIV/0!</v>
      </c>
      <c r="X78" s="41">
        <f t="shared" ref="X78:BE78" ca="1" si="439">IF(W$7="estimates",W78,IF(SUM(L77:Q77)=0,$E78,AVERAGE(R78:W78)))</f>
        <v>0</v>
      </c>
      <c r="Y78" s="41">
        <f t="shared" ca="1" si="439"/>
        <v>0</v>
      </c>
      <c r="Z78" s="41">
        <f t="shared" ca="1" si="439"/>
        <v>0</v>
      </c>
      <c r="AA78" s="41">
        <f t="shared" ca="1" si="439"/>
        <v>0</v>
      </c>
      <c r="AB78" s="41">
        <f t="shared" ca="1" si="439"/>
        <v>0</v>
      </c>
      <c r="AC78" s="41">
        <f t="shared" ca="1" si="439"/>
        <v>0</v>
      </c>
      <c r="AD78" s="41">
        <f t="shared" ca="1" si="439"/>
        <v>0</v>
      </c>
      <c r="AE78" s="41">
        <f t="shared" ca="1" si="439"/>
        <v>0</v>
      </c>
      <c r="AF78" s="41">
        <f t="shared" ca="1" si="439"/>
        <v>0</v>
      </c>
      <c r="AG78" s="41">
        <f t="shared" ca="1" si="439"/>
        <v>0</v>
      </c>
      <c r="AH78" s="41">
        <f t="shared" ca="1" si="439"/>
        <v>0</v>
      </c>
      <c r="AI78" s="41">
        <f t="shared" ca="1" si="439"/>
        <v>0</v>
      </c>
      <c r="AJ78" s="41">
        <f t="shared" ca="1" si="439"/>
        <v>0</v>
      </c>
      <c r="AK78" s="41">
        <f t="shared" ca="1" si="439"/>
        <v>0</v>
      </c>
      <c r="AL78" s="41">
        <f t="shared" ca="1" si="439"/>
        <v>0</v>
      </c>
      <c r="AM78" s="41">
        <f t="shared" ca="1" si="439"/>
        <v>0</v>
      </c>
      <c r="AN78" s="41">
        <f t="shared" ca="1" si="439"/>
        <v>0</v>
      </c>
      <c r="AO78" s="41">
        <f t="shared" ca="1" si="439"/>
        <v>0</v>
      </c>
      <c r="AP78" s="41">
        <f t="shared" ca="1" si="439"/>
        <v>0</v>
      </c>
      <c r="AQ78" s="41">
        <f t="shared" ca="1" si="439"/>
        <v>0</v>
      </c>
      <c r="AR78" s="41">
        <f t="shared" ca="1" si="439"/>
        <v>0</v>
      </c>
      <c r="AS78" s="41">
        <f t="shared" ca="1" si="439"/>
        <v>0</v>
      </c>
      <c r="AT78" s="41">
        <f t="shared" ca="1" si="439"/>
        <v>0</v>
      </c>
      <c r="AU78" s="41">
        <f t="shared" ca="1" si="439"/>
        <v>0</v>
      </c>
      <c r="AV78" s="41">
        <f t="shared" ca="1" si="439"/>
        <v>0</v>
      </c>
      <c r="AW78" s="41">
        <f t="shared" ca="1" si="439"/>
        <v>0</v>
      </c>
      <c r="AX78" s="41">
        <f t="shared" ca="1" si="439"/>
        <v>0</v>
      </c>
      <c r="AY78" s="41">
        <f t="shared" ca="1" si="439"/>
        <v>0</v>
      </c>
      <c r="AZ78" s="41">
        <f t="shared" ca="1" si="439"/>
        <v>0</v>
      </c>
      <c r="BA78" s="41">
        <f t="shared" ca="1" si="439"/>
        <v>0</v>
      </c>
      <c r="BB78" s="41">
        <f t="shared" ca="1" si="439"/>
        <v>0</v>
      </c>
      <c r="BC78" s="41">
        <f t="shared" ca="1" si="439"/>
        <v>0</v>
      </c>
      <c r="BD78" s="41">
        <f t="shared" ca="1" si="439"/>
        <v>0</v>
      </c>
      <c r="BE78" s="41">
        <f t="shared" ca="1" si="439"/>
        <v>0</v>
      </c>
    </row>
    <row r="79" spans="2:57" s="31" customFormat="1" x14ac:dyDescent="0.2">
      <c r="B79" s="85"/>
      <c r="C79" s="33"/>
      <c r="I79" s="116" t="s">
        <v>32</v>
      </c>
      <c r="J79" s="31">
        <f>J67*J77</f>
        <v>0</v>
      </c>
      <c r="K79" s="31">
        <f>K67*K77</f>
        <v>0</v>
      </c>
      <c r="L79" s="31">
        <f t="shared" ref="L79:U79" si="440">L67*L77</f>
        <v>0</v>
      </c>
      <c r="M79" s="31">
        <f t="shared" si="440"/>
        <v>0</v>
      </c>
      <c r="N79" s="31">
        <f t="shared" si="440"/>
        <v>0</v>
      </c>
      <c r="O79" s="31">
        <f t="shared" si="440"/>
        <v>0</v>
      </c>
      <c r="P79" s="31">
        <f t="shared" si="440"/>
        <v>0</v>
      </c>
      <c r="Q79" s="31">
        <f t="shared" si="440"/>
        <v>0</v>
      </c>
      <c r="R79" s="31">
        <f t="shared" si="440"/>
        <v>0</v>
      </c>
      <c r="S79" s="31">
        <f t="shared" si="440"/>
        <v>0</v>
      </c>
      <c r="T79" s="31">
        <f t="shared" si="440"/>
        <v>0</v>
      </c>
      <c r="U79" s="31">
        <f t="shared" si="440"/>
        <v>0</v>
      </c>
      <c r="V79" s="32">
        <f>V67*V77</f>
        <v>0</v>
      </c>
      <c r="W79" s="32">
        <f>W67*W77</f>
        <v>0</v>
      </c>
      <c r="X79" s="33">
        <f t="shared" ref="X79:BE79" ca="1" si="441">X67*X77</f>
        <v>0</v>
      </c>
      <c r="Y79" s="33">
        <f t="shared" ca="1" si="441"/>
        <v>0</v>
      </c>
      <c r="Z79" s="33">
        <f t="shared" ca="1" si="441"/>
        <v>0</v>
      </c>
      <c r="AA79" s="33">
        <f t="shared" ca="1" si="441"/>
        <v>0</v>
      </c>
      <c r="AB79" s="33">
        <f t="shared" ca="1" si="441"/>
        <v>0</v>
      </c>
      <c r="AC79" s="33">
        <f t="shared" ca="1" si="441"/>
        <v>0</v>
      </c>
      <c r="AD79" s="33">
        <f t="shared" ca="1" si="441"/>
        <v>0</v>
      </c>
      <c r="AE79" s="33">
        <f t="shared" ca="1" si="441"/>
        <v>0</v>
      </c>
      <c r="AF79" s="33">
        <f t="shared" ca="1" si="441"/>
        <v>0</v>
      </c>
      <c r="AG79" s="33">
        <f t="shared" ca="1" si="441"/>
        <v>0</v>
      </c>
      <c r="AH79" s="33">
        <f t="shared" ca="1" si="441"/>
        <v>0</v>
      </c>
      <c r="AI79" s="33">
        <f t="shared" ca="1" si="441"/>
        <v>0</v>
      </c>
      <c r="AJ79" s="33">
        <f t="shared" ca="1" si="441"/>
        <v>0</v>
      </c>
      <c r="AK79" s="33">
        <f t="shared" ca="1" si="441"/>
        <v>0</v>
      </c>
      <c r="AL79" s="33">
        <f t="shared" ca="1" si="441"/>
        <v>0</v>
      </c>
      <c r="AM79" s="33">
        <f t="shared" ca="1" si="441"/>
        <v>0</v>
      </c>
      <c r="AN79" s="33">
        <f t="shared" ca="1" si="441"/>
        <v>0</v>
      </c>
      <c r="AO79" s="33">
        <f t="shared" ca="1" si="441"/>
        <v>0</v>
      </c>
      <c r="AP79" s="33">
        <f t="shared" ca="1" si="441"/>
        <v>0</v>
      </c>
      <c r="AQ79" s="33">
        <f t="shared" ca="1" si="441"/>
        <v>0</v>
      </c>
      <c r="AR79" s="33">
        <f t="shared" ca="1" si="441"/>
        <v>0</v>
      </c>
      <c r="AS79" s="33">
        <f t="shared" ca="1" si="441"/>
        <v>0</v>
      </c>
      <c r="AT79" s="33">
        <f t="shared" ca="1" si="441"/>
        <v>0</v>
      </c>
      <c r="AU79" s="33">
        <f t="shared" ca="1" si="441"/>
        <v>0</v>
      </c>
      <c r="AV79" s="33">
        <f t="shared" ca="1" si="441"/>
        <v>0</v>
      </c>
      <c r="AW79" s="33">
        <f t="shared" ca="1" si="441"/>
        <v>0</v>
      </c>
      <c r="AX79" s="33">
        <f t="shared" ca="1" si="441"/>
        <v>0</v>
      </c>
      <c r="AY79" s="33">
        <f t="shared" ca="1" si="441"/>
        <v>0</v>
      </c>
      <c r="AZ79" s="33">
        <f t="shared" ca="1" si="441"/>
        <v>0</v>
      </c>
      <c r="BA79" s="33">
        <f t="shared" ca="1" si="441"/>
        <v>0</v>
      </c>
      <c r="BB79" s="33">
        <f t="shared" ca="1" si="441"/>
        <v>0</v>
      </c>
      <c r="BC79" s="33">
        <f t="shared" ca="1" si="441"/>
        <v>0</v>
      </c>
      <c r="BD79" s="33">
        <f t="shared" ca="1" si="441"/>
        <v>0</v>
      </c>
      <c r="BE79" s="33">
        <f t="shared" ca="1" si="441"/>
        <v>0</v>
      </c>
    </row>
    <row r="80" spans="2:57" s="31" customFormat="1" x14ac:dyDescent="0.2">
      <c r="B80" s="85"/>
      <c r="C80" s="33"/>
      <c r="I80" s="116" t="s">
        <v>33</v>
      </c>
      <c r="J80" s="31">
        <f>J62*J77</f>
        <v>0</v>
      </c>
      <c r="K80" s="31">
        <f>K62*J77</f>
        <v>0</v>
      </c>
      <c r="L80" s="31">
        <f t="shared" ref="L80:W80" si="442">L62*K77</f>
        <v>0</v>
      </c>
      <c r="M80" s="31">
        <f t="shared" si="442"/>
        <v>0</v>
      </c>
      <c r="N80" s="31">
        <f t="shared" si="442"/>
        <v>0</v>
      </c>
      <c r="O80" s="31">
        <f t="shared" si="442"/>
        <v>0</v>
      </c>
      <c r="P80" s="31">
        <f t="shared" si="442"/>
        <v>0</v>
      </c>
      <c r="Q80" s="31">
        <f t="shared" si="442"/>
        <v>0</v>
      </c>
      <c r="R80" s="31">
        <f t="shared" si="442"/>
        <v>0</v>
      </c>
      <c r="S80" s="31">
        <f t="shared" si="442"/>
        <v>0</v>
      </c>
      <c r="T80" s="31">
        <f t="shared" si="442"/>
        <v>0</v>
      </c>
      <c r="U80" s="31">
        <f t="shared" si="442"/>
        <v>0</v>
      </c>
      <c r="V80" s="32">
        <f t="shared" si="442"/>
        <v>0</v>
      </c>
      <c r="W80" s="32">
        <f t="shared" si="442"/>
        <v>0</v>
      </c>
      <c r="X80" s="33">
        <f t="shared" ref="X80:BE80" ca="1" si="443">X62*(X77/(1+X78))</f>
        <v>0</v>
      </c>
      <c r="Y80" s="33">
        <f t="shared" ca="1" si="443"/>
        <v>0</v>
      </c>
      <c r="Z80" s="33">
        <f t="shared" ca="1" si="443"/>
        <v>0</v>
      </c>
      <c r="AA80" s="33">
        <f t="shared" ca="1" si="443"/>
        <v>0</v>
      </c>
      <c r="AB80" s="33">
        <f t="shared" ca="1" si="443"/>
        <v>0</v>
      </c>
      <c r="AC80" s="33">
        <f t="shared" ca="1" si="443"/>
        <v>0</v>
      </c>
      <c r="AD80" s="33">
        <f t="shared" ca="1" si="443"/>
        <v>0</v>
      </c>
      <c r="AE80" s="33">
        <f t="shared" ca="1" si="443"/>
        <v>0</v>
      </c>
      <c r="AF80" s="33">
        <f t="shared" ca="1" si="443"/>
        <v>0</v>
      </c>
      <c r="AG80" s="33">
        <f t="shared" ca="1" si="443"/>
        <v>0</v>
      </c>
      <c r="AH80" s="33">
        <f t="shared" ca="1" si="443"/>
        <v>0</v>
      </c>
      <c r="AI80" s="33">
        <f t="shared" ca="1" si="443"/>
        <v>0</v>
      </c>
      <c r="AJ80" s="33">
        <f t="shared" ca="1" si="443"/>
        <v>0</v>
      </c>
      <c r="AK80" s="33">
        <f t="shared" ca="1" si="443"/>
        <v>0</v>
      </c>
      <c r="AL80" s="33">
        <f t="shared" ca="1" si="443"/>
        <v>0</v>
      </c>
      <c r="AM80" s="33">
        <f t="shared" ca="1" si="443"/>
        <v>0</v>
      </c>
      <c r="AN80" s="33">
        <f t="shared" ca="1" si="443"/>
        <v>0</v>
      </c>
      <c r="AO80" s="33">
        <f t="shared" ca="1" si="443"/>
        <v>0</v>
      </c>
      <c r="AP80" s="33">
        <f t="shared" ca="1" si="443"/>
        <v>0</v>
      </c>
      <c r="AQ80" s="33">
        <f t="shared" ca="1" si="443"/>
        <v>0</v>
      </c>
      <c r="AR80" s="33">
        <f t="shared" ca="1" si="443"/>
        <v>0</v>
      </c>
      <c r="AS80" s="33">
        <f t="shared" ca="1" si="443"/>
        <v>0</v>
      </c>
      <c r="AT80" s="33">
        <f t="shared" ca="1" si="443"/>
        <v>0</v>
      </c>
      <c r="AU80" s="33">
        <f t="shared" ca="1" si="443"/>
        <v>0</v>
      </c>
      <c r="AV80" s="33">
        <f t="shared" ca="1" si="443"/>
        <v>0</v>
      </c>
      <c r="AW80" s="33">
        <f t="shared" ca="1" si="443"/>
        <v>0</v>
      </c>
      <c r="AX80" s="33">
        <f t="shared" ca="1" si="443"/>
        <v>0</v>
      </c>
      <c r="AY80" s="33">
        <f t="shared" ca="1" si="443"/>
        <v>0</v>
      </c>
      <c r="AZ80" s="33">
        <f t="shared" ca="1" si="443"/>
        <v>0</v>
      </c>
      <c r="BA80" s="33">
        <f t="shared" ca="1" si="443"/>
        <v>0</v>
      </c>
      <c r="BB80" s="33">
        <f t="shared" ca="1" si="443"/>
        <v>0</v>
      </c>
      <c r="BC80" s="33">
        <f t="shared" ca="1" si="443"/>
        <v>0</v>
      </c>
      <c r="BD80" s="33">
        <f t="shared" ca="1" si="443"/>
        <v>0</v>
      </c>
      <c r="BE80" s="33">
        <f t="shared" ca="1" si="443"/>
        <v>0</v>
      </c>
    </row>
    <row r="81" spans="2:57" s="31" customFormat="1" x14ac:dyDescent="0.2">
      <c r="B81" s="85"/>
      <c r="C81" s="33"/>
      <c r="I81" s="116" t="s">
        <v>35</v>
      </c>
      <c r="K81" s="31">
        <f>(K77-J77)*K62</f>
        <v>0</v>
      </c>
      <c r="L81" s="31">
        <f t="shared" ref="L81:W81" si="444">(L77-K77)*L62</f>
        <v>0</v>
      </c>
      <c r="M81" s="31">
        <f t="shared" si="444"/>
        <v>0</v>
      </c>
      <c r="N81" s="31">
        <f t="shared" si="444"/>
        <v>0</v>
      </c>
      <c r="O81" s="31">
        <f t="shared" si="444"/>
        <v>0</v>
      </c>
      <c r="P81" s="31">
        <f t="shared" si="444"/>
        <v>0</v>
      </c>
      <c r="Q81" s="31">
        <f t="shared" si="444"/>
        <v>0</v>
      </c>
      <c r="R81" s="31">
        <f t="shared" si="444"/>
        <v>0</v>
      </c>
      <c r="S81" s="31">
        <f t="shared" si="444"/>
        <v>0</v>
      </c>
      <c r="T81" s="31">
        <f t="shared" si="444"/>
        <v>0</v>
      </c>
      <c r="U81" s="31">
        <f t="shared" si="444"/>
        <v>0</v>
      </c>
      <c r="V81" s="32">
        <f t="shared" si="444"/>
        <v>0</v>
      </c>
      <c r="W81" s="32">
        <f t="shared" si="444"/>
        <v>0</v>
      </c>
      <c r="X81" s="33">
        <f t="shared" ref="X81:BE81" ca="1" si="445">(X77-(X77/(1+X78)))*X62</f>
        <v>0</v>
      </c>
      <c r="Y81" s="33">
        <f t="shared" ca="1" si="445"/>
        <v>0</v>
      </c>
      <c r="Z81" s="33">
        <f t="shared" ca="1" si="445"/>
        <v>0</v>
      </c>
      <c r="AA81" s="33">
        <f t="shared" ca="1" si="445"/>
        <v>0</v>
      </c>
      <c r="AB81" s="33">
        <f t="shared" ca="1" si="445"/>
        <v>0</v>
      </c>
      <c r="AC81" s="33">
        <f t="shared" ca="1" si="445"/>
        <v>0</v>
      </c>
      <c r="AD81" s="33">
        <f t="shared" ca="1" si="445"/>
        <v>0</v>
      </c>
      <c r="AE81" s="33">
        <f t="shared" ca="1" si="445"/>
        <v>0</v>
      </c>
      <c r="AF81" s="33">
        <f t="shared" ca="1" si="445"/>
        <v>0</v>
      </c>
      <c r="AG81" s="33">
        <f t="shared" ca="1" si="445"/>
        <v>0</v>
      </c>
      <c r="AH81" s="33">
        <f t="shared" ca="1" si="445"/>
        <v>0</v>
      </c>
      <c r="AI81" s="33">
        <f t="shared" ca="1" si="445"/>
        <v>0</v>
      </c>
      <c r="AJ81" s="33">
        <f t="shared" ca="1" si="445"/>
        <v>0</v>
      </c>
      <c r="AK81" s="33">
        <f t="shared" ca="1" si="445"/>
        <v>0</v>
      </c>
      <c r="AL81" s="33">
        <f t="shared" ca="1" si="445"/>
        <v>0</v>
      </c>
      <c r="AM81" s="33">
        <f t="shared" ca="1" si="445"/>
        <v>0</v>
      </c>
      <c r="AN81" s="33">
        <f t="shared" ca="1" si="445"/>
        <v>0</v>
      </c>
      <c r="AO81" s="33">
        <f t="shared" ca="1" si="445"/>
        <v>0</v>
      </c>
      <c r="AP81" s="33">
        <f t="shared" ca="1" si="445"/>
        <v>0</v>
      </c>
      <c r="AQ81" s="33">
        <f t="shared" ca="1" si="445"/>
        <v>0</v>
      </c>
      <c r="AR81" s="33">
        <f t="shared" ca="1" si="445"/>
        <v>0</v>
      </c>
      <c r="AS81" s="33">
        <f t="shared" ca="1" si="445"/>
        <v>0</v>
      </c>
      <c r="AT81" s="33">
        <f t="shared" ca="1" si="445"/>
        <v>0</v>
      </c>
      <c r="AU81" s="33">
        <f t="shared" ca="1" si="445"/>
        <v>0</v>
      </c>
      <c r="AV81" s="33">
        <f t="shared" ca="1" si="445"/>
        <v>0</v>
      </c>
      <c r="AW81" s="33">
        <f t="shared" ca="1" si="445"/>
        <v>0</v>
      </c>
      <c r="AX81" s="33">
        <f t="shared" ca="1" si="445"/>
        <v>0</v>
      </c>
      <c r="AY81" s="33">
        <f t="shared" ca="1" si="445"/>
        <v>0</v>
      </c>
      <c r="AZ81" s="33">
        <f t="shared" ca="1" si="445"/>
        <v>0</v>
      </c>
      <c r="BA81" s="33">
        <f t="shared" ca="1" si="445"/>
        <v>0</v>
      </c>
      <c r="BB81" s="33">
        <f t="shared" ca="1" si="445"/>
        <v>0</v>
      </c>
      <c r="BC81" s="33">
        <f t="shared" ca="1" si="445"/>
        <v>0</v>
      </c>
      <c r="BD81" s="33">
        <f t="shared" ca="1" si="445"/>
        <v>0</v>
      </c>
      <c r="BE81" s="33">
        <f t="shared" ca="1" si="445"/>
        <v>0</v>
      </c>
    </row>
    <row r="82" spans="2:57" s="31" customFormat="1" x14ac:dyDescent="0.2">
      <c r="B82" s="85"/>
      <c r="C82" s="33"/>
      <c r="I82" s="116" t="s">
        <v>34</v>
      </c>
      <c r="J82" s="31">
        <f>J68*J77</f>
        <v>0</v>
      </c>
      <c r="K82" s="31">
        <f>K68*J77</f>
        <v>0</v>
      </c>
      <c r="L82" s="31">
        <f t="shared" ref="L82:W82" si="446">L68*K77</f>
        <v>0</v>
      </c>
      <c r="M82" s="31">
        <f t="shared" si="446"/>
        <v>0</v>
      </c>
      <c r="N82" s="31">
        <f t="shared" si="446"/>
        <v>0</v>
      </c>
      <c r="O82" s="31">
        <f t="shared" si="446"/>
        <v>0</v>
      </c>
      <c r="P82" s="31">
        <f t="shared" si="446"/>
        <v>0</v>
      </c>
      <c r="Q82" s="31">
        <f t="shared" si="446"/>
        <v>0</v>
      </c>
      <c r="R82" s="31">
        <f t="shared" si="446"/>
        <v>0</v>
      </c>
      <c r="S82" s="31">
        <f t="shared" si="446"/>
        <v>0</v>
      </c>
      <c r="T82" s="31">
        <f t="shared" si="446"/>
        <v>0</v>
      </c>
      <c r="U82" s="31">
        <f t="shared" si="446"/>
        <v>0</v>
      </c>
      <c r="V82" s="32">
        <f t="shared" si="446"/>
        <v>0</v>
      </c>
      <c r="W82" s="32">
        <f t="shared" si="446"/>
        <v>0</v>
      </c>
      <c r="X82" s="33">
        <f t="shared" ref="X82:BE82" ca="1" si="447">X68*(X77/(1+X78))</f>
        <v>0</v>
      </c>
      <c r="Y82" s="33">
        <f t="shared" ca="1" si="447"/>
        <v>0</v>
      </c>
      <c r="Z82" s="33">
        <f t="shared" ca="1" si="447"/>
        <v>0</v>
      </c>
      <c r="AA82" s="33">
        <f t="shared" ca="1" si="447"/>
        <v>0</v>
      </c>
      <c r="AB82" s="33">
        <f t="shared" ca="1" si="447"/>
        <v>0</v>
      </c>
      <c r="AC82" s="33">
        <f t="shared" ca="1" si="447"/>
        <v>0</v>
      </c>
      <c r="AD82" s="33">
        <f t="shared" ca="1" si="447"/>
        <v>0</v>
      </c>
      <c r="AE82" s="33">
        <f t="shared" ca="1" si="447"/>
        <v>0</v>
      </c>
      <c r="AF82" s="33">
        <f t="shared" ca="1" si="447"/>
        <v>0</v>
      </c>
      <c r="AG82" s="33">
        <f t="shared" ca="1" si="447"/>
        <v>0</v>
      </c>
      <c r="AH82" s="33">
        <f t="shared" ca="1" si="447"/>
        <v>0</v>
      </c>
      <c r="AI82" s="33">
        <f t="shared" ca="1" si="447"/>
        <v>0</v>
      </c>
      <c r="AJ82" s="33">
        <f t="shared" ca="1" si="447"/>
        <v>0</v>
      </c>
      <c r="AK82" s="33">
        <f t="shared" ca="1" si="447"/>
        <v>0</v>
      </c>
      <c r="AL82" s="33">
        <f t="shared" ca="1" si="447"/>
        <v>0</v>
      </c>
      <c r="AM82" s="33">
        <f t="shared" ca="1" si="447"/>
        <v>0</v>
      </c>
      <c r="AN82" s="33">
        <f t="shared" ca="1" si="447"/>
        <v>0</v>
      </c>
      <c r="AO82" s="33">
        <f t="shared" ca="1" si="447"/>
        <v>0</v>
      </c>
      <c r="AP82" s="33">
        <f t="shared" ca="1" si="447"/>
        <v>0</v>
      </c>
      <c r="AQ82" s="33">
        <f t="shared" ca="1" si="447"/>
        <v>0</v>
      </c>
      <c r="AR82" s="33">
        <f t="shared" ca="1" si="447"/>
        <v>0</v>
      </c>
      <c r="AS82" s="33">
        <f t="shared" ca="1" si="447"/>
        <v>0</v>
      </c>
      <c r="AT82" s="33">
        <f t="shared" ca="1" si="447"/>
        <v>0</v>
      </c>
      <c r="AU82" s="33">
        <f t="shared" ca="1" si="447"/>
        <v>0</v>
      </c>
      <c r="AV82" s="33">
        <f t="shared" ca="1" si="447"/>
        <v>0</v>
      </c>
      <c r="AW82" s="33">
        <f t="shared" ca="1" si="447"/>
        <v>0</v>
      </c>
      <c r="AX82" s="33">
        <f t="shared" ca="1" si="447"/>
        <v>0</v>
      </c>
      <c r="AY82" s="33">
        <f t="shared" ca="1" si="447"/>
        <v>0</v>
      </c>
      <c r="AZ82" s="33">
        <f t="shared" ca="1" si="447"/>
        <v>0</v>
      </c>
      <c r="BA82" s="33">
        <f t="shared" ca="1" si="447"/>
        <v>0</v>
      </c>
      <c r="BB82" s="33">
        <f t="shared" ca="1" si="447"/>
        <v>0</v>
      </c>
      <c r="BC82" s="33">
        <f t="shared" ca="1" si="447"/>
        <v>0</v>
      </c>
      <c r="BD82" s="33">
        <f t="shared" ca="1" si="447"/>
        <v>0</v>
      </c>
      <c r="BE82" s="33">
        <f t="shared" ca="1" si="447"/>
        <v>0</v>
      </c>
    </row>
    <row r="83" spans="2:57" s="23" customFormat="1" ht="17" thickBot="1" x14ac:dyDescent="0.25">
      <c r="B83" s="151"/>
      <c r="C83" s="24"/>
      <c r="I83" s="125" t="s">
        <v>37</v>
      </c>
      <c r="J83" s="23">
        <f>J79+J80+J81-J82</f>
        <v>0</v>
      </c>
      <c r="K83" s="23">
        <f t="shared" ref="K83:V83" si="448">K79+K80+K81-K82</f>
        <v>0</v>
      </c>
      <c r="L83" s="23">
        <f t="shared" si="448"/>
        <v>0</v>
      </c>
      <c r="M83" s="23">
        <f t="shared" si="448"/>
        <v>0</v>
      </c>
      <c r="N83" s="23">
        <f t="shared" si="448"/>
        <v>0</v>
      </c>
      <c r="O83" s="23">
        <f t="shared" si="448"/>
        <v>0</v>
      </c>
      <c r="P83" s="23">
        <f t="shared" si="448"/>
        <v>0</v>
      </c>
      <c r="Q83" s="23">
        <f t="shared" si="448"/>
        <v>0</v>
      </c>
      <c r="R83" s="23">
        <f t="shared" si="448"/>
        <v>0</v>
      </c>
      <c r="S83" s="23">
        <f t="shared" si="448"/>
        <v>0</v>
      </c>
      <c r="T83" s="23">
        <f t="shared" si="448"/>
        <v>0</v>
      </c>
      <c r="U83" s="23">
        <f t="shared" si="448"/>
        <v>0</v>
      </c>
      <c r="V83" s="23">
        <f t="shared" si="448"/>
        <v>0</v>
      </c>
      <c r="W83" s="23">
        <f t="shared" ref="W83" si="449">W79+W80+W81-W82</f>
        <v>0</v>
      </c>
      <c r="X83" s="24">
        <f t="shared" ref="X83:BE83" ca="1" si="450">X79+X80+X81-X82</f>
        <v>0</v>
      </c>
      <c r="Y83" s="24">
        <f t="shared" ca="1" si="450"/>
        <v>0</v>
      </c>
      <c r="Z83" s="24">
        <f t="shared" ca="1" si="450"/>
        <v>0</v>
      </c>
      <c r="AA83" s="24">
        <f t="shared" ca="1" si="450"/>
        <v>0</v>
      </c>
      <c r="AB83" s="24">
        <f t="shared" ca="1" si="450"/>
        <v>0</v>
      </c>
      <c r="AC83" s="24">
        <f t="shared" ca="1" si="450"/>
        <v>0</v>
      </c>
      <c r="AD83" s="24">
        <f t="shared" ca="1" si="450"/>
        <v>0</v>
      </c>
      <c r="AE83" s="24">
        <f t="shared" ca="1" si="450"/>
        <v>0</v>
      </c>
      <c r="AF83" s="24">
        <f t="shared" ca="1" si="450"/>
        <v>0</v>
      </c>
      <c r="AG83" s="24">
        <f t="shared" ca="1" si="450"/>
        <v>0</v>
      </c>
      <c r="AH83" s="24">
        <f t="shared" ca="1" si="450"/>
        <v>0</v>
      </c>
      <c r="AI83" s="24">
        <f t="shared" ca="1" si="450"/>
        <v>0</v>
      </c>
      <c r="AJ83" s="24">
        <f t="shared" ca="1" si="450"/>
        <v>0</v>
      </c>
      <c r="AK83" s="24">
        <f t="shared" ca="1" si="450"/>
        <v>0</v>
      </c>
      <c r="AL83" s="24">
        <f t="shared" ca="1" si="450"/>
        <v>0</v>
      </c>
      <c r="AM83" s="24">
        <f t="shared" ca="1" si="450"/>
        <v>0</v>
      </c>
      <c r="AN83" s="24">
        <f t="shared" ca="1" si="450"/>
        <v>0</v>
      </c>
      <c r="AO83" s="24">
        <f t="shared" ca="1" si="450"/>
        <v>0</v>
      </c>
      <c r="AP83" s="24">
        <f t="shared" ca="1" si="450"/>
        <v>0</v>
      </c>
      <c r="AQ83" s="24">
        <f t="shared" ca="1" si="450"/>
        <v>0</v>
      </c>
      <c r="AR83" s="24">
        <f t="shared" ca="1" si="450"/>
        <v>0</v>
      </c>
      <c r="AS83" s="24">
        <f t="shared" ca="1" si="450"/>
        <v>0</v>
      </c>
      <c r="AT83" s="24">
        <f t="shared" ca="1" si="450"/>
        <v>0</v>
      </c>
      <c r="AU83" s="24">
        <f t="shared" ca="1" si="450"/>
        <v>0</v>
      </c>
      <c r="AV83" s="24">
        <f t="shared" ca="1" si="450"/>
        <v>0</v>
      </c>
      <c r="AW83" s="24">
        <f t="shared" ca="1" si="450"/>
        <v>0</v>
      </c>
      <c r="AX83" s="24">
        <f t="shared" ca="1" si="450"/>
        <v>0</v>
      </c>
      <c r="AY83" s="24">
        <f t="shared" ca="1" si="450"/>
        <v>0</v>
      </c>
      <c r="AZ83" s="24">
        <f t="shared" ca="1" si="450"/>
        <v>0</v>
      </c>
      <c r="BA83" s="24">
        <f t="shared" ca="1" si="450"/>
        <v>0</v>
      </c>
      <c r="BB83" s="24">
        <f t="shared" ca="1" si="450"/>
        <v>0</v>
      </c>
      <c r="BC83" s="24">
        <f t="shared" ca="1" si="450"/>
        <v>0</v>
      </c>
      <c r="BD83" s="24">
        <f t="shared" ca="1" si="450"/>
        <v>0</v>
      </c>
      <c r="BE83" s="24">
        <f t="shared" ca="1" si="450"/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C153"/>
  <sheetViews>
    <sheetView showGridLines="0" topLeftCell="A11" zoomScale="140" zoomScaleNormal="140" zoomScalePageLayoutView="140" workbookViewId="0">
      <pane xSplit="9" ySplit="1" topLeftCell="V113" activePane="bottomRight" state="frozen"/>
      <selection activeCell="C47" sqref="C47"/>
      <selection pane="topRight" activeCell="C47" sqref="C47"/>
      <selection pane="bottomLeft" activeCell="C47" sqref="C47"/>
      <selection pane="bottomRight" activeCell="X84" sqref="X84"/>
    </sheetView>
  </sheetViews>
  <sheetFormatPr baseColWidth="10" defaultRowHeight="16" outlineLevelRow="1" outlineLevelCol="1" x14ac:dyDescent="0.2"/>
  <cols>
    <col min="1" max="1" width="3.1640625" customWidth="1" outlineLevel="1"/>
    <col min="2" max="6" width="10.83203125" customWidth="1" outlineLevel="1"/>
    <col min="7" max="7" width="4" customWidth="1" outlineLevel="1"/>
    <col min="8" max="8" width="4" style="220" customWidth="1" outlineLevel="1"/>
    <col min="9" max="9" width="34.6640625" bestFit="1" customWidth="1"/>
    <col min="10" max="18" width="8.83203125" bestFit="1" customWidth="1"/>
    <col min="19" max="20" width="9.83203125" bestFit="1" customWidth="1"/>
    <col min="21" max="21" width="9.83203125" style="10" bestFit="1" customWidth="1"/>
    <col min="22" max="22" width="9.6640625" style="10" bestFit="1" customWidth="1"/>
    <col min="23" max="23" width="9.6640625" style="4" bestFit="1" customWidth="1"/>
    <col min="24" max="30" width="9.83203125" style="6" bestFit="1" customWidth="1"/>
    <col min="31" max="33" width="10.83203125" style="6" bestFit="1" customWidth="1"/>
    <col min="34" max="42" width="9.83203125" style="6" bestFit="1" customWidth="1"/>
    <col min="43" max="45" width="10.83203125" style="6" bestFit="1" customWidth="1"/>
    <col min="46" max="54" width="9.83203125" style="6" bestFit="1" customWidth="1"/>
    <col min="55" max="57" width="10.83203125" style="6" bestFit="1" customWidth="1"/>
  </cols>
  <sheetData>
    <row r="1" spans="2:81" hidden="1" x14ac:dyDescent="0.2">
      <c r="B1" t="s">
        <v>5</v>
      </c>
      <c r="J1">
        <f>WEEKDAY(J6)</f>
        <v>6</v>
      </c>
      <c r="K1">
        <f>WEEKDAY(K6)</f>
        <v>2</v>
      </c>
      <c r="L1">
        <f t="shared" ref="L1:BE1" si="0">WEEKDAY(L6)</f>
        <v>3</v>
      </c>
      <c r="M1">
        <f t="shared" si="0"/>
        <v>6</v>
      </c>
      <c r="N1">
        <f t="shared" si="0"/>
        <v>1</v>
      </c>
      <c r="O1">
        <f t="shared" si="0"/>
        <v>4</v>
      </c>
      <c r="P1">
        <f t="shared" si="0"/>
        <v>6</v>
      </c>
      <c r="Q1">
        <f t="shared" si="0"/>
        <v>2</v>
      </c>
      <c r="R1">
        <f t="shared" si="0"/>
        <v>5</v>
      </c>
      <c r="S1">
        <f t="shared" si="0"/>
        <v>7</v>
      </c>
      <c r="T1">
        <f t="shared" si="0"/>
        <v>3</v>
      </c>
      <c r="U1" s="10">
        <f t="shared" si="0"/>
        <v>5</v>
      </c>
      <c r="V1" s="10">
        <f t="shared" si="0"/>
        <v>1</v>
      </c>
      <c r="W1" s="4">
        <f t="shared" si="0"/>
        <v>4</v>
      </c>
      <c r="X1" s="6">
        <f t="shared" si="0"/>
        <v>4</v>
      </c>
      <c r="Y1" s="6">
        <f t="shared" si="0"/>
        <v>7</v>
      </c>
      <c r="Z1" s="6">
        <f t="shared" si="0"/>
        <v>2</v>
      </c>
      <c r="AA1" s="6">
        <f t="shared" si="0"/>
        <v>5</v>
      </c>
      <c r="AB1" s="6">
        <f t="shared" si="0"/>
        <v>7</v>
      </c>
      <c r="AC1" s="6">
        <f t="shared" si="0"/>
        <v>3</v>
      </c>
      <c r="AD1" s="6">
        <f t="shared" si="0"/>
        <v>6</v>
      </c>
      <c r="AE1" s="6">
        <f t="shared" si="0"/>
        <v>1</v>
      </c>
      <c r="AF1" s="6">
        <f t="shared" si="0"/>
        <v>4</v>
      </c>
      <c r="AG1" s="6">
        <f t="shared" si="0"/>
        <v>6</v>
      </c>
      <c r="AH1" s="6">
        <f t="shared" si="0"/>
        <v>2</v>
      </c>
      <c r="AI1" s="6">
        <f t="shared" si="0"/>
        <v>5</v>
      </c>
      <c r="AJ1" s="6">
        <f t="shared" si="0"/>
        <v>5</v>
      </c>
      <c r="AK1" s="6">
        <f t="shared" si="0"/>
        <v>1</v>
      </c>
      <c r="AL1" s="6">
        <f t="shared" si="0"/>
        <v>3</v>
      </c>
      <c r="AM1" s="6">
        <f t="shared" si="0"/>
        <v>6</v>
      </c>
      <c r="AN1" s="6">
        <f t="shared" si="0"/>
        <v>1</v>
      </c>
      <c r="AO1" s="6">
        <f t="shared" si="0"/>
        <v>4</v>
      </c>
      <c r="AP1" s="6">
        <f t="shared" si="0"/>
        <v>7</v>
      </c>
      <c r="AQ1" s="6">
        <f t="shared" si="0"/>
        <v>2</v>
      </c>
      <c r="AR1" s="6">
        <f t="shared" si="0"/>
        <v>5</v>
      </c>
      <c r="AS1" s="6">
        <f t="shared" si="0"/>
        <v>7</v>
      </c>
      <c r="AT1" s="6">
        <f t="shared" si="0"/>
        <v>3</v>
      </c>
      <c r="AU1" s="6">
        <f t="shared" si="0"/>
        <v>6</v>
      </c>
      <c r="AV1" s="6">
        <f t="shared" si="0"/>
        <v>6</v>
      </c>
      <c r="AW1" s="6">
        <f t="shared" si="0"/>
        <v>2</v>
      </c>
      <c r="AX1" s="6">
        <f t="shared" si="0"/>
        <v>4</v>
      </c>
      <c r="AY1" s="6">
        <f t="shared" si="0"/>
        <v>7</v>
      </c>
      <c r="AZ1" s="6">
        <f t="shared" si="0"/>
        <v>2</v>
      </c>
      <c r="BA1" s="6">
        <f t="shared" si="0"/>
        <v>5</v>
      </c>
      <c r="BB1" s="6">
        <f t="shared" si="0"/>
        <v>1</v>
      </c>
      <c r="BC1" s="6">
        <f t="shared" si="0"/>
        <v>3</v>
      </c>
      <c r="BD1" s="6">
        <f t="shared" si="0"/>
        <v>6</v>
      </c>
      <c r="BE1" s="6">
        <f t="shared" si="0"/>
        <v>1</v>
      </c>
    </row>
    <row r="2" spans="2:81" hidden="1" x14ac:dyDescent="0.2">
      <c r="B2" t="s">
        <v>4</v>
      </c>
      <c r="J2">
        <f>WEEKNUM(J6)</f>
        <v>1</v>
      </c>
      <c r="K2">
        <f>WEEKNUM(K6)</f>
        <v>6</v>
      </c>
      <c r="L2">
        <f t="shared" ref="L2:BE2" si="1">WEEKNUM(L6)</f>
        <v>10</v>
      </c>
      <c r="M2">
        <f t="shared" si="1"/>
        <v>14</v>
      </c>
      <c r="N2">
        <f t="shared" si="1"/>
        <v>19</v>
      </c>
      <c r="O2">
        <f t="shared" si="1"/>
        <v>23</v>
      </c>
      <c r="P2">
        <f t="shared" si="1"/>
        <v>27</v>
      </c>
      <c r="Q2">
        <f t="shared" si="1"/>
        <v>32</v>
      </c>
      <c r="R2">
        <f t="shared" si="1"/>
        <v>36</v>
      </c>
      <c r="S2">
        <f t="shared" si="1"/>
        <v>40</v>
      </c>
      <c r="T2">
        <f t="shared" si="1"/>
        <v>45</v>
      </c>
      <c r="U2" s="10">
        <f t="shared" si="1"/>
        <v>49</v>
      </c>
      <c r="V2" s="10">
        <f t="shared" si="1"/>
        <v>1</v>
      </c>
      <c r="W2" s="4">
        <f t="shared" si="1"/>
        <v>5</v>
      </c>
      <c r="X2" s="6">
        <f t="shared" si="1"/>
        <v>9</v>
      </c>
      <c r="Y2" s="6">
        <f t="shared" si="1"/>
        <v>13</v>
      </c>
      <c r="Z2" s="6">
        <f t="shared" si="1"/>
        <v>18</v>
      </c>
      <c r="AA2" s="6">
        <f t="shared" si="1"/>
        <v>22</v>
      </c>
      <c r="AB2" s="6">
        <f t="shared" si="1"/>
        <v>26</v>
      </c>
      <c r="AC2" s="6">
        <f t="shared" si="1"/>
        <v>31</v>
      </c>
      <c r="AD2" s="6">
        <f t="shared" si="1"/>
        <v>35</v>
      </c>
      <c r="AE2" s="6">
        <f t="shared" si="1"/>
        <v>40</v>
      </c>
      <c r="AF2" s="6">
        <f t="shared" si="1"/>
        <v>44</v>
      </c>
      <c r="AG2" s="6">
        <f t="shared" si="1"/>
        <v>48</v>
      </c>
      <c r="AH2" s="6">
        <f t="shared" si="1"/>
        <v>1</v>
      </c>
      <c r="AI2" s="6">
        <f t="shared" si="1"/>
        <v>5</v>
      </c>
      <c r="AJ2" s="6">
        <f t="shared" si="1"/>
        <v>9</v>
      </c>
      <c r="AK2" s="6">
        <f t="shared" si="1"/>
        <v>14</v>
      </c>
      <c r="AL2" s="6">
        <f t="shared" si="1"/>
        <v>18</v>
      </c>
      <c r="AM2" s="6">
        <f t="shared" si="1"/>
        <v>22</v>
      </c>
      <c r="AN2" s="6">
        <f t="shared" si="1"/>
        <v>27</v>
      </c>
      <c r="AO2" s="6">
        <f t="shared" si="1"/>
        <v>31</v>
      </c>
      <c r="AP2" s="6">
        <f t="shared" si="1"/>
        <v>35</v>
      </c>
      <c r="AQ2" s="6">
        <f t="shared" si="1"/>
        <v>40</v>
      </c>
      <c r="AR2" s="6">
        <f t="shared" si="1"/>
        <v>44</v>
      </c>
      <c r="AS2" s="6">
        <f t="shared" si="1"/>
        <v>48</v>
      </c>
      <c r="AT2" s="6">
        <f t="shared" si="1"/>
        <v>1</v>
      </c>
      <c r="AU2" s="6">
        <f t="shared" si="1"/>
        <v>5</v>
      </c>
      <c r="AV2" s="6">
        <f t="shared" si="1"/>
        <v>9</v>
      </c>
      <c r="AW2" s="6">
        <f t="shared" si="1"/>
        <v>14</v>
      </c>
      <c r="AX2" s="6">
        <f t="shared" si="1"/>
        <v>18</v>
      </c>
      <c r="AY2" s="6">
        <f t="shared" si="1"/>
        <v>22</v>
      </c>
      <c r="AZ2" s="6">
        <f t="shared" si="1"/>
        <v>27</v>
      </c>
      <c r="BA2" s="6">
        <f t="shared" si="1"/>
        <v>31</v>
      </c>
      <c r="BB2" s="6">
        <f t="shared" si="1"/>
        <v>36</v>
      </c>
      <c r="BC2" s="6">
        <f t="shared" si="1"/>
        <v>40</v>
      </c>
      <c r="BD2" s="6">
        <f t="shared" si="1"/>
        <v>44</v>
      </c>
      <c r="BE2" s="6">
        <f t="shared" si="1"/>
        <v>49</v>
      </c>
    </row>
    <row r="3" spans="2:81" hidden="1" x14ac:dyDescent="0.2">
      <c r="B3" t="s">
        <v>3</v>
      </c>
      <c r="J3">
        <f>YEAR(J6)</f>
        <v>2016</v>
      </c>
      <c r="K3">
        <f>YEAR(K6)</f>
        <v>2016</v>
      </c>
      <c r="L3">
        <f t="shared" ref="L3:BE3" si="2">YEAR(L6)</f>
        <v>2016</v>
      </c>
      <c r="M3">
        <f t="shared" si="2"/>
        <v>2016</v>
      </c>
      <c r="N3">
        <f t="shared" si="2"/>
        <v>2016</v>
      </c>
      <c r="O3">
        <f t="shared" si="2"/>
        <v>2016</v>
      </c>
      <c r="P3">
        <f t="shared" si="2"/>
        <v>2016</v>
      </c>
      <c r="Q3">
        <f t="shared" si="2"/>
        <v>2016</v>
      </c>
      <c r="R3">
        <f t="shared" si="2"/>
        <v>2016</v>
      </c>
      <c r="S3">
        <f t="shared" si="2"/>
        <v>2016</v>
      </c>
      <c r="T3">
        <f t="shared" si="2"/>
        <v>2016</v>
      </c>
      <c r="U3" s="10">
        <f t="shared" si="2"/>
        <v>2016</v>
      </c>
      <c r="V3" s="10">
        <f t="shared" si="2"/>
        <v>2017</v>
      </c>
      <c r="W3" s="4">
        <f t="shared" si="2"/>
        <v>2017</v>
      </c>
      <c r="X3" s="6">
        <f t="shared" si="2"/>
        <v>2017</v>
      </c>
      <c r="Y3" s="6">
        <f t="shared" si="2"/>
        <v>2017</v>
      </c>
      <c r="Z3" s="6">
        <f t="shared" si="2"/>
        <v>2017</v>
      </c>
      <c r="AA3" s="6">
        <f t="shared" si="2"/>
        <v>2017</v>
      </c>
      <c r="AB3" s="6">
        <f t="shared" si="2"/>
        <v>2017</v>
      </c>
      <c r="AC3" s="6">
        <f t="shared" si="2"/>
        <v>2017</v>
      </c>
      <c r="AD3" s="6">
        <f t="shared" si="2"/>
        <v>2017</v>
      </c>
      <c r="AE3" s="6">
        <f t="shared" si="2"/>
        <v>2017</v>
      </c>
      <c r="AF3" s="6">
        <f t="shared" si="2"/>
        <v>2017</v>
      </c>
      <c r="AG3" s="6">
        <f t="shared" si="2"/>
        <v>2017</v>
      </c>
      <c r="AH3" s="6">
        <f t="shared" si="2"/>
        <v>2018</v>
      </c>
      <c r="AI3" s="6">
        <f t="shared" si="2"/>
        <v>2018</v>
      </c>
      <c r="AJ3" s="6">
        <f t="shared" si="2"/>
        <v>2018</v>
      </c>
      <c r="AK3" s="6">
        <f t="shared" si="2"/>
        <v>2018</v>
      </c>
      <c r="AL3" s="6">
        <f t="shared" si="2"/>
        <v>2018</v>
      </c>
      <c r="AM3" s="6">
        <f t="shared" si="2"/>
        <v>2018</v>
      </c>
      <c r="AN3" s="6">
        <f t="shared" si="2"/>
        <v>2018</v>
      </c>
      <c r="AO3" s="6">
        <f t="shared" si="2"/>
        <v>2018</v>
      </c>
      <c r="AP3" s="6">
        <f t="shared" si="2"/>
        <v>2018</v>
      </c>
      <c r="AQ3" s="6">
        <f t="shared" si="2"/>
        <v>2018</v>
      </c>
      <c r="AR3" s="6">
        <f t="shared" si="2"/>
        <v>2018</v>
      </c>
      <c r="AS3" s="6">
        <f t="shared" si="2"/>
        <v>2018</v>
      </c>
      <c r="AT3" s="6">
        <f t="shared" si="2"/>
        <v>2019</v>
      </c>
      <c r="AU3" s="6">
        <f t="shared" si="2"/>
        <v>2019</v>
      </c>
      <c r="AV3" s="6">
        <f t="shared" si="2"/>
        <v>2019</v>
      </c>
      <c r="AW3" s="6">
        <f t="shared" si="2"/>
        <v>2019</v>
      </c>
      <c r="AX3" s="6">
        <f t="shared" si="2"/>
        <v>2019</v>
      </c>
      <c r="AY3" s="6">
        <f t="shared" si="2"/>
        <v>2019</v>
      </c>
      <c r="AZ3" s="6">
        <f t="shared" si="2"/>
        <v>2019</v>
      </c>
      <c r="BA3" s="6">
        <f t="shared" si="2"/>
        <v>2019</v>
      </c>
      <c r="BB3" s="6">
        <f t="shared" si="2"/>
        <v>2019</v>
      </c>
      <c r="BC3" s="6">
        <f t="shared" si="2"/>
        <v>2019</v>
      </c>
      <c r="BD3" s="6">
        <f t="shared" si="2"/>
        <v>2019</v>
      </c>
      <c r="BE3" s="6">
        <f t="shared" si="2"/>
        <v>2019</v>
      </c>
    </row>
    <row r="4" spans="2:81" hidden="1" x14ac:dyDescent="0.2">
      <c r="B4" t="s">
        <v>2</v>
      </c>
      <c r="J4">
        <f>MONTH(J6)</f>
        <v>1</v>
      </c>
      <c r="K4">
        <f>MONTH(K6)</f>
        <v>2</v>
      </c>
      <c r="L4">
        <f t="shared" ref="L4:BE4" si="3">MONTH(L6)</f>
        <v>3</v>
      </c>
      <c r="M4">
        <f t="shared" si="3"/>
        <v>4</v>
      </c>
      <c r="N4">
        <f t="shared" si="3"/>
        <v>5</v>
      </c>
      <c r="O4">
        <f t="shared" si="3"/>
        <v>6</v>
      </c>
      <c r="P4">
        <f t="shared" si="3"/>
        <v>7</v>
      </c>
      <c r="Q4">
        <f t="shared" si="3"/>
        <v>8</v>
      </c>
      <c r="R4">
        <f t="shared" si="3"/>
        <v>9</v>
      </c>
      <c r="S4">
        <f t="shared" si="3"/>
        <v>10</v>
      </c>
      <c r="T4">
        <f t="shared" si="3"/>
        <v>11</v>
      </c>
      <c r="U4" s="10">
        <f t="shared" si="3"/>
        <v>12</v>
      </c>
      <c r="V4" s="10">
        <f t="shared" si="3"/>
        <v>1</v>
      </c>
      <c r="W4" s="4">
        <f t="shared" si="3"/>
        <v>2</v>
      </c>
      <c r="X4" s="6">
        <f t="shared" si="3"/>
        <v>3</v>
      </c>
      <c r="Y4" s="6">
        <f t="shared" si="3"/>
        <v>4</v>
      </c>
      <c r="Z4" s="6">
        <f t="shared" si="3"/>
        <v>5</v>
      </c>
      <c r="AA4" s="6">
        <f t="shared" si="3"/>
        <v>6</v>
      </c>
      <c r="AB4" s="6">
        <f t="shared" si="3"/>
        <v>7</v>
      </c>
      <c r="AC4" s="6">
        <f t="shared" si="3"/>
        <v>8</v>
      </c>
      <c r="AD4" s="6">
        <f t="shared" si="3"/>
        <v>9</v>
      </c>
      <c r="AE4" s="6">
        <f t="shared" si="3"/>
        <v>10</v>
      </c>
      <c r="AF4" s="6">
        <f t="shared" si="3"/>
        <v>11</v>
      </c>
      <c r="AG4" s="6">
        <f t="shared" si="3"/>
        <v>12</v>
      </c>
      <c r="AH4" s="6">
        <f t="shared" si="3"/>
        <v>1</v>
      </c>
      <c r="AI4" s="6">
        <f t="shared" si="3"/>
        <v>2</v>
      </c>
      <c r="AJ4" s="6">
        <f t="shared" si="3"/>
        <v>3</v>
      </c>
      <c r="AK4" s="6">
        <f t="shared" si="3"/>
        <v>4</v>
      </c>
      <c r="AL4" s="6">
        <f t="shared" si="3"/>
        <v>5</v>
      </c>
      <c r="AM4" s="6">
        <f t="shared" si="3"/>
        <v>6</v>
      </c>
      <c r="AN4" s="6">
        <f t="shared" si="3"/>
        <v>7</v>
      </c>
      <c r="AO4" s="6">
        <f t="shared" si="3"/>
        <v>8</v>
      </c>
      <c r="AP4" s="6">
        <f t="shared" si="3"/>
        <v>9</v>
      </c>
      <c r="AQ4" s="6">
        <f t="shared" si="3"/>
        <v>10</v>
      </c>
      <c r="AR4" s="6">
        <f t="shared" si="3"/>
        <v>11</v>
      </c>
      <c r="AS4" s="6">
        <f t="shared" si="3"/>
        <v>12</v>
      </c>
      <c r="AT4" s="6">
        <f t="shared" si="3"/>
        <v>1</v>
      </c>
      <c r="AU4" s="6">
        <f t="shared" si="3"/>
        <v>2</v>
      </c>
      <c r="AV4" s="6">
        <f t="shared" si="3"/>
        <v>3</v>
      </c>
      <c r="AW4" s="6">
        <f t="shared" si="3"/>
        <v>4</v>
      </c>
      <c r="AX4" s="6">
        <f t="shared" si="3"/>
        <v>5</v>
      </c>
      <c r="AY4" s="6">
        <f t="shared" si="3"/>
        <v>6</v>
      </c>
      <c r="AZ4" s="6">
        <f t="shared" si="3"/>
        <v>7</v>
      </c>
      <c r="BA4" s="6">
        <f t="shared" si="3"/>
        <v>8</v>
      </c>
      <c r="BB4" s="6">
        <f t="shared" si="3"/>
        <v>9</v>
      </c>
      <c r="BC4" s="6">
        <f t="shared" si="3"/>
        <v>10</v>
      </c>
      <c r="BD4" s="6">
        <f t="shared" si="3"/>
        <v>11</v>
      </c>
      <c r="BE4" s="6">
        <f t="shared" si="3"/>
        <v>12</v>
      </c>
    </row>
    <row r="5" spans="2:81" hidden="1" x14ac:dyDescent="0.2">
      <c r="B5" t="s">
        <v>1</v>
      </c>
      <c r="J5">
        <f>DAY(J6)</f>
        <v>1</v>
      </c>
      <c r="K5">
        <f>DAY(K6)</f>
        <v>1</v>
      </c>
      <c r="L5">
        <f t="shared" ref="L5:BE5" si="4">DAY(L6)</f>
        <v>1</v>
      </c>
      <c r="M5">
        <f t="shared" si="4"/>
        <v>1</v>
      </c>
      <c r="N5">
        <f t="shared" si="4"/>
        <v>1</v>
      </c>
      <c r="O5">
        <f t="shared" si="4"/>
        <v>1</v>
      </c>
      <c r="P5">
        <f t="shared" si="4"/>
        <v>1</v>
      </c>
      <c r="Q5">
        <f t="shared" si="4"/>
        <v>1</v>
      </c>
      <c r="R5">
        <f t="shared" si="4"/>
        <v>1</v>
      </c>
      <c r="S5">
        <f t="shared" si="4"/>
        <v>1</v>
      </c>
      <c r="T5">
        <f t="shared" si="4"/>
        <v>1</v>
      </c>
      <c r="U5" s="10">
        <f t="shared" si="4"/>
        <v>1</v>
      </c>
      <c r="V5" s="10">
        <f t="shared" si="4"/>
        <v>1</v>
      </c>
      <c r="W5" s="4">
        <f t="shared" si="4"/>
        <v>1</v>
      </c>
      <c r="X5" s="6">
        <f t="shared" si="4"/>
        <v>1</v>
      </c>
      <c r="Y5" s="6">
        <f t="shared" si="4"/>
        <v>1</v>
      </c>
      <c r="Z5" s="6">
        <f t="shared" si="4"/>
        <v>1</v>
      </c>
      <c r="AA5" s="6">
        <f t="shared" si="4"/>
        <v>1</v>
      </c>
      <c r="AB5" s="6">
        <f t="shared" si="4"/>
        <v>1</v>
      </c>
      <c r="AC5" s="6">
        <f t="shared" si="4"/>
        <v>1</v>
      </c>
      <c r="AD5" s="6">
        <f t="shared" si="4"/>
        <v>1</v>
      </c>
      <c r="AE5" s="6">
        <f t="shared" si="4"/>
        <v>1</v>
      </c>
      <c r="AF5" s="6">
        <f t="shared" si="4"/>
        <v>1</v>
      </c>
      <c r="AG5" s="6">
        <f t="shared" si="4"/>
        <v>1</v>
      </c>
      <c r="AH5" s="6">
        <f t="shared" si="4"/>
        <v>1</v>
      </c>
      <c r="AI5" s="6">
        <f t="shared" si="4"/>
        <v>1</v>
      </c>
      <c r="AJ5" s="6">
        <f t="shared" si="4"/>
        <v>1</v>
      </c>
      <c r="AK5" s="6">
        <f t="shared" si="4"/>
        <v>1</v>
      </c>
      <c r="AL5" s="6">
        <f t="shared" si="4"/>
        <v>1</v>
      </c>
      <c r="AM5" s="6">
        <f t="shared" si="4"/>
        <v>1</v>
      </c>
      <c r="AN5" s="6">
        <f t="shared" si="4"/>
        <v>1</v>
      </c>
      <c r="AO5" s="6">
        <f t="shared" si="4"/>
        <v>1</v>
      </c>
      <c r="AP5" s="6">
        <f t="shared" si="4"/>
        <v>1</v>
      </c>
      <c r="AQ5" s="6">
        <f t="shared" si="4"/>
        <v>1</v>
      </c>
      <c r="AR5" s="6">
        <f t="shared" si="4"/>
        <v>1</v>
      </c>
      <c r="AS5" s="6">
        <f t="shared" si="4"/>
        <v>1</v>
      </c>
      <c r="AT5" s="6">
        <f t="shared" si="4"/>
        <v>1</v>
      </c>
      <c r="AU5" s="6">
        <f t="shared" si="4"/>
        <v>1</v>
      </c>
      <c r="AV5" s="6">
        <f t="shared" si="4"/>
        <v>1</v>
      </c>
      <c r="AW5" s="6">
        <f t="shared" si="4"/>
        <v>1</v>
      </c>
      <c r="AX5" s="6">
        <f t="shared" si="4"/>
        <v>1</v>
      </c>
      <c r="AY5" s="6">
        <f t="shared" si="4"/>
        <v>1</v>
      </c>
      <c r="AZ5" s="6">
        <f t="shared" si="4"/>
        <v>1</v>
      </c>
      <c r="BA5" s="6">
        <f t="shared" si="4"/>
        <v>1</v>
      </c>
      <c r="BB5" s="6">
        <f t="shared" si="4"/>
        <v>1</v>
      </c>
      <c r="BC5" s="6">
        <f t="shared" si="4"/>
        <v>1</v>
      </c>
      <c r="BD5" s="6">
        <f t="shared" si="4"/>
        <v>1</v>
      </c>
      <c r="BE5" s="6">
        <f t="shared" si="4"/>
        <v>1</v>
      </c>
    </row>
    <row r="6" spans="2:81" hidden="1" x14ac:dyDescent="0.2">
      <c r="J6" s="1">
        <v>42370</v>
      </c>
      <c r="K6" s="1">
        <v>42401</v>
      </c>
      <c r="L6" s="1">
        <v>42430</v>
      </c>
      <c r="M6" s="1">
        <v>42461</v>
      </c>
      <c r="N6" s="1">
        <v>42491</v>
      </c>
      <c r="O6" s="1">
        <v>42522</v>
      </c>
      <c r="P6" s="1">
        <v>42552</v>
      </c>
      <c r="Q6" s="1">
        <v>42583</v>
      </c>
      <c r="R6" s="1">
        <v>42614</v>
      </c>
      <c r="S6" s="1">
        <v>42644</v>
      </c>
      <c r="T6" s="1">
        <v>42675</v>
      </c>
      <c r="U6" s="11">
        <v>42705</v>
      </c>
      <c r="V6" s="11">
        <v>42736</v>
      </c>
      <c r="W6" s="327">
        <v>42767</v>
      </c>
      <c r="X6" s="7">
        <v>42795</v>
      </c>
      <c r="Y6" s="7">
        <v>42826</v>
      </c>
      <c r="Z6" s="7">
        <v>42856</v>
      </c>
      <c r="AA6" s="7">
        <v>42887</v>
      </c>
      <c r="AB6" s="7">
        <v>42917</v>
      </c>
      <c r="AC6" s="7">
        <v>42948</v>
      </c>
      <c r="AD6" s="7">
        <v>42979</v>
      </c>
      <c r="AE6" s="7">
        <v>43009</v>
      </c>
      <c r="AF6" s="7">
        <v>43040</v>
      </c>
      <c r="AG6" s="7">
        <v>43070</v>
      </c>
      <c r="AH6" s="7">
        <v>43101</v>
      </c>
      <c r="AI6" s="7">
        <v>43132</v>
      </c>
      <c r="AJ6" s="7">
        <v>43160</v>
      </c>
      <c r="AK6" s="7">
        <v>43191</v>
      </c>
      <c r="AL6" s="7">
        <v>43221</v>
      </c>
      <c r="AM6" s="7">
        <v>43252</v>
      </c>
      <c r="AN6" s="7">
        <v>43282</v>
      </c>
      <c r="AO6" s="7">
        <v>43313</v>
      </c>
      <c r="AP6" s="7">
        <v>43344</v>
      </c>
      <c r="AQ6" s="7">
        <v>43374</v>
      </c>
      <c r="AR6" s="7">
        <v>43405</v>
      </c>
      <c r="AS6" s="7">
        <v>43435</v>
      </c>
      <c r="AT6" s="7">
        <v>43466</v>
      </c>
      <c r="AU6" s="7">
        <v>43497</v>
      </c>
      <c r="AV6" s="7">
        <v>43525</v>
      </c>
      <c r="AW6" s="7">
        <v>43556</v>
      </c>
      <c r="AX6" s="7">
        <v>43586</v>
      </c>
      <c r="AY6" s="7">
        <v>43617</v>
      </c>
      <c r="AZ6" s="7">
        <v>43647</v>
      </c>
      <c r="BA6" s="7">
        <v>43678</v>
      </c>
      <c r="BB6" s="7">
        <v>43709</v>
      </c>
      <c r="BC6" s="7">
        <v>43739</v>
      </c>
      <c r="BD6" s="7">
        <v>43770</v>
      </c>
      <c r="BE6" s="7">
        <v>43800</v>
      </c>
    </row>
    <row r="7" spans="2:81" hidden="1" x14ac:dyDescent="0.2">
      <c r="G7" s="1"/>
      <c r="H7" s="221"/>
      <c r="I7" s="1"/>
      <c r="J7" s="1" t="str">
        <f t="shared" ref="J7:V7" ca="1" si="5">IF(TODAY()&lt;J6,"estimates","")</f>
        <v/>
      </c>
      <c r="K7" s="1" t="str">
        <f t="shared" ca="1" si="5"/>
        <v/>
      </c>
      <c r="L7" s="1" t="str">
        <f t="shared" ca="1" si="5"/>
        <v/>
      </c>
      <c r="M7" s="1" t="str">
        <f t="shared" ca="1" si="5"/>
        <v/>
      </c>
      <c r="N7" s="1" t="str">
        <f t="shared" ca="1" si="5"/>
        <v/>
      </c>
      <c r="O7" s="1" t="str">
        <f t="shared" ca="1" si="5"/>
        <v/>
      </c>
      <c r="P7" s="1" t="str">
        <f t="shared" ca="1" si="5"/>
        <v/>
      </c>
      <c r="Q7" s="1" t="str">
        <f t="shared" ca="1" si="5"/>
        <v/>
      </c>
      <c r="R7" s="1" t="str">
        <f t="shared" ca="1" si="5"/>
        <v/>
      </c>
      <c r="S7" s="1" t="str">
        <f t="shared" ca="1" si="5"/>
        <v/>
      </c>
      <c r="T7" s="1" t="str">
        <f t="shared" ca="1" si="5"/>
        <v/>
      </c>
      <c r="U7" s="11" t="str">
        <f t="shared" ca="1" si="5"/>
        <v/>
      </c>
      <c r="V7" s="11" t="str">
        <f t="shared" ca="1" si="5"/>
        <v/>
      </c>
      <c r="W7" s="327" t="str">
        <f ca="1">IF(TODAY()&lt;=DATE(YEAR(W6),MONTH(W6),DAY(31)),"estimates","")</f>
        <v/>
      </c>
      <c r="X7" s="7" t="str">
        <f t="shared" ref="X7:BE7" ca="1" si="6">IF(TODAY()&lt;=DATE(YEAR(X6),MONTH(X6),DAY(31)),"estimates","")</f>
        <v>estimates</v>
      </c>
      <c r="Y7" s="7" t="str">
        <f t="shared" ca="1" si="6"/>
        <v>estimates</v>
      </c>
      <c r="Z7" s="7" t="str">
        <f t="shared" ca="1" si="6"/>
        <v>estimates</v>
      </c>
      <c r="AA7" s="7" t="str">
        <f t="shared" ca="1" si="6"/>
        <v>estimates</v>
      </c>
      <c r="AB7" s="7" t="str">
        <f t="shared" ca="1" si="6"/>
        <v>estimates</v>
      </c>
      <c r="AC7" s="7" t="str">
        <f t="shared" ca="1" si="6"/>
        <v>estimates</v>
      </c>
      <c r="AD7" s="7" t="str">
        <f t="shared" ca="1" si="6"/>
        <v>estimates</v>
      </c>
      <c r="AE7" s="7" t="str">
        <f t="shared" ca="1" si="6"/>
        <v>estimates</v>
      </c>
      <c r="AF7" s="7" t="str">
        <f t="shared" ca="1" si="6"/>
        <v>estimates</v>
      </c>
      <c r="AG7" s="7" t="str">
        <f t="shared" ca="1" si="6"/>
        <v>estimates</v>
      </c>
      <c r="AH7" s="7" t="str">
        <f t="shared" ca="1" si="6"/>
        <v>estimates</v>
      </c>
      <c r="AI7" s="7" t="str">
        <f t="shared" ca="1" si="6"/>
        <v>estimates</v>
      </c>
      <c r="AJ7" s="7" t="str">
        <f t="shared" ca="1" si="6"/>
        <v>estimates</v>
      </c>
      <c r="AK7" s="7" t="str">
        <f t="shared" ca="1" si="6"/>
        <v>estimates</v>
      </c>
      <c r="AL7" s="7" t="str">
        <f t="shared" ca="1" si="6"/>
        <v>estimates</v>
      </c>
      <c r="AM7" s="7" t="str">
        <f t="shared" ca="1" si="6"/>
        <v>estimates</v>
      </c>
      <c r="AN7" s="7" t="str">
        <f t="shared" ca="1" si="6"/>
        <v>estimates</v>
      </c>
      <c r="AO7" s="7" t="str">
        <f t="shared" ca="1" si="6"/>
        <v>estimates</v>
      </c>
      <c r="AP7" s="7" t="str">
        <f t="shared" ca="1" si="6"/>
        <v>estimates</v>
      </c>
      <c r="AQ7" s="7" t="str">
        <f t="shared" ca="1" si="6"/>
        <v>estimates</v>
      </c>
      <c r="AR7" s="7" t="str">
        <f t="shared" ca="1" si="6"/>
        <v>estimates</v>
      </c>
      <c r="AS7" s="7" t="str">
        <f t="shared" ca="1" si="6"/>
        <v>estimates</v>
      </c>
      <c r="AT7" s="7" t="str">
        <f t="shared" ca="1" si="6"/>
        <v>estimates</v>
      </c>
      <c r="AU7" s="7" t="str">
        <f t="shared" ca="1" si="6"/>
        <v>estimates</v>
      </c>
      <c r="AV7" s="7" t="str">
        <f t="shared" ca="1" si="6"/>
        <v>estimates</v>
      </c>
      <c r="AW7" s="7" t="str">
        <f t="shared" ca="1" si="6"/>
        <v>estimates</v>
      </c>
      <c r="AX7" s="7" t="str">
        <f t="shared" ca="1" si="6"/>
        <v>estimates</v>
      </c>
      <c r="AY7" s="7" t="str">
        <f t="shared" ca="1" si="6"/>
        <v>estimates</v>
      </c>
      <c r="AZ7" s="7" t="str">
        <f t="shared" ca="1" si="6"/>
        <v>estimates</v>
      </c>
      <c r="BA7" s="7" t="str">
        <f t="shared" ca="1" si="6"/>
        <v>estimates</v>
      </c>
      <c r="BB7" s="7" t="str">
        <f t="shared" ca="1" si="6"/>
        <v>estimates</v>
      </c>
      <c r="BC7" s="7" t="str">
        <f t="shared" ca="1" si="6"/>
        <v>estimates</v>
      </c>
      <c r="BD7" s="7" t="str">
        <f t="shared" ca="1" si="6"/>
        <v>estimates</v>
      </c>
      <c r="BE7" s="7" t="str">
        <f t="shared" ca="1" si="6"/>
        <v>estimates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2:81" hidden="1" x14ac:dyDescent="0.2"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1"/>
      <c r="V8" s="11"/>
      <c r="W8" s="327"/>
      <c r="X8" s="7" t="str">
        <f t="shared" ref="X8:BE8" ca="1" si="7">IF(AND(X7="estimates",W7=""),"first estimate","")</f>
        <v>first estimate</v>
      </c>
      <c r="Y8" s="7" t="str">
        <f t="shared" ca="1" si="7"/>
        <v/>
      </c>
      <c r="Z8" s="7" t="str">
        <f t="shared" ca="1" si="7"/>
        <v/>
      </c>
      <c r="AA8" s="7" t="str">
        <f t="shared" ca="1" si="7"/>
        <v/>
      </c>
      <c r="AB8" s="7" t="str">
        <f t="shared" ca="1" si="7"/>
        <v/>
      </c>
      <c r="AC8" s="7" t="str">
        <f t="shared" ca="1" si="7"/>
        <v/>
      </c>
      <c r="AD8" s="7" t="str">
        <f t="shared" ca="1" si="7"/>
        <v/>
      </c>
      <c r="AE8" s="7" t="str">
        <f t="shared" ca="1" si="7"/>
        <v/>
      </c>
      <c r="AF8" s="7" t="str">
        <f t="shared" ca="1" si="7"/>
        <v/>
      </c>
      <c r="AG8" s="7" t="str">
        <f t="shared" ca="1" si="7"/>
        <v/>
      </c>
      <c r="AH8" s="7" t="str">
        <f t="shared" ca="1" si="7"/>
        <v/>
      </c>
      <c r="AI8" s="7" t="str">
        <f t="shared" ca="1" si="7"/>
        <v/>
      </c>
      <c r="AJ8" s="7" t="str">
        <f t="shared" ca="1" si="7"/>
        <v/>
      </c>
      <c r="AK8" s="7" t="str">
        <f t="shared" ca="1" si="7"/>
        <v/>
      </c>
      <c r="AL8" s="7" t="str">
        <f t="shared" ca="1" si="7"/>
        <v/>
      </c>
      <c r="AM8" s="7" t="str">
        <f t="shared" ca="1" si="7"/>
        <v/>
      </c>
      <c r="AN8" s="7" t="str">
        <f t="shared" ca="1" si="7"/>
        <v/>
      </c>
      <c r="AO8" s="7" t="str">
        <f t="shared" ca="1" si="7"/>
        <v/>
      </c>
      <c r="AP8" s="7" t="str">
        <f t="shared" ca="1" si="7"/>
        <v/>
      </c>
      <c r="AQ8" s="7" t="str">
        <f t="shared" ca="1" si="7"/>
        <v/>
      </c>
      <c r="AR8" s="7" t="str">
        <f t="shared" ca="1" si="7"/>
        <v/>
      </c>
      <c r="AS8" s="7" t="str">
        <f t="shared" ca="1" si="7"/>
        <v/>
      </c>
      <c r="AT8" s="7" t="str">
        <f t="shared" ca="1" si="7"/>
        <v/>
      </c>
      <c r="AU8" s="7" t="str">
        <f t="shared" ca="1" si="7"/>
        <v/>
      </c>
      <c r="AV8" s="7" t="str">
        <f t="shared" ca="1" si="7"/>
        <v/>
      </c>
      <c r="AW8" s="7" t="str">
        <f t="shared" ca="1" si="7"/>
        <v/>
      </c>
      <c r="AX8" s="7" t="str">
        <f t="shared" ca="1" si="7"/>
        <v/>
      </c>
      <c r="AY8" s="7" t="str">
        <f t="shared" ca="1" si="7"/>
        <v/>
      </c>
      <c r="AZ8" s="7" t="str">
        <f t="shared" ca="1" si="7"/>
        <v/>
      </c>
      <c r="BA8" s="7" t="str">
        <f t="shared" ca="1" si="7"/>
        <v/>
      </c>
      <c r="BB8" s="7" t="str">
        <f t="shared" ca="1" si="7"/>
        <v/>
      </c>
      <c r="BC8" s="7" t="str">
        <f t="shared" ca="1" si="7"/>
        <v/>
      </c>
      <c r="BD8" s="7" t="str">
        <f t="shared" ca="1" si="7"/>
        <v/>
      </c>
      <c r="BE8" s="7" t="str">
        <f t="shared" ca="1" si="7"/>
        <v/>
      </c>
    </row>
    <row r="9" spans="2:81" hidden="1" x14ac:dyDescent="0.2"/>
    <row r="10" spans="2:81" hidden="1" x14ac:dyDescent="0.2"/>
    <row r="11" spans="2:81" x14ac:dyDescent="0.2">
      <c r="J11" s="2" t="str">
        <f ca="1">CONCATENATE(J5,"/",J4,"/",J3,LEFT(J7,1))</f>
        <v>1/1/2016</v>
      </c>
      <c r="K11" s="2" t="str">
        <f t="shared" ref="K11:BE11" ca="1" si="8">CONCATENATE(K5,"/",K4,"/",K3,LEFT(K7,1))</f>
        <v>1/2/2016</v>
      </c>
      <c r="L11" s="2" t="str">
        <f t="shared" ca="1" si="8"/>
        <v>1/3/2016</v>
      </c>
      <c r="M11" s="2" t="str">
        <f t="shared" ca="1" si="8"/>
        <v>1/4/2016</v>
      </c>
      <c r="N11" s="2" t="str">
        <f t="shared" ca="1" si="8"/>
        <v>1/5/2016</v>
      </c>
      <c r="O11" s="2" t="str">
        <f t="shared" ca="1" si="8"/>
        <v>1/6/2016</v>
      </c>
      <c r="P11" s="2" t="str">
        <f t="shared" ca="1" si="8"/>
        <v>1/7/2016</v>
      </c>
      <c r="Q11" s="2" t="str">
        <f t="shared" ca="1" si="8"/>
        <v>1/8/2016</v>
      </c>
      <c r="R11" s="2" t="str">
        <f t="shared" ca="1" si="8"/>
        <v>1/9/2016</v>
      </c>
      <c r="S11" s="2" t="str">
        <f t="shared" ca="1" si="8"/>
        <v>1/10/2016</v>
      </c>
      <c r="T11" s="2" t="str">
        <f t="shared" ca="1" si="8"/>
        <v>1/11/2016</v>
      </c>
      <c r="U11" s="12" t="str">
        <f t="shared" ca="1" si="8"/>
        <v>1/12/2016</v>
      </c>
      <c r="V11" s="12" t="str">
        <f t="shared" ca="1" si="8"/>
        <v>1/1/2017</v>
      </c>
      <c r="W11" s="12" t="str">
        <f t="shared" ref="W11" ca="1" si="9">CONCATENATE(W5,"/",W4,"/",W3,LEFT(W7,1))</f>
        <v>1/2/2017</v>
      </c>
      <c r="X11" s="8" t="str">
        <f t="shared" ca="1" si="8"/>
        <v>1/3/2017e</v>
      </c>
      <c r="Y11" s="8" t="str">
        <f t="shared" ca="1" si="8"/>
        <v>1/4/2017e</v>
      </c>
      <c r="Z11" s="8" t="str">
        <f t="shared" ca="1" si="8"/>
        <v>1/5/2017e</v>
      </c>
      <c r="AA11" s="8" t="str">
        <f t="shared" ca="1" si="8"/>
        <v>1/6/2017e</v>
      </c>
      <c r="AB11" s="8" t="str">
        <f t="shared" ca="1" si="8"/>
        <v>1/7/2017e</v>
      </c>
      <c r="AC11" s="8" t="str">
        <f t="shared" ca="1" si="8"/>
        <v>1/8/2017e</v>
      </c>
      <c r="AD11" s="8" t="str">
        <f t="shared" ca="1" si="8"/>
        <v>1/9/2017e</v>
      </c>
      <c r="AE11" s="8" t="str">
        <f t="shared" ca="1" si="8"/>
        <v>1/10/2017e</v>
      </c>
      <c r="AF11" s="8" t="str">
        <f t="shared" ca="1" si="8"/>
        <v>1/11/2017e</v>
      </c>
      <c r="AG11" s="8" t="str">
        <f t="shared" ca="1" si="8"/>
        <v>1/12/2017e</v>
      </c>
      <c r="AH11" s="8" t="str">
        <f t="shared" ca="1" si="8"/>
        <v>1/1/2018e</v>
      </c>
      <c r="AI11" s="8" t="str">
        <f t="shared" ca="1" si="8"/>
        <v>1/2/2018e</v>
      </c>
      <c r="AJ11" s="8" t="str">
        <f t="shared" ca="1" si="8"/>
        <v>1/3/2018e</v>
      </c>
      <c r="AK11" s="8" t="str">
        <f t="shared" ca="1" si="8"/>
        <v>1/4/2018e</v>
      </c>
      <c r="AL11" s="8" t="str">
        <f t="shared" ca="1" si="8"/>
        <v>1/5/2018e</v>
      </c>
      <c r="AM11" s="8" t="str">
        <f t="shared" ca="1" si="8"/>
        <v>1/6/2018e</v>
      </c>
      <c r="AN11" s="8" t="str">
        <f t="shared" ca="1" si="8"/>
        <v>1/7/2018e</v>
      </c>
      <c r="AO11" s="8" t="str">
        <f t="shared" ca="1" si="8"/>
        <v>1/8/2018e</v>
      </c>
      <c r="AP11" s="8" t="str">
        <f t="shared" ca="1" si="8"/>
        <v>1/9/2018e</v>
      </c>
      <c r="AQ11" s="8" t="str">
        <f t="shared" ca="1" si="8"/>
        <v>1/10/2018e</v>
      </c>
      <c r="AR11" s="8" t="str">
        <f t="shared" ca="1" si="8"/>
        <v>1/11/2018e</v>
      </c>
      <c r="AS11" s="8" t="str">
        <f t="shared" ca="1" si="8"/>
        <v>1/12/2018e</v>
      </c>
      <c r="AT11" s="8" t="str">
        <f t="shared" ca="1" si="8"/>
        <v>1/1/2019e</v>
      </c>
      <c r="AU11" s="8" t="str">
        <f t="shared" ca="1" si="8"/>
        <v>1/2/2019e</v>
      </c>
      <c r="AV11" s="8" t="str">
        <f t="shared" ca="1" si="8"/>
        <v>1/3/2019e</v>
      </c>
      <c r="AW11" s="8" t="str">
        <f t="shared" ca="1" si="8"/>
        <v>1/4/2019e</v>
      </c>
      <c r="AX11" s="8" t="str">
        <f t="shared" ca="1" si="8"/>
        <v>1/5/2019e</v>
      </c>
      <c r="AY11" s="8" t="str">
        <f t="shared" ca="1" si="8"/>
        <v>1/6/2019e</v>
      </c>
      <c r="AZ11" s="8" t="str">
        <f t="shared" ca="1" si="8"/>
        <v>1/7/2019e</v>
      </c>
      <c r="BA11" s="8" t="str">
        <f t="shared" ca="1" si="8"/>
        <v>1/8/2019e</v>
      </c>
      <c r="BB11" s="8" t="str">
        <f t="shared" ca="1" si="8"/>
        <v>1/9/2019e</v>
      </c>
      <c r="BC11" s="8" t="str">
        <f t="shared" ca="1" si="8"/>
        <v>1/10/2019e</v>
      </c>
      <c r="BD11" s="8" t="str">
        <f t="shared" ca="1" si="8"/>
        <v>1/11/2019e</v>
      </c>
      <c r="BE11" s="8" t="str">
        <f t="shared" ca="1" si="8"/>
        <v>1/12/2019e</v>
      </c>
    </row>
    <row r="12" spans="2:81" x14ac:dyDescent="0.2">
      <c r="B12" t="s">
        <v>0</v>
      </c>
      <c r="H12" s="220" t="s">
        <v>141</v>
      </c>
      <c r="W12" s="10"/>
    </row>
    <row r="13" spans="2:81" s="55" customFormat="1" ht="20" thickBot="1" x14ac:dyDescent="0.3">
      <c r="E13" s="113"/>
      <c r="H13" s="222"/>
      <c r="I13" s="57" t="s">
        <v>39</v>
      </c>
      <c r="U13" s="178"/>
      <c r="V13" s="178"/>
      <c r="W13" s="17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</row>
    <row r="14" spans="2:81" s="14" customFormat="1" ht="17" outlineLevel="1" thickBot="1" x14ac:dyDescent="0.25">
      <c r="B14" s="28" t="s">
        <v>50</v>
      </c>
      <c r="C14" s="28" t="s">
        <v>111</v>
      </c>
      <c r="D14" s="28" t="s">
        <v>51</v>
      </c>
      <c r="E14" s="28" t="s">
        <v>112</v>
      </c>
      <c r="F14" s="28" t="s">
        <v>113</v>
      </c>
      <c r="H14" s="223"/>
      <c r="I14" s="15" t="s">
        <v>42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9"/>
      <c r="V14" s="179"/>
      <c r="W14" s="179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6"/>
      <c r="BG14" s="16"/>
      <c r="BH14" s="16"/>
      <c r="BI14" s="16"/>
      <c r="BJ14" s="16"/>
      <c r="BK14" s="16"/>
      <c r="BL14" s="16"/>
    </row>
    <row r="15" spans="2:81" s="31" customFormat="1" ht="17" outlineLevel="1" thickBot="1" x14ac:dyDescent="0.25">
      <c r="B15" s="267"/>
      <c r="C15" s="268"/>
      <c r="D15" s="269"/>
      <c r="E15" s="270"/>
      <c r="F15" s="271"/>
      <c r="H15" s="224"/>
      <c r="I15" s="96" t="s">
        <v>52</v>
      </c>
      <c r="J15" s="31">
        <f>IF(AND($B15&lt;=J$6,IF($C15&lt;1,50000,$C15)&gt;J$6),$D15/12,0)*(1+$E15)^COUNTIF($I$4:I$4,12)*(1+$F$22)</f>
        <v>0</v>
      </c>
      <c r="K15" s="31">
        <f>IF(AND($B15&lt;=K$6,IF($C15&lt;1,50000,$C15)&gt;K$6),$D15/12,0)*(1+$E15)^COUNTIF($I$4:J$4,12)*(1+$F$22)</f>
        <v>0</v>
      </c>
      <c r="L15" s="31">
        <f>IF(AND($B15&lt;=L$6,IF($C15&lt;1,50000,$C15)&gt;L$6),$D15/12,0)*(1+$E15)^COUNTIF($I$4:K$4,12)*(1+$F$22)</f>
        <v>0</v>
      </c>
      <c r="M15" s="31">
        <f>IF(AND($B15&lt;=M$6,IF($C15&lt;1,50000,$C15)&gt;M$6),$D15/12,0)*(1+$E15)^COUNTIF($I$4:L$4,12)*(1+$F$22)</f>
        <v>0</v>
      </c>
      <c r="N15" s="31">
        <f>IF(AND($B15&lt;=N$6,IF($C15&lt;1,50000,$C15)&gt;N$6),$D15/12,0)*(1+$E15)^COUNTIF($I$4:M$4,12)*(1+$F$22)</f>
        <v>0</v>
      </c>
      <c r="O15" s="31">
        <f>IF(AND($B15&lt;=O$6,IF($C15&lt;1,50000,$C15)&gt;O$6),$D15/12,0)*(1+$E15)^COUNTIF($I$4:N$4,12)*(1+$F$22)</f>
        <v>0</v>
      </c>
      <c r="P15" s="31">
        <f>IF(AND($B15&lt;=P$6,IF($C15&lt;1,50000,$C15)&gt;P$6),$D15/12,0)*(1+$E15)^COUNTIF($I$4:O$4,12)*(1+$F$22)</f>
        <v>0</v>
      </c>
      <c r="Q15" s="31">
        <f>IF(AND($B15&lt;=Q$6,IF($C15&lt;1,50000,$C15)&gt;Q$6),$D15/12,0)*(1+$E15)^COUNTIF($I$4:P$4,12)*(1+$F$22)</f>
        <v>0</v>
      </c>
      <c r="R15" s="31">
        <f>IF(AND($B15&lt;=R$6,IF($C15&lt;1,50000,$C15)&gt;R$6),$D15/12,0)*(1+$E15)^COUNTIF($I$4:Q$4,12)*(1+$F$22)</f>
        <v>0</v>
      </c>
      <c r="S15" s="31">
        <f>IF(AND($B15&lt;=S$6,IF($C15&lt;1,50000,$C15)&gt;S$6),$D15/12,0)*(1+$E15)^COUNTIF($I$4:R$4,12)*(1+$F$22)</f>
        <v>0</v>
      </c>
      <c r="T15" s="31">
        <f>IF(AND($B15&lt;=T$6,IF($C15&lt;1,50000,$C15)&gt;T$6),$D15/12,0)*(1+$E15)^COUNTIF($I$4:S$4,12)*(1+$F$22)</f>
        <v>0</v>
      </c>
      <c r="U15" s="31">
        <f>IF(AND($B15&lt;=U$6,IF($C15&lt;1,50000,$C15)&gt;U$6),$D15/12,0)*(1+$E15)^COUNTIF($I$4:T$4,12)*(1+$F$22)</f>
        <v>0</v>
      </c>
      <c r="V15" s="31">
        <f>IF(AND($B15&lt;=V$6,IF($C15&lt;1,50000,$C15)&gt;V$6),$D15/12,0)*(1+$E15)^COUNTIF($I$4:U$4,12)*(1+$F$22)</f>
        <v>0</v>
      </c>
      <c r="W15" s="31">
        <f>IF(AND($B15&lt;=W$6,IF($C15&lt;1,50000,$C15)&gt;W$6),$D15/12,0)*(1+$E15)^COUNTIF($I$4:V$4,12)*(1+$F$22)</f>
        <v>0</v>
      </c>
      <c r="X15" s="33">
        <f>IF(AND($B15&lt;=X$6,IF($C15&lt;1,50000,$C15)&gt;X$6),$D15/12,0)*(1+$E15)^COUNTIF($I$4:W$4,12)*(1+$F$22)</f>
        <v>0</v>
      </c>
      <c r="Y15" s="33">
        <f>IF(AND($B15&lt;=Y$6,IF($C15&lt;1,50000,$C15)&gt;Y$6),$D15/12,0)*(1+$E15)^COUNTIF($I$4:X$4,12)*(1+$F$22)</f>
        <v>0</v>
      </c>
      <c r="Z15" s="33">
        <f>IF(AND($B15&lt;=Z$6,IF($C15&lt;1,50000,$C15)&gt;Z$6),$D15/12,0)*(1+$E15)^COUNTIF($I$4:Y$4,12)*(1+$F$22)</f>
        <v>0</v>
      </c>
      <c r="AA15" s="33">
        <f>IF(AND($B15&lt;=AA$6,IF($C15&lt;1,50000,$C15)&gt;AA$6),$D15/12,0)*(1+$E15)^COUNTIF($I$4:Z$4,12)*(1+$F$22)</f>
        <v>0</v>
      </c>
      <c r="AB15" s="33">
        <f>IF(AND($B15&lt;=AB$6,IF($C15&lt;1,50000,$C15)&gt;AB$6),$D15/12,0)*(1+$E15)^COUNTIF($I$4:AA$4,12)*(1+$F$22)</f>
        <v>0</v>
      </c>
      <c r="AC15" s="33">
        <f>IF(AND($B15&lt;=AC$6,IF($C15&lt;1,50000,$C15)&gt;AC$6),$D15/12,0)*(1+$E15)^COUNTIF($I$4:AB$4,12)*(1+$F$22)</f>
        <v>0</v>
      </c>
      <c r="AD15" s="33">
        <f>IF(AND($B15&lt;=AD$6,IF($C15&lt;1,50000,$C15)&gt;AD$6),$D15/12,0)*(1+$E15)^COUNTIF($I$4:AC$4,12)*(1+$F$22)</f>
        <v>0</v>
      </c>
      <c r="AE15" s="33">
        <f>IF(AND($B15&lt;=AE$6,IF($C15&lt;1,50000,$C15)&gt;AE$6),$D15/12,0)*(1+$E15)^COUNTIF($I$4:AD$4,12)*(1+$F$22)</f>
        <v>0</v>
      </c>
      <c r="AF15" s="33">
        <f>IF(AND($B15&lt;=AF$6,IF($C15&lt;1,50000,$C15)&gt;AF$6),$D15/12,0)*(1+$E15)^COUNTIF($I$4:AE$4,12)*(1+$F$22)</f>
        <v>0</v>
      </c>
      <c r="AG15" s="33">
        <f>IF(AND($B15&lt;=AG$6,IF($C15&lt;1,50000,$C15)&gt;AG$6),$D15/12,0)*(1+$E15)^COUNTIF($I$4:AF$4,12)*(1+$F$22)</f>
        <v>0</v>
      </c>
      <c r="AH15" s="33">
        <f>IF(AND($B15&lt;=AH$6,IF($C15&lt;1,50000,$C15)&gt;AH$6),$D15/12,0)*(1+$E15)^COUNTIF($I$4:AG$4,12)*(1+$F$22)</f>
        <v>0</v>
      </c>
      <c r="AI15" s="33">
        <f>IF(AND($B15&lt;=AI$6,IF($C15&lt;1,50000,$C15)&gt;AI$6),$D15/12,0)*(1+$E15)^COUNTIF($I$4:AH$4,12)*(1+$F$22)</f>
        <v>0</v>
      </c>
      <c r="AJ15" s="33">
        <f>IF(AND($B15&lt;=AJ$6,IF($C15&lt;1,50000,$C15)&gt;AJ$6),$D15/12,0)*(1+$E15)^COUNTIF($I$4:AI$4,12)*(1+$F$22)</f>
        <v>0</v>
      </c>
      <c r="AK15" s="33">
        <f>IF(AND($B15&lt;=AK$6,IF($C15&lt;1,50000,$C15)&gt;AK$6),$D15/12,0)*(1+$E15)^COUNTIF($I$4:AJ$4,12)*(1+$F$22)</f>
        <v>0</v>
      </c>
      <c r="AL15" s="33">
        <f>IF(AND($B15&lt;=AL$6,IF($C15&lt;1,50000,$C15)&gt;AL$6),$D15/12,0)*(1+$E15)^COUNTIF($I$4:AK$4,12)*(1+$F$22)</f>
        <v>0</v>
      </c>
      <c r="AM15" s="33">
        <f>IF(AND($B15&lt;=AM$6,IF($C15&lt;1,50000,$C15)&gt;AM$6),$D15/12,0)*(1+$E15)^COUNTIF($I$4:AL$4,12)*(1+$F$22)</f>
        <v>0</v>
      </c>
      <c r="AN15" s="33">
        <f>IF(AND($B15&lt;=AN$6,IF($C15&lt;1,50000,$C15)&gt;AN$6),$D15/12,0)*(1+$E15)^COUNTIF($I$4:AM$4,12)*(1+$F$22)</f>
        <v>0</v>
      </c>
      <c r="AO15" s="33">
        <f>IF(AND($B15&lt;=AO$6,IF($C15&lt;1,50000,$C15)&gt;AO$6),$D15/12,0)*(1+$E15)^COUNTIF($I$4:AN$4,12)*(1+$F$22)</f>
        <v>0</v>
      </c>
      <c r="AP15" s="33">
        <f>IF(AND($B15&lt;=AP$6,IF($C15&lt;1,50000,$C15)&gt;AP$6),$D15/12,0)*(1+$E15)^COUNTIF($I$4:AO$4,12)*(1+$F$22)</f>
        <v>0</v>
      </c>
      <c r="AQ15" s="33">
        <f>IF(AND($B15&lt;=AQ$6,IF($C15&lt;1,50000,$C15)&gt;AQ$6),$D15/12,0)*(1+$E15)^COUNTIF($I$4:AP$4,12)*(1+$F$22)</f>
        <v>0</v>
      </c>
      <c r="AR15" s="33">
        <f>IF(AND($B15&lt;=AR$6,IF($C15&lt;1,50000,$C15)&gt;AR$6),$D15/12,0)*(1+$E15)^COUNTIF($I$4:AQ$4,12)*(1+$F$22)</f>
        <v>0</v>
      </c>
      <c r="AS15" s="33">
        <f>IF(AND($B15&lt;=AS$6,IF($C15&lt;1,50000,$C15)&gt;AS$6),$D15/12,0)*(1+$E15)^COUNTIF($I$4:AR$4,12)*(1+$F$22)</f>
        <v>0</v>
      </c>
      <c r="AT15" s="33">
        <f>IF(AND($B15&lt;=AT$6,IF($C15&lt;1,50000,$C15)&gt;AT$6),$D15/12,0)*(1+$E15)^COUNTIF($I$4:AS$4,12)*(1+$F$22)</f>
        <v>0</v>
      </c>
      <c r="AU15" s="33">
        <f>IF(AND($B15&lt;=AU$6,IF($C15&lt;1,50000,$C15)&gt;AU$6),$D15/12,0)*(1+$E15)^COUNTIF($I$4:AT$4,12)*(1+$F$22)</f>
        <v>0</v>
      </c>
      <c r="AV15" s="33">
        <f>IF(AND($B15&lt;=AV$6,IF($C15&lt;1,50000,$C15)&gt;AV$6),$D15/12,0)*(1+$E15)^COUNTIF($I$4:AU$4,12)*(1+$F$22)</f>
        <v>0</v>
      </c>
      <c r="AW15" s="33">
        <f>IF(AND($B15&lt;=AW$6,IF($C15&lt;1,50000,$C15)&gt;AW$6),$D15/12,0)*(1+$E15)^COUNTIF($I$4:AV$4,12)*(1+$F$22)</f>
        <v>0</v>
      </c>
      <c r="AX15" s="33">
        <f>IF(AND($B15&lt;=AX$6,IF($C15&lt;1,50000,$C15)&gt;AX$6),$D15/12,0)*(1+$E15)^COUNTIF($I$4:AW$4,12)*(1+$F$22)</f>
        <v>0</v>
      </c>
      <c r="AY15" s="33">
        <f>IF(AND($B15&lt;=AY$6,IF($C15&lt;1,50000,$C15)&gt;AY$6),$D15/12,0)*(1+$E15)^COUNTIF($I$4:AX$4,12)*(1+$F$22)</f>
        <v>0</v>
      </c>
      <c r="AZ15" s="33">
        <f>IF(AND($B15&lt;=AZ$6,IF($C15&lt;1,50000,$C15)&gt;AZ$6),$D15/12,0)*(1+$E15)^COUNTIF($I$4:AY$4,12)*(1+$F$22)</f>
        <v>0</v>
      </c>
      <c r="BA15" s="33">
        <f>IF(AND($B15&lt;=BA$6,IF($C15&lt;1,50000,$C15)&gt;BA$6),$D15/12,0)*(1+$E15)^COUNTIF($I$4:AZ$4,12)*(1+$F$22)</f>
        <v>0</v>
      </c>
      <c r="BB15" s="33">
        <f>IF(AND($B15&lt;=BB$6,IF($C15&lt;1,50000,$C15)&gt;BB$6),$D15/12,0)*(1+$E15)^COUNTIF($I$4:BA$4,12)*(1+$F$22)</f>
        <v>0</v>
      </c>
      <c r="BC15" s="33">
        <f>IF(AND($B15&lt;=BC$6,IF($C15&lt;1,50000,$C15)&gt;BC$6),$D15/12,0)*(1+$E15)^COUNTIF($I$4:BB$4,12)*(1+$F$22)</f>
        <v>0</v>
      </c>
      <c r="BD15" s="33">
        <f>IF(AND($B15&lt;=BD$6,IF($C15&lt;1,50000,$C15)&gt;BD$6),$D15/12,0)*(1+$E15)^COUNTIF($I$4:BC$4,12)*(1+$F$22)</f>
        <v>0</v>
      </c>
      <c r="BE15" s="33">
        <f>IF(AND($B15&lt;=BE$6,IF($C15&lt;1,50000,$C15)&gt;BE$6),$D15/12,0)*(1+$E15)^COUNTIF($I$4:BD$4,12)*(1+$F$22)</f>
        <v>0</v>
      </c>
    </row>
    <row r="16" spans="2:81" s="31" customFormat="1" ht="17" outlineLevel="1" thickBot="1" x14ac:dyDescent="0.25">
      <c r="B16" s="272"/>
      <c r="C16" s="273"/>
      <c r="D16" s="274"/>
      <c r="E16" s="275"/>
      <c r="F16" s="276"/>
      <c r="H16" s="224"/>
      <c r="I16" s="96" t="s">
        <v>53</v>
      </c>
      <c r="J16" s="31">
        <f>IF(AND($B16&lt;=J$6,IF($C16&lt;1,50000,$C16)&gt;J$6),$D16/12,0)*(1+$E16)^COUNTIF($I$4:I$4,12)*(1+$F$22)</f>
        <v>0</v>
      </c>
      <c r="K16" s="31">
        <f>IF(AND($B16&lt;=K$6,IF($C16&lt;1,50000,$C16)&gt;K$6),$D16/12,0)*(1+$E16)^COUNTIF($I$4:J$4,12)*(1+$F$22)</f>
        <v>0</v>
      </c>
      <c r="L16" s="31">
        <f>IF(AND($B16&lt;=L$6,IF($C16&lt;1,50000,$C16)&gt;L$6),$D16/12,0)*(1+$E16)^COUNTIF($I$4:K$4,12)*(1+$F$22)</f>
        <v>0</v>
      </c>
      <c r="M16" s="31">
        <f>IF(AND($B16&lt;=M$6,IF($C16&lt;1,50000,$C16)&gt;M$6),$D16/12,0)*(1+$E16)^COUNTIF($I$4:L$4,12)*(1+$F$22)</f>
        <v>0</v>
      </c>
      <c r="N16" s="31">
        <f>IF(AND($B16&lt;=N$6,IF($C16&lt;1,50000,$C16)&gt;N$6),$D16/12,0)*(1+$E16)^COUNTIF($I$4:M$4,12)*(1+$F$22)</f>
        <v>0</v>
      </c>
      <c r="O16" s="31">
        <f>IF(AND($B16&lt;=O$6,IF($C16&lt;1,50000,$C16)&gt;O$6),$D16/12,0)*(1+$E16)^COUNTIF($I$4:N$4,12)*(1+$F$22)</f>
        <v>0</v>
      </c>
      <c r="P16" s="31">
        <f>IF(AND($B16&lt;=P$6,IF($C16&lt;1,50000,$C16)&gt;P$6),$D16/12,0)*(1+$E16)^COUNTIF($I$4:O$4,12)*(1+$F$22)</f>
        <v>0</v>
      </c>
      <c r="Q16" s="31">
        <f>IF(AND($B16&lt;=Q$6,IF($C16&lt;1,50000,$C16)&gt;Q$6),$D16/12,0)*(1+$E16)^COUNTIF($I$4:P$4,12)*(1+$F$22)</f>
        <v>0</v>
      </c>
      <c r="R16" s="31">
        <f>IF(AND($B16&lt;=R$6,IF($C16&lt;1,50000,$C16)&gt;R$6),$D16/12,0)*(1+$E16)^COUNTIF($I$4:Q$4,12)*(1+$F$22)</f>
        <v>0</v>
      </c>
      <c r="S16" s="31">
        <f>IF(AND($B16&lt;=S$6,IF($C16&lt;1,50000,$C16)&gt;S$6),$D16/12,0)*(1+$E16)^COUNTIF($I$4:R$4,12)*(1+$F$22)</f>
        <v>0</v>
      </c>
      <c r="T16" s="31">
        <f>IF(AND($B16&lt;=T$6,IF($C16&lt;1,50000,$C16)&gt;T$6),$D16/12,0)*(1+$E16)^COUNTIF($I$4:S$4,12)*(1+$F$22)</f>
        <v>0</v>
      </c>
      <c r="U16" s="31">
        <f>IF(AND($B16&lt;=U$6,IF($C16&lt;1,50000,$C16)&gt;U$6),$D16/12,0)*(1+$E16)^COUNTIF($I$4:T$4,12)*(1+$F$22)</f>
        <v>0</v>
      </c>
      <c r="V16" s="31">
        <f>IF(AND($B16&lt;=V$6,IF($C16&lt;1,50000,$C16)&gt;V$6),$D16/12,0)*(1+$E16)^COUNTIF($I$4:U$4,12)*(1+$F$22)</f>
        <v>0</v>
      </c>
      <c r="W16" s="31">
        <f>IF(AND($B16&lt;=W$6,IF($C16&lt;1,50000,$C16)&gt;W$6),$D16/12,0)*(1+$E16)^COUNTIF($I$4:V$4,12)*(1+$F$22)</f>
        <v>0</v>
      </c>
      <c r="X16" s="33">
        <f>IF(AND($B16&lt;=X$6,IF($C16&lt;1,50000,$C16)&gt;X$6),$D16/12,0)*(1+$E16)^COUNTIF($I$4:W$4,12)*(1+$F$22)</f>
        <v>0</v>
      </c>
      <c r="Y16" s="33">
        <f>IF(AND($B16&lt;=Y$6,IF($C16&lt;1,50000,$C16)&gt;Y$6),$D16/12,0)*(1+$E16)^COUNTIF($I$4:X$4,12)*(1+$F$22)</f>
        <v>0</v>
      </c>
      <c r="Z16" s="33">
        <f>IF(AND($B16&lt;=Z$6,IF($C16&lt;1,50000,$C16)&gt;Z$6),$D16/12,0)*(1+$E16)^COUNTIF($I$4:Y$4,12)*(1+$F$22)</f>
        <v>0</v>
      </c>
      <c r="AA16" s="33">
        <f>IF(AND($B16&lt;=AA$6,IF($C16&lt;1,50000,$C16)&gt;AA$6),$D16/12,0)*(1+$E16)^COUNTIF($I$4:Z$4,12)*(1+$F$22)</f>
        <v>0</v>
      </c>
      <c r="AB16" s="33">
        <f>IF(AND($B16&lt;=AB$6,IF($C16&lt;1,50000,$C16)&gt;AB$6),$D16/12,0)*(1+$E16)^COUNTIF($I$4:AA$4,12)*(1+$F$22)</f>
        <v>0</v>
      </c>
      <c r="AC16" s="33">
        <f>IF(AND($B16&lt;=AC$6,IF($C16&lt;1,50000,$C16)&gt;AC$6),$D16/12,0)*(1+$E16)^COUNTIF($I$4:AB$4,12)*(1+$F$22)</f>
        <v>0</v>
      </c>
      <c r="AD16" s="33">
        <f>IF(AND($B16&lt;=AD$6,IF($C16&lt;1,50000,$C16)&gt;AD$6),$D16/12,0)*(1+$E16)^COUNTIF($I$4:AC$4,12)*(1+$F$22)</f>
        <v>0</v>
      </c>
      <c r="AE16" s="33">
        <f>IF(AND($B16&lt;=AE$6,IF($C16&lt;1,50000,$C16)&gt;AE$6),$D16/12,0)*(1+$E16)^COUNTIF($I$4:AD$4,12)*(1+$F$22)</f>
        <v>0</v>
      </c>
      <c r="AF16" s="33">
        <f>IF(AND($B16&lt;=AF$6,IF($C16&lt;1,50000,$C16)&gt;AF$6),$D16/12,0)*(1+$E16)^COUNTIF($I$4:AE$4,12)*(1+$F$22)</f>
        <v>0</v>
      </c>
      <c r="AG16" s="33">
        <f>IF(AND($B16&lt;=AG$6,IF($C16&lt;1,50000,$C16)&gt;AG$6),$D16/12,0)*(1+$E16)^COUNTIF($I$4:AF$4,12)*(1+$F$22)</f>
        <v>0</v>
      </c>
      <c r="AH16" s="33">
        <f>IF(AND($B16&lt;=AH$6,IF($C16&lt;1,50000,$C16)&gt;AH$6),$D16/12,0)*(1+$E16)^COUNTIF($I$4:AG$4,12)*(1+$F$22)</f>
        <v>0</v>
      </c>
      <c r="AI16" s="33">
        <f>IF(AND($B16&lt;=AI$6,IF($C16&lt;1,50000,$C16)&gt;AI$6),$D16/12,0)*(1+$E16)^COUNTIF($I$4:AH$4,12)*(1+$F$22)</f>
        <v>0</v>
      </c>
      <c r="AJ16" s="33">
        <f>IF(AND($B16&lt;=AJ$6,IF($C16&lt;1,50000,$C16)&gt;AJ$6),$D16/12,0)*(1+$E16)^COUNTIF($I$4:AI$4,12)*(1+$F$22)</f>
        <v>0</v>
      </c>
      <c r="AK16" s="33">
        <f>IF(AND($B16&lt;=AK$6,IF($C16&lt;1,50000,$C16)&gt;AK$6),$D16/12,0)*(1+$E16)^COUNTIF($I$4:AJ$4,12)*(1+$F$22)</f>
        <v>0</v>
      </c>
      <c r="AL16" s="33">
        <f>IF(AND($B16&lt;=AL$6,IF($C16&lt;1,50000,$C16)&gt;AL$6),$D16/12,0)*(1+$E16)^COUNTIF($I$4:AK$4,12)*(1+$F$22)</f>
        <v>0</v>
      </c>
      <c r="AM16" s="33">
        <f>IF(AND($B16&lt;=AM$6,IF($C16&lt;1,50000,$C16)&gt;AM$6),$D16/12,0)*(1+$E16)^COUNTIF($I$4:AL$4,12)*(1+$F$22)</f>
        <v>0</v>
      </c>
      <c r="AN16" s="33">
        <f>IF(AND($B16&lt;=AN$6,IF($C16&lt;1,50000,$C16)&gt;AN$6),$D16/12,0)*(1+$E16)^COUNTIF($I$4:AM$4,12)*(1+$F$22)</f>
        <v>0</v>
      </c>
      <c r="AO16" s="33">
        <f>IF(AND($B16&lt;=AO$6,IF($C16&lt;1,50000,$C16)&gt;AO$6),$D16/12,0)*(1+$E16)^COUNTIF($I$4:AN$4,12)*(1+$F$22)</f>
        <v>0</v>
      </c>
      <c r="AP16" s="33">
        <f>IF(AND($B16&lt;=AP$6,IF($C16&lt;1,50000,$C16)&gt;AP$6),$D16/12,0)*(1+$E16)^COUNTIF($I$4:AO$4,12)*(1+$F$22)</f>
        <v>0</v>
      </c>
      <c r="AQ16" s="33">
        <f>IF(AND($B16&lt;=AQ$6,IF($C16&lt;1,50000,$C16)&gt;AQ$6),$D16/12,0)*(1+$E16)^COUNTIF($I$4:AP$4,12)*(1+$F$22)</f>
        <v>0</v>
      </c>
      <c r="AR16" s="33">
        <f>IF(AND($B16&lt;=AR$6,IF($C16&lt;1,50000,$C16)&gt;AR$6),$D16/12,0)*(1+$E16)^COUNTIF($I$4:AQ$4,12)*(1+$F$22)</f>
        <v>0</v>
      </c>
      <c r="AS16" s="33">
        <f>IF(AND($B16&lt;=AS$6,IF($C16&lt;1,50000,$C16)&gt;AS$6),$D16/12,0)*(1+$E16)^COUNTIF($I$4:AR$4,12)*(1+$F$22)</f>
        <v>0</v>
      </c>
      <c r="AT16" s="33">
        <f>IF(AND($B16&lt;=AT$6,IF($C16&lt;1,50000,$C16)&gt;AT$6),$D16/12,0)*(1+$E16)^COUNTIF($I$4:AS$4,12)*(1+$F$22)</f>
        <v>0</v>
      </c>
      <c r="AU16" s="33">
        <f>IF(AND($B16&lt;=AU$6,IF($C16&lt;1,50000,$C16)&gt;AU$6),$D16/12,0)*(1+$E16)^COUNTIF($I$4:AT$4,12)*(1+$F$22)</f>
        <v>0</v>
      </c>
      <c r="AV16" s="33">
        <f>IF(AND($B16&lt;=AV$6,IF($C16&lt;1,50000,$C16)&gt;AV$6),$D16/12,0)*(1+$E16)^COUNTIF($I$4:AU$4,12)*(1+$F$22)</f>
        <v>0</v>
      </c>
      <c r="AW16" s="33">
        <f>IF(AND($B16&lt;=AW$6,IF($C16&lt;1,50000,$C16)&gt;AW$6),$D16/12,0)*(1+$E16)^COUNTIF($I$4:AV$4,12)*(1+$F$22)</f>
        <v>0</v>
      </c>
      <c r="AX16" s="33">
        <f>IF(AND($B16&lt;=AX$6,IF($C16&lt;1,50000,$C16)&gt;AX$6),$D16/12,0)*(1+$E16)^COUNTIF($I$4:AW$4,12)*(1+$F$22)</f>
        <v>0</v>
      </c>
      <c r="AY16" s="33">
        <f>IF(AND($B16&lt;=AY$6,IF($C16&lt;1,50000,$C16)&gt;AY$6),$D16/12,0)*(1+$E16)^COUNTIF($I$4:AX$4,12)*(1+$F$22)</f>
        <v>0</v>
      </c>
      <c r="AZ16" s="33">
        <f>IF(AND($B16&lt;=AZ$6,IF($C16&lt;1,50000,$C16)&gt;AZ$6),$D16/12,0)*(1+$E16)^COUNTIF($I$4:AY$4,12)*(1+$F$22)</f>
        <v>0</v>
      </c>
      <c r="BA16" s="33">
        <f>IF(AND($B16&lt;=BA$6,IF($C16&lt;1,50000,$C16)&gt;BA$6),$D16/12,0)*(1+$E16)^COUNTIF($I$4:AZ$4,12)*(1+$F$22)</f>
        <v>0</v>
      </c>
      <c r="BB16" s="33">
        <f>IF(AND($B16&lt;=BB$6,IF($C16&lt;1,50000,$C16)&gt;BB$6),$D16/12,0)*(1+$E16)^COUNTIF($I$4:BA$4,12)*(1+$F$22)</f>
        <v>0</v>
      </c>
      <c r="BC16" s="33">
        <f>IF(AND($B16&lt;=BC$6,IF($C16&lt;1,50000,$C16)&gt;BC$6),$D16/12,0)*(1+$E16)^COUNTIF($I$4:BB$4,12)*(1+$F$22)</f>
        <v>0</v>
      </c>
      <c r="BD16" s="33">
        <f>IF(AND($B16&lt;=BD$6,IF($C16&lt;1,50000,$C16)&gt;BD$6),$D16/12,0)*(1+$E16)^COUNTIF($I$4:BC$4,12)*(1+$F$22)</f>
        <v>0</v>
      </c>
      <c r="BE16" s="33">
        <f>IF(AND($B16&lt;=BE$6,IF($C16&lt;1,50000,$C16)&gt;BE$6),$D16/12,0)*(1+$E16)^COUNTIF($I$4:BD$4,12)*(1+$F$22)</f>
        <v>0</v>
      </c>
    </row>
    <row r="17" spans="2:64" s="31" customFormat="1" ht="17" outlineLevel="1" thickBot="1" x14ac:dyDescent="0.25">
      <c r="B17" s="277"/>
      <c r="C17" s="278"/>
      <c r="D17" s="279"/>
      <c r="E17" s="280"/>
      <c r="F17" s="281"/>
      <c r="H17" s="224"/>
      <c r="I17" s="96" t="s">
        <v>44</v>
      </c>
      <c r="J17" s="31">
        <f>IF(AND($B17&lt;=J$6,IF($C17&lt;1,50000,$C17)&gt;J$6),$D17/12,0)*(1+$E17)^COUNTIF($I$4:I$4,12)*(1+$F$22)</f>
        <v>0</v>
      </c>
      <c r="K17" s="31">
        <f>IF(AND($B17&lt;=K$6,IF($C17&lt;1,50000,$C17)&gt;K$6),$D17/12,0)*(1+$E17)^COUNTIF($I$4:J$4,12)*(1+$F$22)</f>
        <v>0</v>
      </c>
      <c r="L17" s="31">
        <f>IF(AND($B17&lt;=L$6,IF($C17&lt;1,50000,$C17)&gt;L$6),$D17/12,0)*(1+$E17)^COUNTIF($I$4:K$4,12)*(1+$F$22)</f>
        <v>0</v>
      </c>
      <c r="M17" s="31">
        <f>IF(AND($B17&lt;=M$6,IF($C17&lt;1,50000,$C17)&gt;M$6),$D17/12,0)*(1+$E17)^COUNTIF($I$4:L$4,12)*(1+$F$22)</f>
        <v>0</v>
      </c>
      <c r="N17" s="31">
        <f>IF(AND($B17&lt;=N$6,IF($C17&lt;1,50000,$C17)&gt;N$6),$D17/12,0)*(1+$E17)^COUNTIF($I$4:M$4,12)*(1+$F$22)</f>
        <v>0</v>
      </c>
      <c r="O17" s="31">
        <f>IF(AND($B17&lt;=O$6,IF($C17&lt;1,50000,$C17)&gt;O$6),$D17/12,0)*(1+$E17)^COUNTIF($I$4:N$4,12)*(1+$F$22)</f>
        <v>0</v>
      </c>
      <c r="P17" s="31">
        <f>IF(AND($B17&lt;=P$6,IF($C17&lt;1,50000,$C17)&gt;P$6),$D17/12,0)*(1+$E17)^COUNTIF($I$4:O$4,12)*(1+$F$22)</f>
        <v>0</v>
      </c>
      <c r="Q17" s="31">
        <f>IF(AND($B17&lt;=Q$6,IF($C17&lt;1,50000,$C17)&gt;Q$6),$D17/12,0)*(1+$E17)^COUNTIF($I$4:P$4,12)*(1+$F$22)</f>
        <v>0</v>
      </c>
      <c r="R17" s="31">
        <f>IF(AND($B17&lt;=R$6,IF($C17&lt;1,50000,$C17)&gt;R$6),$D17/12,0)*(1+$E17)^COUNTIF($I$4:Q$4,12)*(1+$F$22)</f>
        <v>0</v>
      </c>
      <c r="S17" s="31">
        <f>IF(AND($B17&lt;=S$6,IF($C17&lt;1,50000,$C17)&gt;S$6),$D17/12,0)*(1+$E17)^COUNTIF($I$4:R$4,12)*(1+$F$22)</f>
        <v>0</v>
      </c>
      <c r="T17" s="31">
        <f>IF(AND($B17&lt;=T$6,IF($C17&lt;1,50000,$C17)&gt;T$6),$D17/12,0)*(1+$E17)^COUNTIF($I$4:S$4,12)*(1+$F$22)</f>
        <v>0</v>
      </c>
      <c r="U17" s="31">
        <f>IF(AND($B17&lt;=U$6,IF($C17&lt;1,50000,$C17)&gt;U$6),$D17/12,0)*(1+$E17)^COUNTIF($I$4:T$4,12)*(1+$F$22)</f>
        <v>0</v>
      </c>
      <c r="V17" s="31">
        <f>IF(AND($B17&lt;=V$6,IF($C17&lt;1,50000,$C17)&gt;V$6),$D17/12,0)*(1+$E17)^COUNTIF($I$4:U$4,12)*(1+$F$22)</f>
        <v>0</v>
      </c>
      <c r="W17" s="31">
        <f>IF(AND($B17&lt;=W$6,IF($C17&lt;1,50000,$C17)&gt;W$6),$D17/12,0)*(1+$E17)^COUNTIF($I$4:V$4,12)*(1+$F$22)</f>
        <v>0</v>
      </c>
      <c r="X17" s="33">
        <f>IF(AND($B17&lt;=X$6,IF($C17&lt;1,50000,$C17)&gt;X$6),$D17/12,0)*(1+$E17)^COUNTIF($I$4:W$4,12)*(1+$F$22)</f>
        <v>0</v>
      </c>
      <c r="Y17" s="33">
        <f>IF(AND($B17&lt;=Y$6,IF($C17&lt;1,50000,$C17)&gt;Y$6),$D17/12,0)*(1+$E17)^COUNTIF($I$4:X$4,12)*(1+$F$22)</f>
        <v>0</v>
      </c>
      <c r="Z17" s="33">
        <f>IF(AND($B17&lt;=Z$6,IF($C17&lt;1,50000,$C17)&gt;Z$6),$D17/12,0)*(1+$E17)^COUNTIF($I$4:Y$4,12)*(1+$F$22)</f>
        <v>0</v>
      </c>
      <c r="AA17" s="33">
        <f>IF(AND($B17&lt;=AA$6,IF($C17&lt;1,50000,$C17)&gt;AA$6),$D17/12,0)*(1+$E17)^COUNTIF($I$4:Z$4,12)*(1+$F$22)</f>
        <v>0</v>
      </c>
      <c r="AB17" s="33">
        <f>IF(AND($B17&lt;=AB$6,IF($C17&lt;1,50000,$C17)&gt;AB$6),$D17/12,0)*(1+$E17)^COUNTIF($I$4:AA$4,12)*(1+$F$22)</f>
        <v>0</v>
      </c>
      <c r="AC17" s="33">
        <f>IF(AND($B17&lt;=AC$6,IF($C17&lt;1,50000,$C17)&gt;AC$6),$D17/12,0)*(1+$E17)^COUNTIF($I$4:AB$4,12)*(1+$F$22)</f>
        <v>0</v>
      </c>
      <c r="AD17" s="33">
        <f>IF(AND($B17&lt;=AD$6,IF($C17&lt;1,50000,$C17)&gt;AD$6),$D17/12,0)*(1+$E17)^COUNTIF($I$4:AC$4,12)*(1+$F$22)</f>
        <v>0</v>
      </c>
      <c r="AE17" s="33">
        <f>IF(AND($B17&lt;=AE$6,IF($C17&lt;1,50000,$C17)&gt;AE$6),$D17/12,0)*(1+$E17)^COUNTIF($I$4:AD$4,12)*(1+$F$22)</f>
        <v>0</v>
      </c>
      <c r="AF17" s="33">
        <f>IF(AND($B17&lt;=AF$6,IF($C17&lt;1,50000,$C17)&gt;AF$6),$D17/12,0)*(1+$E17)^COUNTIF($I$4:AE$4,12)*(1+$F$22)</f>
        <v>0</v>
      </c>
      <c r="AG17" s="33">
        <f>IF(AND($B17&lt;=AG$6,IF($C17&lt;1,50000,$C17)&gt;AG$6),$D17/12,0)*(1+$E17)^COUNTIF($I$4:AF$4,12)*(1+$F$22)</f>
        <v>0</v>
      </c>
      <c r="AH17" s="33">
        <f>IF(AND($B17&lt;=AH$6,IF($C17&lt;1,50000,$C17)&gt;AH$6),$D17/12,0)*(1+$E17)^COUNTIF($I$4:AG$4,12)*(1+$F$22)</f>
        <v>0</v>
      </c>
      <c r="AI17" s="33">
        <f>IF(AND($B17&lt;=AI$6,IF($C17&lt;1,50000,$C17)&gt;AI$6),$D17/12,0)*(1+$E17)^COUNTIF($I$4:AH$4,12)*(1+$F$22)</f>
        <v>0</v>
      </c>
      <c r="AJ17" s="33">
        <f>IF(AND($B17&lt;=AJ$6,IF($C17&lt;1,50000,$C17)&gt;AJ$6),$D17/12,0)*(1+$E17)^COUNTIF($I$4:AI$4,12)*(1+$F$22)</f>
        <v>0</v>
      </c>
      <c r="AK17" s="33">
        <f>IF(AND($B17&lt;=AK$6,IF($C17&lt;1,50000,$C17)&gt;AK$6),$D17/12,0)*(1+$E17)^COUNTIF($I$4:AJ$4,12)*(1+$F$22)</f>
        <v>0</v>
      </c>
      <c r="AL17" s="33">
        <f>IF(AND($B17&lt;=AL$6,IF($C17&lt;1,50000,$C17)&gt;AL$6),$D17/12,0)*(1+$E17)^COUNTIF($I$4:AK$4,12)*(1+$F$22)</f>
        <v>0</v>
      </c>
      <c r="AM17" s="33">
        <f>IF(AND($B17&lt;=AM$6,IF($C17&lt;1,50000,$C17)&gt;AM$6),$D17/12,0)*(1+$E17)^COUNTIF($I$4:AL$4,12)*(1+$F$22)</f>
        <v>0</v>
      </c>
      <c r="AN17" s="33">
        <f>IF(AND($B17&lt;=AN$6,IF($C17&lt;1,50000,$C17)&gt;AN$6),$D17/12,0)*(1+$E17)^COUNTIF($I$4:AM$4,12)*(1+$F$22)</f>
        <v>0</v>
      </c>
      <c r="AO17" s="33">
        <f>IF(AND($B17&lt;=AO$6,IF($C17&lt;1,50000,$C17)&gt;AO$6),$D17/12,0)*(1+$E17)^COUNTIF($I$4:AN$4,12)*(1+$F$22)</f>
        <v>0</v>
      </c>
      <c r="AP17" s="33">
        <f>IF(AND($B17&lt;=AP$6,IF($C17&lt;1,50000,$C17)&gt;AP$6),$D17/12,0)*(1+$E17)^COUNTIF($I$4:AO$4,12)*(1+$F$22)</f>
        <v>0</v>
      </c>
      <c r="AQ17" s="33">
        <f>IF(AND($B17&lt;=AQ$6,IF($C17&lt;1,50000,$C17)&gt;AQ$6),$D17/12,0)*(1+$E17)^COUNTIF($I$4:AP$4,12)*(1+$F$22)</f>
        <v>0</v>
      </c>
      <c r="AR17" s="33">
        <f>IF(AND($B17&lt;=AR$6,IF($C17&lt;1,50000,$C17)&gt;AR$6),$D17/12,0)*(1+$E17)^COUNTIF($I$4:AQ$4,12)*(1+$F$22)</f>
        <v>0</v>
      </c>
      <c r="AS17" s="33">
        <f>IF(AND($B17&lt;=AS$6,IF($C17&lt;1,50000,$C17)&gt;AS$6),$D17/12,0)*(1+$E17)^COUNTIF($I$4:AR$4,12)*(1+$F$22)</f>
        <v>0</v>
      </c>
      <c r="AT17" s="33">
        <f>IF(AND($B17&lt;=AT$6,IF($C17&lt;1,50000,$C17)&gt;AT$6),$D17/12,0)*(1+$E17)^COUNTIF($I$4:AS$4,12)*(1+$F$22)</f>
        <v>0</v>
      </c>
      <c r="AU17" s="33">
        <f>IF(AND($B17&lt;=AU$6,IF($C17&lt;1,50000,$C17)&gt;AU$6),$D17/12,0)*(1+$E17)^COUNTIF($I$4:AT$4,12)*(1+$F$22)</f>
        <v>0</v>
      </c>
      <c r="AV17" s="33">
        <f>IF(AND($B17&lt;=AV$6,IF($C17&lt;1,50000,$C17)&gt;AV$6),$D17/12,0)*(1+$E17)^COUNTIF($I$4:AU$4,12)*(1+$F$22)</f>
        <v>0</v>
      </c>
      <c r="AW17" s="33">
        <f>IF(AND($B17&lt;=AW$6,IF($C17&lt;1,50000,$C17)&gt;AW$6),$D17/12,0)*(1+$E17)^COUNTIF($I$4:AV$4,12)*(1+$F$22)</f>
        <v>0</v>
      </c>
      <c r="AX17" s="33">
        <f>IF(AND($B17&lt;=AX$6,IF($C17&lt;1,50000,$C17)&gt;AX$6),$D17/12,0)*(1+$E17)^COUNTIF($I$4:AW$4,12)*(1+$F$22)</f>
        <v>0</v>
      </c>
      <c r="AY17" s="33">
        <f>IF(AND($B17&lt;=AY$6,IF($C17&lt;1,50000,$C17)&gt;AY$6),$D17/12,0)*(1+$E17)^COUNTIF($I$4:AX$4,12)*(1+$F$22)</f>
        <v>0</v>
      </c>
      <c r="AZ17" s="33">
        <f>IF(AND($B17&lt;=AZ$6,IF($C17&lt;1,50000,$C17)&gt;AZ$6),$D17/12,0)*(1+$E17)^COUNTIF($I$4:AY$4,12)*(1+$F$22)</f>
        <v>0</v>
      </c>
      <c r="BA17" s="33">
        <f>IF(AND($B17&lt;=BA$6,IF($C17&lt;1,50000,$C17)&gt;BA$6),$D17/12,0)*(1+$E17)^COUNTIF($I$4:AZ$4,12)*(1+$F$22)</f>
        <v>0</v>
      </c>
      <c r="BB17" s="33">
        <f>IF(AND($B17&lt;=BB$6,IF($C17&lt;1,50000,$C17)&gt;BB$6),$D17/12,0)*(1+$E17)^COUNTIF($I$4:BA$4,12)*(1+$F$22)</f>
        <v>0</v>
      </c>
      <c r="BC17" s="33">
        <f>IF(AND($B17&lt;=BC$6,IF($C17&lt;1,50000,$C17)&gt;BC$6),$D17/12,0)*(1+$E17)^COUNTIF($I$4:BB$4,12)*(1+$F$22)</f>
        <v>0</v>
      </c>
      <c r="BD17" s="33">
        <f>IF(AND($B17&lt;=BD$6,IF($C17&lt;1,50000,$C17)&gt;BD$6),$D17/12,0)*(1+$E17)^COUNTIF($I$4:BC$4,12)*(1+$F$22)</f>
        <v>0</v>
      </c>
      <c r="BE17" s="33">
        <f>IF(AND($B17&lt;=BE$6,IF($C17&lt;1,50000,$C17)&gt;BE$6),$D17/12,0)*(1+$E17)^COUNTIF($I$4:BD$4,12)*(1+$F$22)</f>
        <v>0</v>
      </c>
    </row>
    <row r="18" spans="2:64" s="97" customFormat="1" ht="17" outlineLevel="1" thickBot="1" x14ac:dyDescent="0.25">
      <c r="B18" s="282"/>
      <c r="C18" s="283"/>
      <c r="D18" s="284"/>
      <c r="E18" s="285"/>
      <c r="F18" s="281"/>
      <c r="H18" s="225"/>
      <c r="I18" s="96" t="s">
        <v>45</v>
      </c>
      <c r="J18" s="31">
        <f>IF(AND($B18&lt;=J$6,IF($C18&lt;1,50000,$C18)&gt;J$6),$D18/12,0)*(1+$E18)^COUNTIF($I$4:I$4,12)*(1+$F$22)</f>
        <v>0</v>
      </c>
      <c r="K18" s="31">
        <f>IF(AND($B18&lt;=K$6,IF($C18&lt;1,50000,$C18)&gt;K$6),$D18/12,0)*(1+$E18)^COUNTIF($I$4:J$4,12)*(1+$F$22)</f>
        <v>0</v>
      </c>
      <c r="L18" s="31">
        <f>IF(AND($B18&lt;=L$6,IF($C18&lt;1,50000,$C18)&gt;L$6),$D18/12,0)*(1+$E18)^COUNTIF($I$4:K$4,12)*(1+$F$22)</f>
        <v>0</v>
      </c>
      <c r="M18" s="31">
        <f>IF(AND($B18&lt;=M$6,IF($C18&lt;1,50000,$C18)&gt;M$6),$D18/12,0)*(1+$E18)^COUNTIF($I$4:L$4,12)*(1+$F$22)</f>
        <v>0</v>
      </c>
      <c r="N18" s="31">
        <f>IF(AND($B18&lt;=N$6,IF($C18&lt;1,50000,$C18)&gt;N$6),$D18/12,0)*(1+$E18)^COUNTIF($I$4:M$4,12)*(1+$F$22)</f>
        <v>0</v>
      </c>
      <c r="O18" s="31">
        <f>IF(AND($B18&lt;=O$6,IF($C18&lt;1,50000,$C18)&gt;O$6),$D18/12,0)*(1+$E18)^COUNTIF($I$4:N$4,12)*(1+$F$22)</f>
        <v>0</v>
      </c>
      <c r="P18" s="31">
        <f>IF(AND($B18&lt;=P$6,IF($C18&lt;1,50000,$C18)&gt;P$6),$D18/12,0)*(1+$E18)^COUNTIF($I$4:O$4,12)*(1+$F$22)</f>
        <v>0</v>
      </c>
      <c r="Q18" s="31">
        <f>IF(AND($B18&lt;=Q$6,IF($C18&lt;1,50000,$C18)&gt;Q$6),$D18/12,0)*(1+$E18)^COUNTIF($I$4:P$4,12)*(1+$F$22)</f>
        <v>0</v>
      </c>
      <c r="R18" s="31">
        <f>IF(AND($B18&lt;=R$6,IF($C18&lt;1,50000,$C18)&gt;R$6),$D18/12,0)*(1+$E18)^COUNTIF($I$4:Q$4,12)*(1+$F$22)</f>
        <v>0</v>
      </c>
      <c r="S18" s="31">
        <f>IF(AND($B18&lt;=S$6,IF($C18&lt;1,50000,$C18)&gt;S$6),$D18/12,0)*(1+$E18)^COUNTIF($I$4:R$4,12)*(1+$F$22)</f>
        <v>0</v>
      </c>
      <c r="T18" s="31">
        <f>IF(AND($B18&lt;=T$6,IF($C18&lt;1,50000,$C18)&gt;T$6),$D18/12,0)*(1+$E18)^COUNTIF($I$4:S$4,12)*(1+$F$22)</f>
        <v>0</v>
      </c>
      <c r="U18" s="31">
        <f>IF(AND($B18&lt;=U$6,IF($C18&lt;1,50000,$C18)&gt;U$6),$D18/12,0)*(1+$E18)^COUNTIF($I$4:T$4,12)*(1+$F$22)</f>
        <v>0</v>
      </c>
      <c r="V18" s="31">
        <f>IF(AND($B18&lt;=V$6,IF($C18&lt;1,50000,$C18)&gt;V$6),$D18/12,0)*(1+$E18)^COUNTIF($I$4:U$4,12)*(1+$F$22)</f>
        <v>0</v>
      </c>
      <c r="W18" s="31">
        <f>IF(AND($B18&lt;=W$6,IF($C18&lt;1,50000,$C18)&gt;W$6),$D18/12,0)*(1+$E18)^COUNTIF($I$4:V$4,12)*(1+$F$22)</f>
        <v>0</v>
      </c>
      <c r="X18" s="33">
        <f>IF(AND($B18&lt;=X$6,IF($C18&lt;1,50000,$C18)&gt;X$6),$D18/12,0)*(1+$E18)^COUNTIF($I$4:W$4,12)*(1+$F$22)</f>
        <v>0</v>
      </c>
      <c r="Y18" s="33">
        <f>IF(AND($B18&lt;=Y$6,IF($C18&lt;1,50000,$C18)&gt;Y$6),$D18/12,0)*(1+$E18)^COUNTIF($I$4:X$4,12)*(1+$F$22)</f>
        <v>0</v>
      </c>
      <c r="Z18" s="33">
        <f>IF(AND($B18&lt;=Z$6,IF($C18&lt;1,50000,$C18)&gt;Z$6),$D18/12,0)*(1+$E18)^COUNTIF($I$4:Y$4,12)*(1+$F$22)</f>
        <v>0</v>
      </c>
      <c r="AA18" s="33">
        <f>IF(AND($B18&lt;=AA$6,IF($C18&lt;1,50000,$C18)&gt;AA$6),$D18/12,0)*(1+$E18)^COUNTIF($I$4:Z$4,12)*(1+$F$22)</f>
        <v>0</v>
      </c>
      <c r="AB18" s="33">
        <f>IF(AND($B18&lt;=AB$6,IF($C18&lt;1,50000,$C18)&gt;AB$6),$D18/12,0)*(1+$E18)^COUNTIF($I$4:AA$4,12)*(1+$F$22)</f>
        <v>0</v>
      </c>
      <c r="AC18" s="33">
        <f>IF(AND($B18&lt;=AC$6,IF($C18&lt;1,50000,$C18)&gt;AC$6),$D18/12,0)*(1+$E18)^COUNTIF($I$4:AB$4,12)*(1+$F$22)</f>
        <v>0</v>
      </c>
      <c r="AD18" s="33">
        <f>IF(AND($B18&lt;=AD$6,IF($C18&lt;1,50000,$C18)&gt;AD$6),$D18/12,0)*(1+$E18)^COUNTIF($I$4:AC$4,12)*(1+$F$22)</f>
        <v>0</v>
      </c>
      <c r="AE18" s="33">
        <f>IF(AND($B18&lt;=AE$6,IF($C18&lt;1,50000,$C18)&gt;AE$6),$D18/12,0)*(1+$E18)^COUNTIF($I$4:AD$4,12)*(1+$F$22)</f>
        <v>0</v>
      </c>
      <c r="AF18" s="33">
        <f>IF(AND($B18&lt;=AF$6,IF($C18&lt;1,50000,$C18)&gt;AF$6),$D18/12,0)*(1+$E18)^COUNTIF($I$4:AE$4,12)*(1+$F$22)</f>
        <v>0</v>
      </c>
      <c r="AG18" s="33">
        <f>IF(AND($B18&lt;=AG$6,IF($C18&lt;1,50000,$C18)&gt;AG$6),$D18/12,0)*(1+$E18)^COUNTIF($I$4:AF$4,12)*(1+$F$22)</f>
        <v>0</v>
      </c>
      <c r="AH18" s="33">
        <f>IF(AND($B18&lt;=AH$6,IF($C18&lt;1,50000,$C18)&gt;AH$6),$D18/12,0)*(1+$E18)^COUNTIF($I$4:AG$4,12)*(1+$F$22)</f>
        <v>0</v>
      </c>
      <c r="AI18" s="33">
        <f>IF(AND($B18&lt;=AI$6,IF($C18&lt;1,50000,$C18)&gt;AI$6),$D18/12,0)*(1+$E18)^COUNTIF($I$4:AH$4,12)*(1+$F$22)</f>
        <v>0</v>
      </c>
      <c r="AJ18" s="33">
        <f>IF(AND($B18&lt;=AJ$6,IF($C18&lt;1,50000,$C18)&gt;AJ$6),$D18/12,0)*(1+$E18)^COUNTIF($I$4:AI$4,12)*(1+$F$22)</f>
        <v>0</v>
      </c>
      <c r="AK18" s="33">
        <f>IF(AND($B18&lt;=AK$6,IF($C18&lt;1,50000,$C18)&gt;AK$6),$D18/12,0)*(1+$E18)^COUNTIF($I$4:AJ$4,12)*(1+$F$22)</f>
        <v>0</v>
      </c>
      <c r="AL18" s="33">
        <f>IF(AND($B18&lt;=AL$6,IF($C18&lt;1,50000,$C18)&gt;AL$6),$D18/12,0)*(1+$E18)^COUNTIF($I$4:AK$4,12)*(1+$F$22)</f>
        <v>0</v>
      </c>
      <c r="AM18" s="33">
        <f>IF(AND($B18&lt;=AM$6,IF($C18&lt;1,50000,$C18)&gt;AM$6),$D18/12,0)*(1+$E18)^COUNTIF($I$4:AL$4,12)*(1+$F$22)</f>
        <v>0</v>
      </c>
      <c r="AN18" s="33">
        <f>IF(AND($B18&lt;=AN$6,IF($C18&lt;1,50000,$C18)&gt;AN$6),$D18/12,0)*(1+$E18)^COUNTIF($I$4:AM$4,12)*(1+$F$22)</f>
        <v>0</v>
      </c>
      <c r="AO18" s="33">
        <f>IF(AND($B18&lt;=AO$6,IF($C18&lt;1,50000,$C18)&gt;AO$6),$D18/12,0)*(1+$E18)^COUNTIF($I$4:AN$4,12)*(1+$F$22)</f>
        <v>0</v>
      </c>
      <c r="AP18" s="33">
        <f>IF(AND($B18&lt;=AP$6,IF($C18&lt;1,50000,$C18)&gt;AP$6),$D18/12,0)*(1+$E18)^COUNTIF($I$4:AO$4,12)*(1+$F$22)</f>
        <v>0</v>
      </c>
      <c r="AQ18" s="33">
        <f>IF(AND($B18&lt;=AQ$6,IF($C18&lt;1,50000,$C18)&gt;AQ$6),$D18/12,0)*(1+$E18)^COUNTIF($I$4:AP$4,12)*(1+$F$22)</f>
        <v>0</v>
      </c>
      <c r="AR18" s="33">
        <f>IF(AND($B18&lt;=AR$6,IF($C18&lt;1,50000,$C18)&gt;AR$6),$D18/12,0)*(1+$E18)^COUNTIF($I$4:AQ$4,12)*(1+$F$22)</f>
        <v>0</v>
      </c>
      <c r="AS18" s="33">
        <f>IF(AND($B18&lt;=AS$6,IF($C18&lt;1,50000,$C18)&gt;AS$6),$D18/12,0)*(1+$E18)^COUNTIF($I$4:AR$4,12)*(1+$F$22)</f>
        <v>0</v>
      </c>
      <c r="AT18" s="33">
        <f>IF(AND($B18&lt;=AT$6,IF($C18&lt;1,50000,$C18)&gt;AT$6),$D18/12,0)*(1+$E18)^COUNTIF($I$4:AS$4,12)*(1+$F$22)</f>
        <v>0</v>
      </c>
      <c r="AU18" s="33">
        <f>IF(AND($B18&lt;=AU$6,IF($C18&lt;1,50000,$C18)&gt;AU$6),$D18/12,0)*(1+$E18)^COUNTIF($I$4:AT$4,12)*(1+$F$22)</f>
        <v>0</v>
      </c>
      <c r="AV18" s="33">
        <f>IF(AND($B18&lt;=AV$6,IF($C18&lt;1,50000,$C18)&gt;AV$6),$D18/12,0)*(1+$E18)^COUNTIF($I$4:AU$4,12)*(1+$F$22)</f>
        <v>0</v>
      </c>
      <c r="AW18" s="33">
        <f>IF(AND($B18&lt;=AW$6,IF($C18&lt;1,50000,$C18)&gt;AW$6),$D18/12,0)*(1+$E18)^COUNTIF($I$4:AV$4,12)*(1+$F$22)</f>
        <v>0</v>
      </c>
      <c r="AX18" s="33">
        <f>IF(AND($B18&lt;=AX$6,IF($C18&lt;1,50000,$C18)&gt;AX$6),$D18/12,0)*(1+$E18)^COUNTIF($I$4:AW$4,12)*(1+$F$22)</f>
        <v>0</v>
      </c>
      <c r="AY18" s="33">
        <f>IF(AND($B18&lt;=AY$6,IF($C18&lt;1,50000,$C18)&gt;AY$6),$D18/12,0)*(1+$E18)^COUNTIF($I$4:AX$4,12)*(1+$F$22)</f>
        <v>0</v>
      </c>
      <c r="AZ18" s="33">
        <f>IF(AND($B18&lt;=AZ$6,IF($C18&lt;1,50000,$C18)&gt;AZ$6),$D18/12,0)*(1+$E18)^COUNTIF($I$4:AY$4,12)*(1+$F$22)</f>
        <v>0</v>
      </c>
      <c r="BA18" s="33">
        <f>IF(AND($B18&lt;=BA$6,IF($C18&lt;1,50000,$C18)&gt;BA$6),$D18/12,0)*(1+$E18)^COUNTIF($I$4:AZ$4,12)*(1+$F$22)</f>
        <v>0</v>
      </c>
      <c r="BB18" s="33">
        <f>IF(AND($B18&lt;=BB$6,IF($C18&lt;1,50000,$C18)&gt;BB$6),$D18/12,0)*(1+$E18)^COUNTIF($I$4:BA$4,12)*(1+$F$22)</f>
        <v>0</v>
      </c>
      <c r="BC18" s="33">
        <f>IF(AND($B18&lt;=BC$6,IF($C18&lt;1,50000,$C18)&gt;BC$6),$D18/12,0)*(1+$E18)^COUNTIF($I$4:BB$4,12)*(1+$F$22)</f>
        <v>0</v>
      </c>
      <c r="BD18" s="33">
        <f>IF(AND($B18&lt;=BD$6,IF($C18&lt;1,50000,$C18)&gt;BD$6),$D18/12,0)*(1+$E18)^COUNTIF($I$4:BC$4,12)*(1+$F$22)</f>
        <v>0</v>
      </c>
      <c r="BE18" s="33">
        <f>IF(AND($B18&lt;=BE$6,IF($C18&lt;1,50000,$C18)&gt;BE$6),$D18/12,0)*(1+$E18)^COUNTIF($I$4:BD$4,12)*(1+$F$22)</f>
        <v>0</v>
      </c>
      <c r="BF18" s="31"/>
      <c r="BG18" s="31"/>
      <c r="BH18" s="31"/>
      <c r="BI18" s="31"/>
      <c r="BJ18" s="31"/>
      <c r="BK18" s="31"/>
      <c r="BL18" s="31"/>
    </row>
    <row r="19" spans="2:64" s="31" customFormat="1" ht="17" outlineLevel="1" thickBot="1" x14ac:dyDescent="0.25">
      <c r="B19" s="277"/>
      <c r="C19" s="278"/>
      <c r="D19" s="279"/>
      <c r="E19" s="280"/>
      <c r="F19" s="281"/>
      <c r="H19" s="224"/>
      <c r="I19" s="96" t="s">
        <v>46</v>
      </c>
      <c r="J19" s="31">
        <f>IF(AND($B19&lt;=J$6,IF($C19&lt;1,50000,$C19)&gt;J$6),$D19/12,0)*(1+$E19)^COUNTIF($I$4:I$4,12)*(1+$F$22)</f>
        <v>0</v>
      </c>
      <c r="K19" s="31">
        <f>IF(AND($B19&lt;=K$6,IF($C19&lt;1,50000,$C19)&gt;K$6),$D19/12,0)*(1+$E19)^COUNTIF($I$4:J$4,12)*(1+$F$22)</f>
        <v>0</v>
      </c>
      <c r="L19" s="31">
        <f>IF(AND($B19&lt;=L$6,IF($C19&lt;1,50000,$C19)&gt;L$6),$D19/12,0)*(1+$E19)^COUNTIF($I$4:K$4,12)*(1+$F$22)</f>
        <v>0</v>
      </c>
      <c r="M19" s="31">
        <f>IF(AND($B19&lt;=M$6,IF($C19&lt;1,50000,$C19)&gt;M$6),$D19/12,0)*(1+$E19)^COUNTIF($I$4:L$4,12)*(1+$F$22)</f>
        <v>0</v>
      </c>
      <c r="N19" s="31">
        <f>IF(AND($B19&lt;=N$6,IF($C19&lt;1,50000,$C19)&gt;N$6),$D19/12,0)*(1+$E19)^COUNTIF($I$4:M$4,12)*(1+$F$22)</f>
        <v>0</v>
      </c>
      <c r="O19" s="31">
        <f>IF(AND($B19&lt;=O$6,IF($C19&lt;1,50000,$C19)&gt;O$6),$D19/12,0)*(1+$E19)^COUNTIF($I$4:N$4,12)*(1+$F$22)</f>
        <v>0</v>
      </c>
      <c r="P19" s="31">
        <f>IF(AND($B19&lt;=P$6,IF($C19&lt;1,50000,$C19)&gt;P$6),$D19/12,0)*(1+$E19)^COUNTIF($I$4:O$4,12)*(1+$F$22)</f>
        <v>0</v>
      </c>
      <c r="Q19" s="31">
        <f>IF(AND($B19&lt;=Q$6,IF($C19&lt;1,50000,$C19)&gt;Q$6),$D19/12,0)*(1+$E19)^COUNTIF($I$4:P$4,12)*(1+$F$22)</f>
        <v>0</v>
      </c>
      <c r="R19" s="31">
        <f>IF(AND($B19&lt;=R$6,IF($C19&lt;1,50000,$C19)&gt;R$6),$D19/12,0)*(1+$E19)^COUNTIF($I$4:Q$4,12)*(1+$F$22)</f>
        <v>0</v>
      </c>
      <c r="S19" s="31">
        <f>IF(AND($B19&lt;=S$6,IF($C19&lt;1,50000,$C19)&gt;S$6),$D19/12,0)*(1+$E19)^COUNTIF($I$4:R$4,12)*(1+$F$22)</f>
        <v>0</v>
      </c>
      <c r="T19" s="31">
        <f>IF(AND($B19&lt;=T$6,IF($C19&lt;1,50000,$C19)&gt;T$6),$D19/12,0)*(1+$E19)^COUNTIF($I$4:S$4,12)*(1+$F$22)</f>
        <v>0</v>
      </c>
      <c r="U19" s="31">
        <f>IF(AND($B19&lt;=U$6,IF($C19&lt;1,50000,$C19)&gt;U$6),$D19/12,0)*(1+$E19)^COUNTIF($I$4:T$4,12)*(1+$F$22)</f>
        <v>0</v>
      </c>
      <c r="V19" s="31">
        <f>IF(AND($B19&lt;=V$6,IF($C19&lt;1,50000,$C19)&gt;V$6),$D19/12,0)*(1+$E19)^COUNTIF($I$4:U$4,12)*(1+$F$22)</f>
        <v>0</v>
      </c>
      <c r="W19" s="31">
        <f>IF(AND($B19&lt;=W$6,IF($C19&lt;1,50000,$C19)&gt;W$6),$D19/12,0)*(1+$E19)^COUNTIF($I$4:V$4,12)*(1+$F$22)</f>
        <v>0</v>
      </c>
      <c r="X19" s="33">
        <f>IF(AND($B19&lt;=X$6,IF($C19&lt;1,50000,$C19)&gt;X$6),$D19/12,0)*(1+$E19)^COUNTIF($I$4:W$4,12)*(1+$F$22)</f>
        <v>0</v>
      </c>
      <c r="Y19" s="33">
        <f>IF(AND($B19&lt;=Y$6,IF($C19&lt;1,50000,$C19)&gt;Y$6),$D19/12,0)*(1+$E19)^COUNTIF($I$4:X$4,12)*(1+$F$22)</f>
        <v>0</v>
      </c>
      <c r="Z19" s="33">
        <f>IF(AND($B19&lt;=Z$6,IF($C19&lt;1,50000,$C19)&gt;Z$6),$D19/12,0)*(1+$E19)^COUNTIF($I$4:Y$4,12)*(1+$F$22)</f>
        <v>0</v>
      </c>
      <c r="AA19" s="33">
        <f>IF(AND($B19&lt;=AA$6,IF($C19&lt;1,50000,$C19)&gt;AA$6),$D19/12,0)*(1+$E19)^COUNTIF($I$4:Z$4,12)*(1+$F$22)</f>
        <v>0</v>
      </c>
      <c r="AB19" s="33">
        <f>IF(AND($B19&lt;=AB$6,IF($C19&lt;1,50000,$C19)&gt;AB$6),$D19/12,0)*(1+$E19)^COUNTIF($I$4:AA$4,12)*(1+$F$22)</f>
        <v>0</v>
      </c>
      <c r="AC19" s="33">
        <f>IF(AND($B19&lt;=AC$6,IF($C19&lt;1,50000,$C19)&gt;AC$6),$D19/12,0)*(1+$E19)^COUNTIF($I$4:AB$4,12)*(1+$F$22)</f>
        <v>0</v>
      </c>
      <c r="AD19" s="33">
        <f>IF(AND($B19&lt;=AD$6,IF($C19&lt;1,50000,$C19)&gt;AD$6),$D19/12,0)*(1+$E19)^COUNTIF($I$4:AC$4,12)*(1+$F$22)</f>
        <v>0</v>
      </c>
      <c r="AE19" s="33">
        <f>IF(AND($B19&lt;=AE$6,IF($C19&lt;1,50000,$C19)&gt;AE$6),$D19/12,0)*(1+$E19)^COUNTIF($I$4:AD$4,12)*(1+$F$22)</f>
        <v>0</v>
      </c>
      <c r="AF19" s="33">
        <f>IF(AND($B19&lt;=AF$6,IF($C19&lt;1,50000,$C19)&gt;AF$6),$D19/12,0)*(1+$E19)^COUNTIF($I$4:AE$4,12)*(1+$F$22)</f>
        <v>0</v>
      </c>
      <c r="AG19" s="33">
        <f>IF(AND($B19&lt;=AG$6,IF($C19&lt;1,50000,$C19)&gt;AG$6),$D19/12,0)*(1+$E19)^COUNTIF($I$4:AF$4,12)*(1+$F$22)</f>
        <v>0</v>
      </c>
      <c r="AH19" s="33">
        <f>IF(AND($B19&lt;=AH$6,IF($C19&lt;1,50000,$C19)&gt;AH$6),$D19/12,0)*(1+$E19)^COUNTIF($I$4:AG$4,12)*(1+$F$22)</f>
        <v>0</v>
      </c>
      <c r="AI19" s="33">
        <f>IF(AND($B19&lt;=AI$6,IF($C19&lt;1,50000,$C19)&gt;AI$6),$D19/12,0)*(1+$E19)^COUNTIF($I$4:AH$4,12)*(1+$F$22)</f>
        <v>0</v>
      </c>
      <c r="AJ19" s="33">
        <f>IF(AND($B19&lt;=AJ$6,IF($C19&lt;1,50000,$C19)&gt;AJ$6),$D19/12,0)*(1+$E19)^COUNTIF($I$4:AI$4,12)*(1+$F$22)</f>
        <v>0</v>
      </c>
      <c r="AK19" s="33">
        <f>IF(AND($B19&lt;=AK$6,IF($C19&lt;1,50000,$C19)&gt;AK$6),$D19/12,0)*(1+$E19)^COUNTIF($I$4:AJ$4,12)*(1+$F$22)</f>
        <v>0</v>
      </c>
      <c r="AL19" s="33">
        <f>IF(AND($B19&lt;=AL$6,IF($C19&lt;1,50000,$C19)&gt;AL$6),$D19/12,0)*(1+$E19)^COUNTIF($I$4:AK$4,12)*(1+$F$22)</f>
        <v>0</v>
      </c>
      <c r="AM19" s="33">
        <f>IF(AND($B19&lt;=AM$6,IF($C19&lt;1,50000,$C19)&gt;AM$6),$D19/12,0)*(1+$E19)^COUNTIF($I$4:AL$4,12)*(1+$F$22)</f>
        <v>0</v>
      </c>
      <c r="AN19" s="33">
        <f>IF(AND($B19&lt;=AN$6,IF($C19&lt;1,50000,$C19)&gt;AN$6),$D19/12,0)*(1+$E19)^COUNTIF($I$4:AM$4,12)*(1+$F$22)</f>
        <v>0</v>
      </c>
      <c r="AO19" s="33">
        <f>IF(AND($B19&lt;=AO$6,IF($C19&lt;1,50000,$C19)&gt;AO$6),$D19/12,0)*(1+$E19)^COUNTIF($I$4:AN$4,12)*(1+$F$22)</f>
        <v>0</v>
      </c>
      <c r="AP19" s="33">
        <f>IF(AND($B19&lt;=AP$6,IF($C19&lt;1,50000,$C19)&gt;AP$6),$D19/12,0)*(1+$E19)^COUNTIF($I$4:AO$4,12)*(1+$F$22)</f>
        <v>0</v>
      </c>
      <c r="AQ19" s="33">
        <f>IF(AND($B19&lt;=AQ$6,IF($C19&lt;1,50000,$C19)&gt;AQ$6),$D19/12,0)*(1+$E19)^COUNTIF($I$4:AP$4,12)*(1+$F$22)</f>
        <v>0</v>
      </c>
      <c r="AR19" s="33">
        <f>IF(AND($B19&lt;=AR$6,IF($C19&lt;1,50000,$C19)&gt;AR$6),$D19/12,0)*(1+$E19)^COUNTIF($I$4:AQ$4,12)*(1+$F$22)</f>
        <v>0</v>
      </c>
      <c r="AS19" s="33">
        <f>IF(AND($B19&lt;=AS$6,IF($C19&lt;1,50000,$C19)&gt;AS$6),$D19/12,0)*(1+$E19)^COUNTIF($I$4:AR$4,12)*(1+$F$22)</f>
        <v>0</v>
      </c>
      <c r="AT19" s="33">
        <f>IF(AND($B19&lt;=AT$6,IF($C19&lt;1,50000,$C19)&gt;AT$6),$D19/12,0)*(1+$E19)^COUNTIF($I$4:AS$4,12)*(1+$F$22)</f>
        <v>0</v>
      </c>
      <c r="AU19" s="33">
        <f>IF(AND($B19&lt;=AU$6,IF($C19&lt;1,50000,$C19)&gt;AU$6),$D19/12,0)*(1+$E19)^COUNTIF($I$4:AT$4,12)*(1+$F$22)</f>
        <v>0</v>
      </c>
      <c r="AV19" s="33">
        <f>IF(AND($B19&lt;=AV$6,IF($C19&lt;1,50000,$C19)&gt;AV$6),$D19/12,0)*(1+$E19)^COUNTIF($I$4:AU$4,12)*(1+$F$22)</f>
        <v>0</v>
      </c>
      <c r="AW19" s="33">
        <f>IF(AND($B19&lt;=AW$6,IF($C19&lt;1,50000,$C19)&gt;AW$6),$D19/12,0)*(1+$E19)^COUNTIF($I$4:AV$4,12)*(1+$F$22)</f>
        <v>0</v>
      </c>
      <c r="AX19" s="33">
        <f>IF(AND($B19&lt;=AX$6,IF($C19&lt;1,50000,$C19)&gt;AX$6),$D19/12,0)*(1+$E19)^COUNTIF($I$4:AW$4,12)*(1+$F$22)</f>
        <v>0</v>
      </c>
      <c r="AY19" s="33">
        <f>IF(AND($B19&lt;=AY$6,IF($C19&lt;1,50000,$C19)&gt;AY$6),$D19/12,0)*(1+$E19)^COUNTIF($I$4:AX$4,12)*(1+$F$22)</f>
        <v>0</v>
      </c>
      <c r="AZ19" s="33">
        <f>IF(AND($B19&lt;=AZ$6,IF($C19&lt;1,50000,$C19)&gt;AZ$6),$D19/12,0)*(1+$E19)^COUNTIF($I$4:AY$4,12)*(1+$F$22)</f>
        <v>0</v>
      </c>
      <c r="BA19" s="33">
        <f>IF(AND($B19&lt;=BA$6,IF($C19&lt;1,50000,$C19)&gt;BA$6),$D19/12,0)*(1+$E19)^COUNTIF($I$4:AZ$4,12)*(1+$F$22)</f>
        <v>0</v>
      </c>
      <c r="BB19" s="33">
        <f>IF(AND($B19&lt;=BB$6,IF($C19&lt;1,50000,$C19)&gt;BB$6),$D19/12,0)*(1+$E19)^COUNTIF($I$4:BA$4,12)*(1+$F$22)</f>
        <v>0</v>
      </c>
      <c r="BC19" s="33">
        <f>IF(AND($B19&lt;=BC$6,IF($C19&lt;1,50000,$C19)&gt;BC$6),$D19/12,0)*(1+$E19)^COUNTIF($I$4:BB$4,12)*(1+$F$22)</f>
        <v>0</v>
      </c>
      <c r="BD19" s="33">
        <f>IF(AND($B19&lt;=BD$6,IF($C19&lt;1,50000,$C19)&gt;BD$6),$D19/12,0)*(1+$E19)^COUNTIF($I$4:BC$4,12)*(1+$F$22)</f>
        <v>0</v>
      </c>
      <c r="BE19" s="33">
        <f>IF(AND($B19&lt;=BE$6,IF($C19&lt;1,50000,$C19)&gt;BE$6),$D19/12,0)*(1+$E19)^COUNTIF($I$4:BD$4,12)*(1+$F$22)</f>
        <v>0</v>
      </c>
    </row>
    <row r="20" spans="2:64" s="90" customFormat="1" outlineLevel="1" x14ac:dyDescent="0.2">
      <c r="B20" s="161"/>
      <c r="C20" s="161"/>
      <c r="D20" s="162"/>
      <c r="E20" s="163"/>
      <c r="F20" s="163"/>
      <c r="H20" s="226" t="s">
        <v>42</v>
      </c>
      <c r="I20" s="91" t="str">
        <f>"Total "&amp;I14</f>
        <v>Total G&amp;A</v>
      </c>
      <c r="J20" s="92">
        <f>SUM(J15:J19)</f>
        <v>0</v>
      </c>
      <c r="K20" s="92">
        <f t="shared" ref="K20:BE20" si="10">SUM(K15:K19)</f>
        <v>0</v>
      </c>
      <c r="L20" s="92">
        <f t="shared" si="10"/>
        <v>0</v>
      </c>
      <c r="M20" s="92">
        <f t="shared" si="10"/>
        <v>0</v>
      </c>
      <c r="N20" s="92">
        <f t="shared" si="10"/>
        <v>0</v>
      </c>
      <c r="O20" s="92">
        <f t="shared" si="10"/>
        <v>0</v>
      </c>
      <c r="P20" s="92">
        <f t="shared" si="10"/>
        <v>0</v>
      </c>
      <c r="Q20" s="92">
        <f t="shared" si="10"/>
        <v>0</v>
      </c>
      <c r="R20" s="92">
        <f t="shared" si="10"/>
        <v>0</v>
      </c>
      <c r="S20" s="92">
        <f t="shared" si="10"/>
        <v>0</v>
      </c>
      <c r="T20" s="92">
        <f t="shared" si="10"/>
        <v>0</v>
      </c>
      <c r="U20" s="180">
        <f t="shared" si="10"/>
        <v>0</v>
      </c>
      <c r="V20" s="180">
        <f t="shared" si="10"/>
        <v>0</v>
      </c>
      <c r="W20" s="180">
        <f t="shared" ref="W20" si="11">SUM(W15:W19)</f>
        <v>0</v>
      </c>
      <c r="X20" s="93">
        <f t="shared" si="10"/>
        <v>0</v>
      </c>
      <c r="Y20" s="93">
        <f t="shared" si="10"/>
        <v>0</v>
      </c>
      <c r="Z20" s="93">
        <f t="shared" si="10"/>
        <v>0</v>
      </c>
      <c r="AA20" s="93">
        <f t="shared" si="10"/>
        <v>0</v>
      </c>
      <c r="AB20" s="93">
        <f t="shared" si="10"/>
        <v>0</v>
      </c>
      <c r="AC20" s="93">
        <f t="shared" si="10"/>
        <v>0</v>
      </c>
      <c r="AD20" s="93">
        <f t="shared" si="10"/>
        <v>0</v>
      </c>
      <c r="AE20" s="93">
        <f t="shared" si="10"/>
        <v>0</v>
      </c>
      <c r="AF20" s="93">
        <f t="shared" si="10"/>
        <v>0</v>
      </c>
      <c r="AG20" s="93">
        <f t="shared" si="10"/>
        <v>0</v>
      </c>
      <c r="AH20" s="93">
        <f t="shared" si="10"/>
        <v>0</v>
      </c>
      <c r="AI20" s="93">
        <f t="shared" si="10"/>
        <v>0</v>
      </c>
      <c r="AJ20" s="93">
        <f t="shared" si="10"/>
        <v>0</v>
      </c>
      <c r="AK20" s="93">
        <f t="shared" si="10"/>
        <v>0</v>
      </c>
      <c r="AL20" s="93">
        <f t="shared" si="10"/>
        <v>0</v>
      </c>
      <c r="AM20" s="93">
        <f t="shared" si="10"/>
        <v>0</v>
      </c>
      <c r="AN20" s="93">
        <f t="shared" si="10"/>
        <v>0</v>
      </c>
      <c r="AO20" s="93">
        <f t="shared" si="10"/>
        <v>0</v>
      </c>
      <c r="AP20" s="93">
        <f t="shared" si="10"/>
        <v>0</v>
      </c>
      <c r="AQ20" s="93">
        <f t="shared" si="10"/>
        <v>0</v>
      </c>
      <c r="AR20" s="93">
        <f t="shared" si="10"/>
        <v>0</v>
      </c>
      <c r="AS20" s="93">
        <f t="shared" si="10"/>
        <v>0</v>
      </c>
      <c r="AT20" s="93">
        <f t="shared" si="10"/>
        <v>0</v>
      </c>
      <c r="AU20" s="93">
        <f t="shared" si="10"/>
        <v>0</v>
      </c>
      <c r="AV20" s="93">
        <f t="shared" si="10"/>
        <v>0</v>
      </c>
      <c r="AW20" s="93">
        <f t="shared" si="10"/>
        <v>0</v>
      </c>
      <c r="AX20" s="93">
        <f t="shared" si="10"/>
        <v>0</v>
      </c>
      <c r="AY20" s="93">
        <f t="shared" si="10"/>
        <v>0</v>
      </c>
      <c r="AZ20" s="93">
        <f t="shared" si="10"/>
        <v>0</v>
      </c>
      <c r="BA20" s="93">
        <f t="shared" si="10"/>
        <v>0</v>
      </c>
      <c r="BB20" s="93">
        <f t="shared" si="10"/>
        <v>0</v>
      </c>
      <c r="BC20" s="93">
        <f t="shared" si="10"/>
        <v>0</v>
      </c>
      <c r="BD20" s="93">
        <f t="shared" si="10"/>
        <v>0</v>
      </c>
      <c r="BE20" s="93">
        <f t="shared" si="10"/>
        <v>0</v>
      </c>
      <c r="BF20" s="94"/>
      <c r="BG20" s="94"/>
      <c r="BH20" s="94"/>
      <c r="BI20" s="94"/>
      <c r="BJ20" s="94"/>
      <c r="BK20" s="94"/>
      <c r="BL20" s="94"/>
    </row>
    <row r="21" spans="2:64" s="97" customFormat="1" ht="17" outlineLevel="1" thickBot="1" x14ac:dyDescent="0.25">
      <c r="B21" s="110"/>
      <c r="C21" s="110"/>
      <c r="E21" s="34"/>
      <c r="F21" s="34"/>
      <c r="H21" s="227" t="s">
        <v>42</v>
      </c>
      <c r="I21" s="98" t="str">
        <f>I14&amp;" bonuses"</f>
        <v>G&amp;A bonuses</v>
      </c>
      <c r="J21" s="31">
        <f>SUMPRODUCT(J15:J19,$F15:$F19)</f>
        <v>0</v>
      </c>
      <c r="K21" s="31">
        <f t="shared" ref="K21:BE21" si="12">SUMPRODUCT(K15:K19,$F15:$F19)</f>
        <v>0</v>
      </c>
      <c r="L21" s="31">
        <f t="shared" si="12"/>
        <v>0</v>
      </c>
      <c r="M21" s="31">
        <f t="shared" si="12"/>
        <v>0</v>
      </c>
      <c r="N21" s="31">
        <f t="shared" si="12"/>
        <v>0</v>
      </c>
      <c r="O21" s="31">
        <f t="shared" si="12"/>
        <v>0</v>
      </c>
      <c r="P21" s="31">
        <f t="shared" si="12"/>
        <v>0</v>
      </c>
      <c r="Q21" s="31">
        <f t="shared" si="12"/>
        <v>0</v>
      </c>
      <c r="R21" s="31">
        <f t="shared" si="12"/>
        <v>0</v>
      </c>
      <c r="S21" s="31">
        <f t="shared" si="12"/>
        <v>0</v>
      </c>
      <c r="T21" s="31">
        <f t="shared" si="12"/>
        <v>0</v>
      </c>
      <c r="U21" s="32">
        <f t="shared" si="12"/>
        <v>0</v>
      </c>
      <c r="V21" s="32">
        <f t="shared" si="12"/>
        <v>0</v>
      </c>
      <c r="W21" s="32">
        <f t="shared" ref="W21" si="13">SUMPRODUCT(W15:W19,$F15:$F19)</f>
        <v>0</v>
      </c>
      <c r="X21" s="33">
        <f t="shared" si="12"/>
        <v>0</v>
      </c>
      <c r="Y21" s="33">
        <f t="shared" si="12"/>
        <v>0</v>
      </c>
      <c r="Z21" s="33">
        <f t="shared" si="12"/>
        <v>0</v>
      </c>
      <c r="AA21" s="33">
        <f t="shared" si="12"/>
        <v>0</v>
      </c>
      <c r="AB21" s="33">
        <f t="shared" si="12"/>
        <v>0</v>
      </c>
      <c r="AC21" s="33">
        <f t="shared" si="12"/>
        <v>0</v>
      </c>
      <c r="AD21" s="33">
        <f t="shared" si="12"/>
        <v>0</v>
      </c>
      <c r="AE21" s="33">
        <f t="shared" si="12"/>
        <v>0</v>
      </c>
      <c r="AF21" s="33">
        <f t="shared" si="12"/>
        <v>0</v>
      </c>
      <c r="AG21" s="33">
        <f t="shared" si="12"/>
        <v>0</v>
      </c>
      <c r="AH21" s="33">
        <f t="shared" si="12"/>
        <v>0</v>
      </c>
      <c r="AI21" s="33">
        <f t="shared" si="12"/>
        <v>0</v>
      </c>
      <c r="AJ21" s="33">
        <f t="shared" si="12"/>
        <v>0</v>
      </c>
      <c r="AK21" s="33">
        <f t="shared" si="12"/>
        <v>0</v>
      </c>
      <c r="AL21" s="33">
        <f t="shared" si="12"/>
        <v>0</v>
      </c>
      <c r="AM21" s="33">
        <f t="shared" si="12"/>
        <v>0</v>
      </c>
      <c r="AN21" s="33">
        <f t="shared" si="12"/>
        <v>0</v>
      </c>
      <c r="AO21" s="33">
        <f t="shared" si="12"/>
        <v>0</v>
      </c>
      <c r="AP21" s="33">
        <f t="shared" si="12"/>
        <v>0</v>
      </c>
      <c r="AQ21" s="33">
        <f t="shared" si="12"/>
        <v>0</v>
      </c>
      <c r="AR21" s="33">
        <f t="shared" si="12"/>
        <v>0</v>
      </c>
      <c r="AS21" s="33">
        <f t="shared" si="12"/>
        <v>0</v>
      </c>
      <c r="AT21" s="33">
        <f t="shared" si="12"/>
        <v>0</v>
      </c>
      <c r="AU21" s="33">
        <f t="shared" si="12"/>
        <v>0</v>
      </c>
      <c r="AV21" s="33">
        <f t="shared" si="12"/>
        <v>0</v>
      </c>
      <c r="AW21" s="33">
        <f t="shared" si="12"/>
        <v>0</v>
      </c>
      <c r="AX21" s="33">
        <f t="shared" si="12"/>
        <v>0</v>
      </c>
      <c r="AY21" s="33">
        <f t="shared" si="12"/>
        <v>0</v>
      </c>
      <c r="AZ21" s="33">
        <f t="shared" si="12"/>
        <v>0</v>
      </c>
      <c r="BA21" s="33">
        <f t="shared" si="12"/>
        <v>0</v>
      </c>
      <c r="BB21" s="33">
        <f t="shared" si="12"/>
        <v>0</v>
      </c>
      <c r="BC21" s="33">
        <f t="shared" si="12"/>
        <v>0</v>
      </c>
      <c r="BD21" s="33">
        <f t="shared" si="12"/>
        <v>0</v>
      </c>
      <c r="BE21" s="33">
        <f t="shared" si="12"/>
        <v>0</v>
      </c>
      <c r="BF21" s="31"/>
      <c r="BG21" s="31"/>
      <c r="BH21" s="31"/>
      <c r="BI21" s="31"/>
      <c r="BJ21" s="31"/>
      <c r="BK21" s="31"/>
      <c r="BL21" s="31"/>
    </row>
    <row r="22" spans="2:64" s="99" customFormat="1" ht="17" outlineLevel="1" thickBot="1" x14ac:dyDescent="0.25">
      <c r="B22" s="111"/>
      <c r="C22" s="111"/>
      <c r="D22" s="111" t="s">
        <v>156</v>
      </c>
      <c r="E22" s="77"/>
      <c r="F22" s="263"/>
      <c r="H22" s="228"/>
      <c r="I22" s="100" t="s">
        <v>68</v>
      </c>
      <c r="J22" s="101">
        <f>COUNTIF(J15:J19, "&gt;1")</f>
        <v>0</v>
      </c>
      <c r="K22" s="101">
        <f t="shared" ref="K22:BE22" si="14">COUNTIF(K15:K19, "&gt;1")</f>
        <v>0</v>
      </c>
      <c r="L22" s="101">
        <f t="shared" si="14"/>
        <v>0</v>
      </c>
      <c r="M22" s="101">
        <f t="shared" si="14"/>
        <v>0</v>
      </c>
      <c r="N22" s="101">
        <f t="shared" si="14"/>
        <v>0</v>
      </c>
      <c r="O22" s="101">
        <f t="shared" si="14"/>
        <v>0</v>
      </c>
      <c r="P22" s="101">
        <f t="shared" si="14"/>
        <v>0</v>
      </c>
      <c r="Q22" s="101">
        <f t="shared" si="14"/>
        <v>0</v>
      </c>
      <c r="R22" s="101">
        <f t="shared" si="14"/>
        <v>0</v>
      </c>
      <c r="S22" s="101">
        <f t="shared" si="14"/>
        <v>0</v>
      </c>
      <c r="T22" s="101">
        <f t="shared" si="14"/>
        <v>0</v>
      </c>
      <c r="U22" s="181">
        <f t="shared" si="14"/>
        <v>0</v>
      </c>
      <c r="V22" s="181">
        <f t="shared" si="14"/>
        <v>0</v>
      </c>
      <c r="W22" s="181">
        <f t="shared" ref="W22" si="15">COUNTIF(W15:W19, "&gt;1")</f>
        <v>0</v>
      </c>
      <c r="X22" s="102">
        <f t="shared" si="14"/>
        <v>0</v>
      </c>
      <c r="Y22" s="102">
        <f t="shared" si="14"/>
        <v>0</v>
      </c>
      <c r="Z22" s="102">
        <f t="shared" si="14"/>
        <v>0</v>
      </c>
      <c r="AA22" s="102">
        <f t="shared" si="14"/>
        <v>0</v>
      </c>
      <c r="AB22" s="102">
        <f t="shared" si="14"/>
        <v>0</v>
      </c>
      <c r="AC22" s="102">
        <f t="shared" si="14"/>
        <v>0</v>
      </c>
      <c r="AD22" s="102">
        <f t="shared" si="14"/>
        <v>0</v>
      </c>
      <c r="AE22" s="102">
        <f t="shared" si="14"/>
        <v>0</v>
      </c>
      <c r="AF22" s="102">
        <f t="shared" si="14"/>
        <v>0</v>
      </c>
      <c r="AG22" s="102">
        <f t="shared" si="14"/>
        <v>0</v>
      </c>
      <c r="AH22" s="102">
        <f t="shared" si="14"/>
        <v>0</v>
      </c>
      <c r="AI22" s="102">
        <f t="shared" si="14"/>
        <v>0</v>
      </c>
      <c r="AJ22" s="102">
        <f t="shared" si="14"/>
        <v>0</v>
      </c>
      <c r="AK22" s="102">
        <f t="shared" si="14"/>
        <v>0</v>
      </c>
      <c r="AL22" s="102">
        <f t="shared" si="14"/>
        <v>0</v>
      </c>
      <c r="AM22" s="102">
        <f t="shared" si="14"/>
        <v>0</v>
      </c>
      <c r="AN22" s="102">
        <f t="shared" si="14"/>
        <v>0</v>
      </c>
      <c r="AO22" s="102">
        <f t="shared" si="14"/>
        <v>0</v>
      </c>
      <c r="AP22" s="102">
        <f t="shared" si="14"/>
        <v>0</v>
      </c>
      <c r="AQ22" s="102">
        <f t="shared" si="14"/>
        <v>0</v>
      </c>
      <c r="AR22" s="102">
        <f t="shared" si="14"/>
        <v>0</v>
      </c>
      <c r="AS22" s="102">
        <f t="shared" si="14"/>
        <v>0</v>
      </c>
      <c r="AT22" s="102">
        <f t="shared" si="14"/>
        <v>0</v>
      </c>
      <c r="AU22" s="102">
        <f t="shared" si="14"/>
        <v>0</v>
      </c>
      <c r="AV22" s="102">
        <f t="shared" si="14"/>
        <v>0</v>
      </c>
      <c r="AW22" s="102">
        <f t="shared" si="14"/>
        <v>0</v>
      </c>
      <c r="AX22" s="102">
        <f t="shared" si="14"/>
        <v>0</v>
      </c>
      <c r="AY22" s="102">
        <f t="shared" si="14"/>
        <v>0</v>
      </c>
      <c r="AZ22" s="102">
        <f t="shared" si="14"/>
        <v>0</v>
      </c>
      <c r="BA22" s="102">
        <f t="shared" si="14"/>
        <v>0</v>
      </c>
      <c r="BB22" s="102">
        <f t="shared" si="14"/>
        <v>0</v>
      </c>
      <c r="BC22" s="102">
        <f t="shared" si="14"/>
        <v>0</v>
      </c>
      <c r="BD22" s="102">
        <f t="shared" si="14"/>
        <v>0</v>
      </c>
      <c r="BE22" s="102">
        <f t="shared" si="14"/>
        <v>0</v>
      </c>
      <c r="BF22" s="101"/>
      <c r="BG22" s="101"/>
      <c r="BH22" s="101"/>
      <c r="BI22" s="101"/>
      <c r="BJ22" s="101"/>
      <c r="BK22" s="101"/>
      <c r="BL22" s="101"/>
    </row>
    <row r="23" spans="2:64" s="18" customFormat="1" outlineLevel="1" x14ac:dyDescent="0.2">
      <c r="B23" s="112"/>
      <c r="C23" s="112"/>
      <c r="F23" s="164"/>
      <c r="H23" s="229"/>
      <c r="I23" s="19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82"/>
      <c r="V23" s="182"/>
      <c r="W23" s="18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0"/>
      <c r="BG23" s="20"/>
      <c r="BH23" s="20"/>
      <c r="BI23" s="20"/>
      <c r="BJ23" s="20"/>
      <c r="BK23" s="20"/>
      <c r="BL23" s="20"/>
    </row>
    <row r="24" spans="2:64" s="14" customFormat="1" ht="17" outlineLevel="1" thickBot="1" x14ac:dyDescent="0.25">
      <c r="B24" s="165"/>
      <c r="C24" s="165"/>
      <c r="D24" s="28"/>
      <c r="E24" s="166"/>
      <c r="F24" s="166"/>
      <c r="H24" s="223"/>
      <c r="I24" s="15" t="s">
        <v>47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79"/>
      <c r="V24" s="179"/>
      <c r="W24" s="179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6"/>
      <c r="BG24" s="16"/>
      <c r="BH24" s="16"/>
      <c r="BI24" s="16"/>
      <c r="BJ24" s="16"/>
      <c r="BK24" s="16"/>
      <c r="BL24" s="16"/>
    </row>
    <row r="25" spans="2:64" s="31" customFormat="1" ht="17" outlineLevel="1" thickBot="1" x14ac:dyDescent="0.25">
      <c r="B25" s="267"/>
      <c r="C25" s="268"/>
      <c r="D25" s="269"/>
      <c r="E25" s="270"/>
      <c r="F25" s="271"/>
      <c r="H25" s="224"/>
      <c r="I25" s="96" t="s">
        <v>54</v>
      </c>
      <c r="J25" s="31">
        <f>IF(AND($B25&lt;=J$6,IF($C25&lt;1,50000,$C25)&gt;J$6),$D25/12,0)*(1+$E25)^COUNTIF($I$4:I$4,12)*(1+$F$22)</f>
        <v>0</v>
      </c>
      <c r="K25" s="31">
        <f>IF(AND($B25&lt;=K$6,IF($C25&lt;1,50000,$C25)&gt;K$6),$D25/12,0)*(1+$E25)^COUNTIF($I$4:J$4,12)*(1+$F$22)</f>
        <v>0</v>
      </c>
      <c r="L25" s="31">
        <f>IF(AND($B25&lt;=L$6,IF($C25&lt;1,50000,$C25)&gt;L$6),$D25/12,0)*(1+$E25)^COUNTIF($I$4:K$4,12)*(1+$F$22)</f>
        <v>0</v>
      </c>
      <c r="M25" s="31">
        <f>IF(AND($B25&lt;=M$6,IF($C25&lt;1,50000,$C25)&gt;M$6),$D25/12,0)*(1+$E25)^COUNTIF($I$4:L$4,12)*(1+$F$22)</f>
        <v>0</v>
      </c>
      <c r="N25" s="31">
        <f>IF(AND($B25&lt;=N$6,IF($C25&lt;1,50000,$C25)&gt;N$6),$D25/12,0)*(1+$E25)^COUNTIF($I$4:M$4,12)*(1+$F$22)</f>
        <v>0</v>
      </c>
      <c r="O25" s="31">
        <f>IF(AND($B25&lt;=O$6,IF($C25&lt;1,50000,$C25)&gt;O$6),$D25/12,0)*(1+$E25)^COUNTIF($I$4:N$4,12)*(1+$F$22)</f>
        <v>0</v>
      </c>
      <c r="P25" s="31">
        <f>IF(AND($B25&lt;=P$6,IF($C25&lt;1,50000,$C25)&gt;P$6),$D25/12,0)*(1+$E25)^COUNTIF($I$4:O$4,12)*(1+$F$22)</f>
        <v>0</v>
      </c>
      <c r="Q25" s="31">
        <f>IF(AND($B25&lt;=Q$6,IF($C25&lt;1,50000,$C25)&gt;Q$6),$D25/12,0)*(1+$E25)^COUNTIF($I$4:P$4,12)*(1+$F$22)</f>
        <v>0</v>
      </c>
      <c r="R25" s="31">
        <f>IF(AND($B25&lt;=R$6,IF($C25&lt;1,50000,$C25)&gt;R$6),$D25/12,0)*(1+$E25)^COUNTIF($I$4:Q$4,12)*(1+$F$22)</f>
        <v>0</v>
      </c>
      <c r="S25" s="31">
        <f>IF(AND($B25&lt;=S$6,IF($C25&lt;1,50000,$C25)&gt;S$6),$D25/12,0)*(1+$E25)^COUNTIF($I$4:R$4,12)*(1+$F$22)</f>
        <v>0</v>
      </c>
      <c r="T25" s="31">
        <f>IF(AND($B25&lt;=T$6,IF($C25&lt;1,50000,$C25)&gt;T$6),$D25/12,0)*(1+$E25)^COUNTIF($I$4:S$4,12)*(1+$F$22)</f>
        <v>0</v>
      </c>
      <c r="U25" s="31">
        <f>IF(AND($B25&lt;=U$6,IF($C25&lt;1,50000,$C25)&gt;U$6),$D25/12,0)*(1+$E25)^COUNTIF($I$4:T$4,12)*(1+$F$22)</f>
        <v>0</v>
      </c>
      <c r="V25" s="31">
        <f>IF(AND($B25&lt;=V$6,IF($C25&lt;1,50000,$C25)&gt;V$6),$D25/12,0)*(1+$E25)^COUNTIF($I$4:U$4,12)*(1+$F$22)</f>
        <v>0</v>
      </c>
      <c r="W25" s="31">
        <f>IF(AND($B25&lt;=W$6,IF($C25&lt;1,50000,$C25)&gt;W$6),$D25/12,0)*(1+$E25)^COUNTIF($I$4:V$4,12)*(1+$F$22)</f>
        <v>0</v>
      </c>
      <c r="X25" s="33">
        <f>IF(AND($B25&lt;=X$6,IF($C25&lt;1,50000,$C25)&gt;X$6),$D25/12,0)*(1+$E25)^COUNTIF($I$4:W$4,12)*(1+$F$22)</f>
        <v>0</v>
      </c>
      <c r="Y25" s="33">
        <f>IF(AND($B25&lt;=Y$6,IF($C25&lt;1,50000,$C25)&gt;Y$6),$D25/12,0)*(1+$E25)^COUNTIF($I$4:X$4,12)*(1+$F$22)</f>
        <v>0</v>
      </c>
      <c r="Z25" s="33">
        <f>IF(AND($B25&lt;=Z$6,IF($C25&lt;1,50000,$C25)&gt;Z$6),$D25/12,0)*(1+$E25)^COUNTIF($I$4:Y$4,12)*(1+$F$22)</f>
        <v>0</v>
      </c>
      <c r="AA25" s="33">
        <f>IF(AND($B25&lt;=AA$6,IF($C25&lt;1,50000,$C25)&gt;AA$6),$D25/12,0)*(1+$E25)^COUNTIF($I$4:Z$4,12)*(1+$F$22)</f>
        <v>0</v>
      </c>
      <c r="AB25" s="33">
        <f>IF(AND($B25&lt;=AB$6,IF($C25&lt;1,50000,$C25)&gt;AB$6),$D25/12,0)*(1+$E25)^COUNTIF($I$4:AA$4,12)*(1+$F$22)</f>
        <v>0</v>
      </c>
      <c r="AC25" s="33">
        <f>IF(AND($B25&lt;=AC$6,IF($C25&lt;1,50000,$C25)&gt;AC$6),$D25/12,0)*(1+$E25)^COUNTIF($I$4:AB$4,12)*(1+$F$22)</f>
        <v>0</v>
      </c>
      <c r="AD25" s="33">
        <f>IF(AND($B25&lt;=AD$6,IF($C25&lt;1,50000,$C25)&gt;AD$6),$D25/12,0)*(1+$E25)^COUNTIF($I$4:AC$4,12)*(1+$F$22)</f>
        <v>0</v>
      </c>
      <c r="AE25" s="33">
        <f>IF(AND($B25&lt;=AE$6,IF($C25&lt;1,50000,$C25)&gt;AE$6),$D25/12,0)*(1+$E25)^COUNTIF($I$4:AD$4,12)*(1+$F$22)</f>
        <v>0</v>
      </c>
      <c r="AF25" s="33">
        <f>IF(AND($B25&lt;=AF$6,IF($C25&lt;1,50000,$C25)&gt;AF$6),$D25/12,0)*(1+$E25)^COUNTIF($I$4:AE$4,12)*(1+$F$22)</f>
        <v>0</v>
      </c>
      <c r="AG25" s="33">
        <f>IF(AND($B25&lt;=AG$6,IF($C25&lt;1,50000,$C25)&gt;AG$6),$D25/12,0)*(1+$E25)^COUNTIF($I$4:AF$4,12)*(1+$F$22)</f>
        <v>0</v>
      </c>
      <c r="AH25" s="33">
        <f>IF(AND($B25&lt;=AH$6,IF($C25&lt;1,50000,$C25)&gt;AH$6),$D25/12,0)*(1+$E25)^COUNTIF($I$4:AG$4,12)*(1+$F$22)</f>
        <v>0</v>
      </c>
      <c r="AI25" s="33">
        <f>IF(AND($B25&lt;=AI$6,IF($C25&lt;1,50000,$C25)&gt;AI$6),$D25/12,0)*(1+$E25)^COUNTIF($I$4:AH$4,12)*(1+$F$22)</f>
        <v>0</v>
      </c>
      <c r="AJ25" s="33">
        <f>IF(AND($B25&lt;=AJ$6,IF($C25&lt;1,50000,$C25)&gt;AJ$6),$D25/12,0)*(1+$E25)^COUNTIF($I$4:AI$4,12)*(1+$F$22)</f>
        <v>0</v>
      </c>
      <c r="AK25" s="33">
        <f>IF(AND($B25&lt;=AK$6,IF($C25&lt;1,50000,$C25)&gt;AK$6),$D25/12,0)*(1+$E25)^COUNTIF($I$4:AJ$4,12)*(1+$F$22)</f>
        <v>0</v>
      </c>
      <c r="AL25" s="33">
        <f>IF(AND($B25&lt;=AL$6,IF($C25&lt;1,50000,$C25)&gt;AL$6),$D25/12,0)*(1+$E25)^COUNTIF($I$4:AK$4,12)*(1+$F$22)</f>
        <v>0</v>
      </c>
      <c r="AM25" s="33">
        <f>IF(AND($B25&lt;=AM$6,IF($C25&lt;1,50000,$C25)&gt;AM$6),$D25/12,0)*(1+$E25)^COUNTIF($I$4:AL$4,12)*(1+$F$22)</f>
        <v>0</v>
      </c>
      <c r="AN25" s="33">
        <f>IF(AND($B25&lt;=AN$6,IF($C25&lt;1,50000,$C25)&gt;AN$6),$D25/12,0)*(1+$E25)^COUNTIF($I$4:AM$4,12)*(1+$F$22)</f>
        <v>0</v>
      </c>
      <c r="AO25" s="33">
        <f>IF(AND($B25&lt;=AO$6,IF($C25&lt;1,50000,$C25)&gt;AO$6),$D25/12,0)*(1+$E25)^COUNTIF($I$4:AN$4,12)*(1+$F$22)</f>
        <v>0</v>
      </c>
      <c r="AP25" s="33">
        <f>IF(AND($B25&lt;=AP$6,IF($C25&lt;1,50000,$C25)&gt;AP$6),$D25/12,0)*(1+$E25)^COUNTIF($I$4:AO$4,12)*(1+$F$22)</f>
        <v>0</v>
      </c>
      <c r="AQ25" s="33">
        <f>IF(AND($B25&lt;=AQ$6,IF($C25&lt;1,50000,$C25)&gt;AQ$6),$D25/12,0)*(1+$E25)^COUNTIF($I$4:AP$4,12)*(1+$F$22)</f>
        <v>0</v>
      </c>
      <c r="AR25" s="33">
        <f>IF(AND($B25&lt;=AR$6,IF($C25&lt;1,50000,$C25)&gt;AR$6),$D25/12,0)*(1+$E25)^COUNTIF($I$4:AQ$4,12)*(1+$F$22)</f>
        <v>0</v>
      </c>
      <c r="AS25" s="33">
        <f>IF(AND($B25&lt;=AS$6,IF($C25&lt;1,50000,$C25)&gt;AS$6),$D25/12,0)*(1+$E25)^COUNTIF($I$4:AR$4,12)*(1+$F$22)</f>
        <v>0</v>
      </c>
      <c r="AT25" s="33">
        <f>IF(AND($B25&lt;=AT$6,IF($C25&lt;1,50000,$C25)&gt;AT$6),$D25/12,0)*(1+$E25)^COUNTIF($I$4:AS$4,12)*(1+$F$22)</f>
        <v>0</v>
      </c>
      <c r="AU25" s="33">
        <f>IF(AND($B25&lt;=AU$6,IF($C25&lt;1,50000,$C25)&gt;AU$6),$D25/12,0)*(1+$E25)^COUNTIF($I$4:AT$4,12)*(1+$F$22)</f>
        <v>0</v>
      </c>
      <c r="AV25" s="33">
        <f>IF(AND($B25&lt;=AV$6,IF($C25&lt;1,50000,$C25)&gt;AV$6),$D25/12,0)*(1+$E25)^COUNTIF($I$4:AU$4,12)*(1+$F$22)</f>
        <v>0</v>
      </c>
      <c r="AW25" s="33">
        <f>IF(AND($B25&lt;=AW$6,IF($C25&lt;1,50000,$C25)&gt;AW$6),$D25/12,0)*(1+$E25)^COUNTIF($I$4:AV$4,12)*(1+$F$22)</f>
        <v>0</v>
      </c>
      <c r="AX25" s="33">
        <f>IF(AND($B25&lt;=AX$6,IF($C25&lt;1,50000,$C25)&gt;AX$6),$D25/12,0)*(1+$E25)^COUNTIF($I$4:AW$4,12)*(1+$F$22)</f>
        <v>0</v>
      </c>
      <c r="AY25" s="33">
        <f>IF(AND($B25&lt;=AY$6,IF($C25&lt;1,50000,$C25)&gt;AY$6),$D25/12,0)*(1+$E25)^COUNTIF($I$4:AX$4,12)*(1+$F$22)</f>
        <v>0</v>
      </c>
      <c r="AZ25" s="33">
        <f>IF(AND($B25&lt;=AZ$6,IF($C25&lt;1,50000,$C25)&gt;AZ$6),$D25/12,0)*(1+$E25)^COUNTIF($I$4:AY$4,12)*(1+$F$22)</f>
        <v>0</v>
      </c>
      <c r="BA25" s="33">
        <f>IF(AND($B25&lt;=BA$6,IF($C25&lt;1,50000,$C25)&gt;BA$6),$D25/12,0)*(1+$E25)^COUNTIF($I$4:AZ$4,12)*(1+$F$22)</f>
        <v>0</v>
      </c>
      <c r="BB25" s="33">
        <f>IF(AND($B25&lt;=BB$6,IF($C25&lt;1,50000,$C25)&gt;BB$6),$D25/12,0)*(1+$E25)^COUNTIF($I$4:BA$4,12)*(1+$F$22)</f>
        <v>0</v>
      </c>
      <c r="BC25" s="33">
        <f>IF(AND($B25&lt;=BC$6,IF($C25&lt;1,50000,$C25)&gt;BC$6),$D25/12,0)*(1+$E25)^COUNTIF($I$4:BB$4,12)*(1+$F$22)</f>
        <v>0</v>
      </c>
      <c r="BD25" s="33">
        <f>IF(AND($B25&lt;=BD$6,IF($C25&lt;1,50000,$C25)&gt;BD$6),$D25/12,0)*(1+$E25)^COUNTIF($I$4:BC$4,12)*(1+$F$22)</f>
        <v>0</v>
      </c>
      <c r="BE25" s="33">
        <f>IF(AND($B25&lt;=BE$6,IF($C25&lt;1,50000,$C25)&gt;BE$6),$D25/12,0)*(1+$E25)^COUNTIF($I$4:BD$4,12)*(1+$F$22)</f>
        <v>0</v>
      </c>
    </row>
    <row r="26" spans="2:64" s="31" customFormat="1" ht="17" outlineLevel="1" thickBot="1" x14ac:dyDescent="0.25">
      <c r="B26" s="267"/>
      <c r="C26" s="268"/>
      <c r="D26" s="269"/>
      <c r="E26" s="270"/>
      <c r="F26" s="271"/>
      <c r="H26" s="224"/>
      <c r="I26" s="96" t="s">
        <v>55</v>
      </c>
      <c r="J26" s="31">
        <f>IF(AND($B26&lt;=J$6,IF($C26&lt;1,50000,$C26)&gt;J$6),$D26/12,0)*(1+$E26)^COUNTIF($I$4:I$4,12)*(1+$F$22)</f>
        <v>0</v>
      </c>
      <c r="K26" s="31">
        <f>IF(AND($B26&lt;=K$6,IF($C26&lt;1,50000,$C26)&gt;K$6),$D26/12,0)*(1+$E26)^COUNTIF($I$4:J$4,12)*(1+$F$22)</f>
        <v>0</v>
      </c>
      <c r="L26" s="31">
        <f>IF(AND($B26&lt;=L$6,IF($C26&lt;1,50000,$C26)&gt;L$6),$D26/12,0)*(1+$E26)^COUNTIF($I$4:K$4,12)*(1+$F$22)</f>
        <v>0</v>
      </c>
      <c r="M26" s="31">
        <f>IF(AND($B26&lt;=M$6,IF($C26&lt;1,50000,$C26)&gt;M$6),$D26/12,0)*(1+$E26)^COUNTIF($I$4:L$4,12)*(1+$F$22)</f>
        <v>0</v>
      </c>
      <c r="N26" s="31">
        <f>IF(AND($B26&lt;=N$6,IF($C26&lt;1,50000,$C26)&gt;N$6),$D26/12,0)*(1+$E26)^COUNTIF($I$4:M$4,12)*(1+$F$22)</f>
        <v>0</v>
      </c>
      <c r="O26" s="31">
        <f>IF(AND($B26&lt;=O$6,IF($C26&lt;1,50000,$C26)&gt;O$6),$D26/12,0)*(1+$E26)^COUNTIF($I$4:N$4,12)*(1+$F$22)</f>
        <v>0</v>
      </c>
      <c r="P26" s="31">
        <f>IF(AND($B26&lt;=P$6,IF($C26&lt;1,50000,$C26)&gt;P$6),$D26/12,0)*(1+$E26)^COUNTIF($I$4:O$4,12)*(1+$F$22)</f>
        <v>0</v>
      </c>
      <c r="Q26" s="31">
        <f>IF(AND($B26&lt;=Q$6,IF($C26&lt;1,50000,$C26)&gt;Q$6),$D26/12,0)*(1+$E26)^COUNTIF($I$4:P$4,12)*(1+$F$22)</f>
        <v>0</v>
      </c>
      <c r="R26" s="31">
        <f>IF(AND($B26&lt;=R$6,IF($C26&lt;1,50000,$C26)&gt;R$6),$D26/12,0)*(1+$E26)^COUNTIF($I$4:Q$4,12)*(1+$F$22)</f>
        <v>0</v>
      </c>
      <c r="S26" s="31">
        <f>IF(AND($B26&lt;=S$6,IF($C26&lt;1,50000,$C26)&gt;S$6),$D26/12,0)*(1+$E26)^COUNTIF($I$4:R$4,12)*(1+$F$22)</f>
        <v>0</v>
      </c>
      <c r="T26" s="31">
        <f>IF(AND($B26&lt;=T$6,IF($C26&lt;1,50000,$C26)&gt;T$6),$D26/12,0)*(1+$E26)^COUNTIF($I$4:S$4,12)*(1+$F$22)</f>
        <v>0</v>
      </c>
      <c r="U26" s="31">
        <f>IF(AND($B26&lt;=U$6,IF($C26&lt;1,50000,$C26)&gt;U$6),$D26/12,0)*(1+$E26)^COUNTIF($I$4:T$4,12)*(1+$F$22)</f>
        <v>0</v>
      </c>
      <c r="V26" s="31">
        <f>IF(AND($B26&lt;=V$6,IF($C26&lt;1,50000,$C26)&gt;V$6),$D26/12,0)*(1+$E26)^COUNTIF($I$4:U$4,12)*(1+$F$22)</f>
        <v>0</v>
      </c>
      <c r="W26" s="31">
        <f>IF(AND($B26&lt;=W$6,IF($C26&lt;1,50000,$C26)&gt;W$6),$D26/12,0)*(1+$E26)^COUNTIF($I$4:V$4,12)*(1+$F$22)</f>
        <v>0</v>
      </c>
      <c r="X26" s="33">
        <f>IF(AND($B26&lt;=X$6,IF($C26&lt;1,50000,$C26)&gt;X$6),$D26/12,0)*(1+$E26)^COUNTIF($I$4:W$4,12)*(1+$F$22)</f>
        <v>0</v>
      </c>
      <c r="Y26" s="33">
        <f>IF(AND($B26&lt;=Y$6,IF($C26&lt;1,50000,$C26)&gt;Y$6),$D26/12,0)*(1+$E26)^COUNTIF($I$4:X$4,12)*(1+$F$22)</f>
        <v>0</v>
      </c>
      <c r="Z26" s="33">
        <f>IF(AND($B26&lt;=Z$6,IF($C26&lt;1,50000,$C26)&gt;Z$6),$D26/12,0)*(1+$E26)^COUNTIF($I$4:Y$4,12)*(1+$F$22)</f>
        <v>0</v>
      </c>
      <c r="AA26" s="33">
        <f>IF(AND($B26&lt;=AA$6,IF($C26&lt;1,50000,$C26)&gt;AA$6),$D26/12,0)*(1+$E26)^COUNTIF($I$4:Z$4,12)*(1+$F$22)</f>
        <v>0</v>
      </c>
      <c r="AB26" s="33">
        <f>IF(AND($B26&lt;=AB$6,IF($C26&lt;1,50000,$C26)&gt;AB$6),$D26/12,0)*(1+$E26)^COUNTIF($I$4:AA$4,12)*(1+$F$22)</f>
        <v>0</v>
      </c>
      <c r="AC26" s="33">
        <f>IF(AND($B26&lt;=AC$6,IF($C26&lt;1,50000,$C26)&gt;AC$6),$D26/12,0)*(1+$E26)^COUNTIF($I$4:AB$4,12)*(1+$F$22)</f>
        <v>0</v>
      </c>
      <c r="AD26" s="33">
        <f>IF(AND($B26&lt;=AD$6,IF($C26&lt;1,50000,$C26)&gt;AD$6),$D26/12,0)*(1+$E26)^COUNTIF($I$4:AC$4,12)*(1+$F$22)</f>
        <v>0</v>
      </c>
      <c r="AE26" s="33">
        <f>IF(AND($B26&lt;=AE$6,IF($C26&lt;1,50000,$C26)&gt;AE$6),$D26/12,0)*(1+$E26)^COUNTIF($I$4:AD$4,12)*(1+$F$22)</f>
        <v>0</v>
      </c>
      <c r="AF26" s="33">
        <f>IF(AND($B26&lt;=AF$6,IF($C26&lt;1,50000,$C26)&gt;AF$6),$D26/12,0)*(1+$E26)^COUNTIF($I$4:AE$4,12)*(1+$F$22)</f>
        <v>0</v>
      </c>
      <c r="AG26" s="33">
        <f>IF(AND($B26&lt;=AG$6,IF($C26&lt;1,50000,$C26)&gt;AG$6),$D26/12,0)*(1+$E26)^COUNTIF($I$4:AF$4,12)*(1+$F$22)</f>
        <v>0</v>
      </c>
      <c r="AH26" s="33">
        <f>IF(AND($B26&lt;=AH$6,IF($C26&lt;1,50000,$C26)&gt;AH$6),$D26/12,0)*(1+$E26)^COUNTIF($I$4:AG$4,12)*(1+$F$22)</f>
        <v>0</v>
      </c>
      <c r="AI26" s="33">
        <f>IF(AND($B26&lt;=AI$6,IF($C26&lt;1,50000,$C26)&gt;AI$6),$D26/12,0)*(1+$E26)^COUNTIF($I$4:AH$4,12)*(1+$F$22)</f>
        <v>0</v>
      </c>
      <c r="AJ26" s="33">
        <f>IF(AND($B26&lt;=AJ$6,IF($C26&lt;1,50000,$C26)&gt;AJ$6),$D26/12,0)*(1+$E26)^COUNTIF($I$4:AI$4,12)*(1+$F$22)</f>
        <v>0</v>
      </c>
      <c r="AK26" s="33">
        <f>IF(AND($B26&lt;=AK$6,IF($C26&lt;1,50000,$C26)&gt;AK$6),$D26/12,0)*(1+$E26)^COUNTIF($I$4:AJ$4,12)*(1+$F$22)</f>
        <v>0</v>
      </c>
      <c r="AL26" s="33">
        <f>IF(AND($B26&lt;=AL$6,IF($C26&lt;1,50000,$C26)&gt;AL$6),$D26/12,0)*(1+$E26)^COUNTIF($I$4:AK$4,12)*(1+$F$22)</f>
        <v>0</v>
      </c>
      <c r="AM26" s="33">
        <f>IF(AND($B26&lt;=AM$6,IF($C26&lt;1,50000,$C26)&gt;AM$6),$D26/12,0)*(1+$E26)^COUNTIF($I$4:AL$4,12)*(1+$F$22)</f>
        <v>0</v>
      </c>
      <c r="AN26" s="33">
        <f>IF(AND($B26&lt;=AN$6,IF($C26&lt;1,50000,$C26)&gt;AN$6),$D26/12,0)*(1+$E26)^COUNTIF($I$4:AM$4,12)*(1+$F$22)</f>
        <v>0</v>
      </c>
      <c r="AO26" s="33">
        <f>IF(AND($B26&lt;=AO$6,IF($C26&lt;1,50000,$C26)&gt;AO$6),$D26/12,0)*(1+$E26)^COUNTIF($I$4:AN$4,12)*(1+$F$22)</f>
        <v>0</v>
      </c>
      <c r="AP26" s="33">
        <f>IF(AND($B26&lt;=AP$6,IF($C26&lt;1,50000,$C26)&gt;AP$6),$D26/12,0)*(1+$E26)^COUNTIF($I$4:AO$4,12)*(1+$F$22)</f>
        <v>0</v>
      </c>
      <c r="AQ26" s="33">
        <f>IF(AND($B26&lt;=AQ$6,IF($C26&lt;1,50000,$C26)&gt;AQ$6),$D26/12,0)*(1+$E26)^COUNTIF($I$4:AP$4,12)*(1+$F$22)</f>
        <v>0</v>
      </c>
      <c r="AR26" s="33">
        <f>IF(AND($B26&lt;=AR$6,IF($C26&lt;1,50000,$C26)&gt;AR$6),$D26/12,0)*(1+$E26)^COUNTIF($I$4:AQ$4,12)*(1+$F$22)</f>
        <v>0</v>
      </c>
      <c r="AS26" s="33">
        <f>IF(AND($B26&lt;=AS$6,IF($C26&lt;1,50000,$C26)&gt;AS$6),$D26/12,0)*(1+$E26)^COUNTIF($I$4:AR$4,12)*(1+$F$22)</f>
        <v>0</v>
      </c>
      <c r="AT26" s="33">
        <f>IF(AND($B26&lt;=AT$6,IF($C26&lt;1,50000,$C26)&gt;AT$6),$D26/12,0)*(1+$E26)^COUNTIF($I$4:AS$4,12)*(1+$F$22)</f>
        <v>0</v>
      </c>
      <c r="AU26" s="33">
        <f>IF(AND($B26&lt;=AU$6,IF($C26&lt;1,50000,$C26)&gt;AU$6),$D26/12,0)*(1+$E26)^COUNTIF($I$4:AT$4,12)*(1+$F$22)</f>
        <v>0</v>
      </c>
      <c r="AV26" s="33">
        <f>IF(AND($B26&lt;=AV$6,IF($C26&lt;1,50000,$C26)&gt;AV$6),$D26/12,0)*(1+$E26)^COUNTIF($I$4:AU$4,12)*(1+$F$22)</f>
        <v>0</v>
      </c>
      <c r="AW26" s="33">
        <f>IF(AND($B26&lt;=AW$6,IF($C26&lt;1,50000,$C26)&gt;AW$6),$D26/12,0)*(1+$E26)^COUNTIF($I$4:AV$4,12)*(1+$F$22)</f>
        <v>0</v>
      </c>
      <c r="AX26" s="33">
        <f>IF(AND($B26&lt;=AX$6,IF($C26&lt;1,50000,$C26)&gt;AX$6),$D26/12,0)*(1+$E26)^COUNTIF($I$4:AW$4,12)*(1+$F$22)</f>
        <v>0</v>
      </c>
      <c r="AY26" s="33">
        <f>IF(AND($B26&lt;=AY$6,IF($C26&lt;1,50000,$C26)&gt;AY$6),$D26/12,0)*(1+$E26)^COUNTIF($I$4:AX$4,12)*(1+$F$22)</f>
        <v>0</v>
      </c>
      <c r="AZ26" s="33">
        <f>IF(AND($B26&lt;=AZ$6,IF($C26&lt;1,50000,$C26)&gt;AZ$6),$D26/12,0)*(1+$E26)^COUNTIF($I$4:AY$4,12)*(1+$F$22)</f>
        <v>0</v>
      </c>
      <c r="BA26" s="33">
        <f>IF(AND($B26&lt;=BA$6,IF($C26&lt;1,50000,$C26)&gt;BA$6),$D26/12,0)*(1+$E26)^COUNTIF($I$4:AZ$4,12)*(1+$F$22)</f>
        <v>0</v>
      </c>
      <c r="BB26" s="33">
        <f>IF(AND($B26&lt;=BB$6,IF($C26&lt;1,50000,$C26)&gt;BB$6),$D26/12,0)*(1+$E26)^COUNTIF($I$4:BA$4,12)*(1+$F$22)</f>
        <v>0</v>
      </c>
      <c r="BC26" s="33">
        <f>IF(AND($B26&lt;=BC$6,IF($C26&lt;1,50000,$C26)&gt;BC$6),$D26/12,0)*(1+$E26)^COUNTIF($I$4:BB$4,12)*(1+$F$22)</f>
        <v>0</v>
      </c>
      <c r="BD26" s="33">
        <f>IF(AND($B26&lt;=BD$6,IF($C26&lt;1,50000,$C26)&gt;BD$6),$D26/12,0)*(1+$E26)^COUNTIF($I$4:BC$4,12)*(1+$F$22)</f>
        <v>0</v>
      </c>
      <c r="BE26" s="33">
        <f>IF(AND($B26&lt;=BE$6,IF($C26&lt;1,50000,$C26)&gt;BE$6),$D26/12,0)*(1+$E26)^COUNTIF($I$4:BD$4,12)*(1+$F$22)</f>
        <v>0</v>
      </c>
    </row>
    <row r="27" spans="2:64" s="31" customFormat="1" ht="17" outlineLevel="1" thickBot="1" x14ac:dyDescent="0.25">
      <c r="B27" s="267"/>
      <c r="C27" s="268"/>
      <c r="D27" s="269"/>
      <c r="E27" s="270"/>
      <c r="F27" s="271"/>
      <c r="H27" s="224"/>
      <c r="I27" s="96" t="s">
        <v>44</v>
      </c>
      <c r="J27" s="31">
        <f>IF(AND($B27&lt;=J$6,IF($C27&lt;1,50000,$C27)&gt;J$6),$D27/12,0)*(1+$E27)^COUNTIF($I$4:I$4,12)*(1+$F$22)</f>
        <v>0</v>
      </c>
      <c r="K27" s="31">
        <f>IF(AND($B27&lt;=K$6,IF($C27&lt;1,50000,$C27)&gt;K$6),$D27/12,0)*(1+$E27)^COUNTIF($I$4:J$4,12)*(1+$F$22)</f>
        <v>0</v>
      </c>
      <c r="L27" s="31">
        <f>IF(AND($B27&lt;=L$6,IF($C27&lt;1,50000,$C27)&gt;L$6),$D27/12,0)*(1+$E27)^COUNTIF($I$4:K$4,12)*(1+$F$22)</f>
        <v>0</v>
      </c>
      <c r="M27" s="31">
        <f>IF(AND($B27&lt;=M$6,IF($C27&lt;1,50000,$C27)&gt;M$6),$D27/12,0)*(1+$E27)^COUNTIF($I$4:L$4,12)*(1+$F$22)</f>
        <v>0</v>
      </c>
      <c r="N27" s="31">
        <f>IF(AND($B27&lt;=N$6,IF($C27&lt;1,50000,$C27)&gt;N$6),$D27/12,0)*(1+$E27)^COUNTIF($I$4:M$4,12)*(1+$F$22)</f>
        <v>0</v>
      </c>
      <c r="O27" s="31">
        <f>IF(AND($B27&lt;=O$6,IF($C27&lt;1,50000,$C27)&gt;O$6),$D27/12,0)*(1+$E27)^COUNTIF($I$4:N$4,12)*(1+$F$22)</f>
        <v>0</v>
      </c>
      <c r="P27" s="31">
        <f>IF(AND($B27&lt;=P$6,IF($C27&lt;1,50000,$C27)&gt;P$6),$D27/12,0)*(1+$E27)^COUNTIF($I$4:O$4,12)*(1+$F$22)</f>
        <v>0</v>
      </c>
      <c r="Q27" s="31">
        <f>IF(AND($B27&lt;=Q$6,IF($C27&lt;1,50000,$C27)&gt;Q$6),$D27/12,0)*(1+$E27)^COUNTIF($I$4:P$4,12)*(1+$F$22)</f>
        <v>0</v>
      </c>
      <c r="R27" s="31">
        <f>IF(AND($B27&lt;=R$6,IF($C27&lt;1,50000,$C27)&gt;R$6),$D27/12,0)*(1+$E27)^COUNTIF($I$4:Q$4,12)*(1+$F$22)</f>
        <v>0</v>
      </c>
      <c r="S27" s="31">
        <f>IF(AND($B27&lt;=S$6,IF($C27&lt;1,50000,$C27)&gt;S$6),$D27/12,0)*(1+$E27)^COUNTIF($I$4:R$4,12)*(1+$F$22)</f>
        <v>0</v>
      </c>
      <c r="T27" s="31">
        <f>IF(AND($B27&lt;=T$6,IF($C27&lt;1,50000,$C27)&gt;T$6),$D27/12,0)*(1+$E27)^COUNTIF($I$4:S$4,12)*(1+$F$22)</f>
        <v>0</v>
      </c>
      <c r="U27" s="31">
        <f>IF(AND($B27&lt;=U$6,IF($C27&lt;1,50000,$C27)&gt;U$6),$D27/12,0)*(1+$E27)^COUNTIF($I$4:T$4,12)*(1+$F$22)</f>
        <v>0</v>
      </c>
      <c r="V27" s="31">
        <f>IF(AND($B27&lt;=V$6,IF($C27&lt;1,50000,$C27)&gt;V$6),$D27/12,0)*(1+$E27)^COUNTIF($I$4:U$4,12)*(1+$F$22)</f>
        <v>0</v>
      </c>
      <c r="W27" s="31">
        <f>IF(AND($B27&lt;=W$6,IF($C27&lt;1,50000,$C27)&gt;W$6),$D27/12,0)*(1+$E27)^COUNTIF($I$4:V$4,12)*(1+$F$22)</f>
        <v>0</v>
      </c>
      <c r="X27" s="33">
        <f>IF(AND($B27&lt;=X$6,IF($C27&lt;1,50000,$C27)&gt;X$6),$D27/12,0)*(1+$E27)^COUNTIF($I$4:W$4,12)*(1+$F$22)</f>
        <v>0</v>
      </c>
      <c r="Y27" s="33">
        <f>IF(AND($B27&lt;=Y$6,IF($C27&lt;1,50000,$C27)&gt;Y$6),$D27/12,0)*(1+$E27)^COUNTIF($I$4:X$4,12)*(1+$F$22)</f>
        <v>0</v>
      </c>
      <c r="Z27" s="33">
        <f>IF(AND($B27&lt;=Z$6,IF($C27&lt;1,50000,$C27)&gt;Z$6),$D27/12,0)*(1+$E27)^COUNTIF($I$4:Y$4,12)*(1+$F$22)</f>
        <v>0</v>
      </c>
      <c r="AA27" s="33">
        <f>IF(AND($B27&lt;=AA$6,IF($C27&lt;1,50000,$C27)&gt;AA$6),$D27/12,0)*(1+$E27)^COUNTIF($I$4:Z$4,12)*(1+$F$22)</f>
        <v>0</v>
      </c>
      <c r="AB27" s="33">
        <f>IF(AND($B27&lt;=AB$6,IF($C27&lt;1,50000,$C27)&gt;AB$6),$D27/12,0)*(1+$E27)^COUNTIF($I$4:AA$4,12)*(1+$F$22)</f>
        <v>0</v>
      </c>
      <c r="AC27" s="33">
        <f>IF(AND($B27&lt;=AC$6,IF($C27&lt;1,50000,$C27)&gt;AC$6),$D27/12,0)*(1+$E27)^COUNTIF($I$4:AB$4,12)*(1+$F$22)</f>
        <v>0</v>
      </c>
      <c r="AD27" s="33">
        <f>IF(AND($B27&lt;=AD$6,IF($C27&lt;1,50000,$C27)&gt;AD$6),$D27/12,0)*(1+$E27)^COUNTIF($I$4:AC$4,12)*(1+$F$22)</f>
        <v>0</v>
      </c>
      <c r="AE27" s="33">
        <f>IF(AND($B27&lt;=AE$6,IF($C27&lt;1,50000,$C27)&gt;AE$6),$D27/12,0)*(1+$E27)^COUNTIF($I$4:AD$4,12)*(1+$F$22)</f>
        <v>0</v>
      </c>
      <c r="AF27" s="33">
        <f>IF(AND($B27&lt;=AF$6,IF($C27&lt;1,50000,$C27)&gt;AF$6),$D27/12,0)*(1+$E27)^COUNTIF($I$4:AE$4,12)*(1+$F$22)</f>
        <v>0</v>
      </c>
      <c r="AG27" s="33">
        <f>IF(AND($B27&lt;=AG$6,IF($C27&lt;1,50000,$C27)&gt;AG$6),$D27/12,0)*(1+$E27)^COUNTIF($I$4:AF$4,12)*(1+$F$22)</f>
        <v>0</v>
      </c>
      <c r="AH27" s="33">
        <f>IF(AND($B27&lt;=AH$6,IF($C27&lt;1,50000,$C27)&gt;AH$6),$D27/12,0)*(1+$E27)^COUNTIF($I$4:AG$4,12)*(1+$F$22)</f>
        <v>0</v>
      </c>
      <c r="AI27" s="33">
        <f>IF(AND($B27&lt;=AI$6,IF($C27&lt;1,50000,$C27)&gt;AI$6),$D27/12,0)*(1+$E27)^COUNTIF($I$4:AH$4,12)*(1+$F$22)</f>
        <v>0</v>
      </c>
      <c r="AJ27" s="33">
        <f>IF(AND($B27&lt;=AJ$6,IF($C27&lt;1,50000,$C27)&gt;AJ$6),$D27/12,0)*(1+$E27)^COUNTIF($I$4:AI$4,12)*(1+$F$22)</f>
        <v>0</v>
      </c>
      <c r="AK27" s="33">
        <f>IF(AND($B27&lt;=AK$6,IF($C27&lt;1,50000,$C27)&gt;AK$6),$D27/12,0)*(1+$E27)^COUNTIF($I$4:AJ$4,12)*(1+$F$22)</f>
        <v>0</v>
      </c>
      <c r="AL27" s="33">
        <f>IF(AND($B27&lt;=AL$6,IF($C27&lt;1,50000,$C27)&gt;AL$6),$D27/12,0)*(1+$E27)^COUNTIF($I$4:AK$4,12)*(1+$F$22)</f>
        <v>0</v>
      </c>
      <c r="AM27" s="33">
        <f>IF(AND($B27&lt;=AM$6,IF($C27&lt;1,50000,$C27)&gt;AM$6),$D27/12,0)*(1+$E27)^COUNTIF($I$4:AL$4,12)*(1+$F$22)</f>
        <v>0</v>
      </c>
      <c r="AN27" s="33">
        <f>IF(AND($B27&lt;=AN$6,IF($C27&lt;1,50000,$C27)&gt;AN$6),$D27/12,0)*(1+$E27)^COUNTIF($I$4:AM$4,12)*(1+$F$22)</f>
        <v>0</v>
      </c>
      <c r="AO27" s="33">
        <f>IF(AND($B27&lt;=AO$6,IF($C27&lt;1,50000,$C27)&gt;AO$6),$D27/12,0)*(1+$E27)^COUNTIF($I$4:AN$4,12)*(1+$F$22)</f>
        <v>0</v>
      </c>
      <c r="AP27" s="33">
        <f>IF(AND($B27&lt;=AP$6,IF($C27&lt;1,50000,$C27)&gt;AP$6),$D27/12,0)*(1+$E27)^COUNTIF($I$4:AO$4,12)*(1+$F$22)</f>
        <v>0</v>
      </c>
      <c r="AQ27" s="33">
        <f>IF(AND($B27&lt;=AQ$6,IF($C27&lt;1,50000,$C27)&gt;AQ$6),$D27/12,0)*(1+$E27)^COUNTIF($I$4:AP$4,12)*(1+$F$22)</f>
        <v>0</v>
      </c>
      <c r="AR27" s="33">
        <f>IF(AND($B27&lt;=AR$6,IF($C27&lt;1,50000,$C27)&gt;AR$6),$D27/12,0)*(1+$E27)^COUNTIF($I$4:AQ$4,12)*(1+$F$22)</f>
        <v>0</v>
      </c>
      <c r="AS27" s="33">
        <f>IF(AND($B27&lt;=AS$6,IF($C27&lt;1,50000,$C27)&gt;AS$6),$D27/12,0)*(1+$E27)^COUNTIF($I$4:AR$4,12)*(1+$F$22)</f>
        <v>0</v>
      </c>
      <c r="AT27" s="33">
        <f>IF(AND($B27&lt;=AT$6,IF($C27&lt;1,50000,$C27)&gt;AT$6),$D27/12,0)*(1+$E27)^COUNTIF($I$4:AS$4,12)*(1+$F$22)</f>
        <v>0</v>
      </c>
      <c r="AU27" s="33">
        <f>IF(AND($B27&lt;=AU$6,IF($C27&lt;1,50000,$C27)&gt;AU$6),$D27/12,0)*(1+$E27)^COUNTIF($I$4:AT$4,12)*(1+$F$22)</f>
        <v>0</v>
      </c>
      <c r="AV27" s="33">
        <f>IF(AND($B27&lt;=AV$6,IF($C27&lt;1,50000,$C27)&gt;AV$6),$D27/12,0)*(1+$E27)^COUNTIF($I$4:AU$4,12)*(1+$F$22)</f>
        <v>0</v>
      </c>
      <c r="AW27" s="33">
        <f>IF(AND($B27&lt;=AW$6,IF($C27&lt;1,50000,$C27)&gt;AW$6),$D27/12,0)*(1+$E27)^COUNTIF($I$4:AV$4,12)*(1+$F$22)</f>
        <v>0</v>
      </c>
      <c r="AX27" s="33">
        <f>IF(AND($B27&lt;=AX$6,IF($C27&lt;1,50000,$C27)&gt;AX$6),$D27/12,0)*(1+$E27)^COUNTIF($I$4:AW$4,12)*(1+$F$22)</f>
        <v>0</v>
      </c>
      <c r="AY27" s="33">
        <f>IF(AND($B27&lt;=AY$6,IF($C27&lt;1,50000,$C27)&gt;AY$6),$D27/12,0)*(1+$E27)^COUNTIF($I$4:AX$4,12)*(1+$F$22)</f>
        <v>0</v>
      </c>
      <c r="AZ27" s="33">
        <f>IF(AND($B27&lt;=AZ$6,IF($C27&lt;1,50000,$C27)&gt;AZ$6),$D27/12,0)*(1+$E27)^COUNTIF($I$4:AY$4,12)*(1+$F$22)</f>
        <v>0</v>
      </c>
      <c r="BA27" s="33">
        <f>IF(AND($B27&lt;=BA$6,IF($C27&lt;1,50000,$C27)&gt;BA$6),$D27/12,0)*(1+$E27)^COUNTIF($I$4:AZ$4,12)*(1+$F$22)</f>
        <v>0</v>
      </c>
      <c r="BB27" s="33">
        <f>IF(AND($B27&lt;=BB$6,IF($C27&lt;1,50000,$C27)&gt;BB$6),$D27/12,0)*(1+$E27)^COUNTIF($I$4:BA$4,12)*(1+$F$22)</f>
        <v>0</v>
      </c>
      <c r="BC27" s="33">
        <f>IF(AND($B27&lt;=BC$6,IF($C27&lt;1,50000,$C27)&gt;BC$6),$D27/12,0)*(1+$E27)^COUNTIF($I$4:BB$4,12)*(1+$F$22)</f>
        <v>0</v>
      </c>
      <c r="BD27" s="33">
        <f>IF(AND($B27&lt;=BD$6,IF($C27&lt;1,50000,$C27)&gt;BD$6),$D27/12,0)*(1+$E27)^COUNTIF($I$4:BC$4,12)*(1+$F$22)</f>
        <v>0</v>
      </c>
      <c r="BE27" s="33">
        <f>IF(AND($B27&lt;=BE$6,IF($C27&lt;1,50000,$C27)&gt;BE$6),$D27/12,0)*(1+$E27)^COUNTIF($I$4:BD$4,12)*(1+$F$22)</f>
        <v>0</v>
      </c>
    </row>
    <row r="28" spans="2:64" s="97" customFormat="1" ht="17" outlineLevel="1" thickBot="1" x14ac:dyDescent="0.25">
      <c r="B28" s="286"/>
      <c r="C28" s="287"/>
      <c r="D28" s="288"/>
      <c r="E28" s="289"/>
      <c r="F28" s="271"/>
      <c r="H28" s="225"/>
      <c r="I28" s="96" t="s">
        <v>45</v>
      </c>
      <c r="J28" s="31">
        <f>IF(AND($B28&lt;=J$6,IF($C28&lt;1,50000,$C28)&gt;J$6),$D28/12,0)*(1+$E28)^COUNTIF($I$4:I$4,12)*(1+$F$22)</f>
        <v>0</v>
      </c>
      <c r="K28" s="31">
        <f>IF(AND($B28&lt;=K$6,IF($C28&lt;1,50000,$C28)&gt;K$6),$D28/12,0)*(1+$E28)^COUNTIF($I$4:J$4,12)*(1+$F$22)</f>
        <v>0</v>
      </c>
      <c r="L28" s="31">
        <f>IF(AND($B28&lt;=L$6,IF($C28&lt;1,50000,$C28)&gt;L$6),$D28/12,0)*(1+$E28)^COUNTIF($I$4:K$4,12)*(1+$F$22)</f>
        <v>0</v>
      </c>
      <c r="M28" s="31">
        <f>IF(AND($B28&lt;=M$6,IF($C28&lt;1,50000,$C28)&gt;M$6),$D28/12,0)*(1+$E28)^COUNTIF($I$4:L$4,12)*(1+$F$22)</f>
        <v>0</v>
      </c>
      <c r="N28" s="31">
        <f>IF(AND($B28&lt;=N$6,IF($C28&lt;1,50000,$C28)&gt;N$6),$D28/12,0)*(1+$E28)^COUNTIF($I$4:M$4,12)*(1+$F$22)</f>
        <v>0</v>
      </c>
      <c r="O28" s="31">
        <f>IF(AND($B28&lt;=O$6,IF($C28&lt;1,50000,$C28)&gt;O$6),$D28/12,0)*(1+$E28)^COUNTIF($I$4:N$4,12)*(1+$F$22)</f>
        <v>0</v>
      </c>
      <c r="P28" s="31">
        <f>IF(AND($B28&lt;=P$6,IF($C28&lt;1,50000,$C28)&gt;P$6),$D28/12,0)*(1+$E28)^COUNTIF($I$4:O$4,12)*(1+$F$22)</f>
        <v>0</v>
      </c>
      <c r="Q28" s="31">
        <f>IF(AND($B28&lt;=Q$6,IF($C28&lt;1,50000,$C28)&gt;Q$6),$D28/12,0)*(1+$E28)^COUNTIF($I$4:P$4,12)*(1+$F$22)</f>
        <v>0</v>
      </c>
      <c r="R28" s="31">
        <f>IF(AND($B28&lt;=R$6,IF($C28&lt;1,50000,$C28)&gt;R$6),$D28/12,0)*(1+$E28)^COUNTIF($I$4:Q$4,12)*(1+$F$22)</f>
        <v>0</v>
      </c>
      <c r="S28" s="31">
        <f>IF(AND($B28&lt;=S$6,IF($C28&lt;1,50000,$C28)&gt;S$6),$D28/12,0)*(1+$E28)^COUNTIF($I$4:R$4,12)*(1+$F$22)</f>
        <v>0</v>
      </c>
      <c r="T28" s="31">
        <f>IF(AND($B28&lt;=T$6,IF($C28&lt;1,50000,$C28)&gt;T$6),$D28/12,0)*(1+$E28)^COUNTIF($I$4:S$4,12)*(1+$F$22)</f>
        <v>0</v>
      </c>
      <c r="U28" s="31">
        <f>IF(AND($B28&lt;=U$6,IF($C28&lt;1,50000,$C28)&gt;U$6),$D28/12,0)*(1+$E28)^COUNTIF($I$4:T$4,12)*(1+$F$22)</f>
        <v>0</v>
      </c>
      <c r="V28" s="31">
        <f>IF(AND($B28&lt;=V$6,IF($C28&lt;1,50000,$C28)&gt;V$6),$D28/12,0)*(1+$E28)^COUNTIF($I$4:U$4,12)*(1+$F$22)</f>
        <v>0</v>
      </c>
      <c r="W28" s="31">
        <f>IF(AND($B28&lt;=W$6,IF($C28&lt;1,50000,$C28)&gt;W$6),$D28/12,0)*(1+$E28)^COUNTIF($I$4:V$4,12)*(1+$F$22)</f>
        <v>0</v>
      </c>
      <c r="X28" s="33">
        <f>IF(AND($B28&lt;=X$6,IF($C28&lt;1,50000,$C28)&gt;X$6),$D28/12,0)*(1+$E28)^COUNTIF($I$4:W$4,12)*(1+$F$22)</f>
        <v>0</v>
      </c>
      <c r="Y28" s="33">
        <f>IF(AND($B28&lt;=Y$6,IF($C28&lt;1,50000,$C28)&gt;Y$6),$D28/12,0)*(1+$E28)^COUNTIF($I$4:X$4,12)*(1+$F$22)</f>
        <v>0</v>
      </c>
      <c r="Z28" s="33">
        <f>IF(AND($B28&lt;=Z$6,IF($C28&lt;1,50000,$C28)&gt;Z$6),$D28/12,0)*(1+$E28)^COUNTIF($I$4:Y$4,12)*(1+$F$22)</f>
        <v>0</v>
      </c>
      <c r="AA28" s="33">
        <f>IF(AND($B28&lt;=AA$6,IF($C28&lt;1,50000,$C28)&gt;AA$6),$D28/12,0)*(1+$E28)^COUNTIF($I$4:Z$4,12)*(1+$F$22)</f>
        <v>0</v>
      </c>
      <c r="AB28" s="33">
        <f>IF(AND($B28&lt;=AB$6,IF($C28&lt;1,50000,$C28)&gt;AB$6),$D28/12,0)*(1+$E28)^COUNTIF($I$4:AA$4,12)*(1+$F$22)</f>
        <v>0</v>
      </c>
      <c r="AC28" s="33">
        <f>IF(AND($B28&lt;=AC$6,IF($C28&lt;1,50000,$C28)&gt;AC$6),$D28/12,0)*(1+$E28)^COUNTIF($I$4:AB$4,12)*(1+$F$22)</f>
        <v>0</v>
      </c>
      <c r="AD28" s="33">
        <f>IF(AND($B28&lt;=AD$6,IF($C28&lt;1,50000,$C28)&gt;AD$6),$D28/12,0)*(1+$E28)^COUNTIF($I$4:AC$4,12)*(1+$F$22)</f>
        <v>0</v>
      </c>
      <c r="AE28" s="33">
        <f>IF(AND($B28&lt;=AE$6,IF($C28&lt;1,50000,$C28)&gt;AE$6),$D28/12,0)*(1+$E28)^COUNTIF($I$4:AD$4,12)*(1+$F$22)</f>
        <v>0</v>
      </c>
      <c r="AF28" s="33">
        <f>IF(AND($B28&lt;=AF$6,IF($C28&lt;1,50000,$C28)&gt;AF$6),$D28/12,0)*(1+$E28)^COUNTIF($I$4:AE$4,12)*(1+$F$22)</f>
        <v>0</v>
      </c>
      <c r="AG28" s="33">
        <f>IF(AND($B28&lt;=AG$6,IF($C28&lt;1,50000,$C28)&gt;AG$6),$D28/12,0)*(1+$E28)^COUNTIF($I$4:AF$4,12)*(1+$F$22)</f>
        <v>0</v>
      </c>
      <c r="AH28" s="33">
        <f>IF(AND($B28&lt;=AH$6,IF($C28&lt;1,50000,$C28)&gt;AH$6),$D28/12,0)*(1+$E28)^COUNTIF($I$4:AG$4,12)*(1+$F$22)</f>
        <v>0</v>
      </c>
      <c r="AI28" s="33">
        <f>IF(AND($B28&lt;=AI$6,IF($C28&lt;1,50000,$C28)&gt;AI$6),$D28/12,0)*(1+$E28)^COUNTIF($I$4:AH$4,12)*(1+$F$22)</f>
        <v>0</v>
      </c>
      <c r="AJ28" s="33">
        <f>IF(AND($B28&lt;=AJ$6,IF($C28&lt;1,50000,$C28)&gt;AJ$6),$D28/12,0)*(1+$E28)^COUNTIF($I$4:AI$4,12)*(1+$F$22)</f>
        <v>0</v>
      </c>
      <c r="AK28" s="33">
        <f>IF(AND($B28&lt;=AK$6,IF($C28&lt;1,50000,$C28)&gt;AK$6),$D28/12,0)*(1+$E28)^COUNTIF($I$4:AJ$4,12)*(1+$F$22)</f>
        <v>0</v>
      </c>
      <c r="AL28" s="33">
        <f>IF(AND($B28&lt;=AL$6,IF($C28&lt;1,50000,$C28)&gt;AL$6),$D28/12,0)*(1+$E28)^COUNTIF($I$4:AK$4,12)*(1+$F$22)</f>
        <v>0</v>
      </c>
      <c r="AM28" s="33">
        <f>IF(AND($B28&lt;=AM$6,IF($C28&lt;1,50000,$C28)&gt;AM$6),$D28/12,0)*(1+$E28)^COUNTIF($I$4:AL$4,12)*(1+$F$22)</f>
        <v>0</v>
      </c>
      <c r="AN28" s="33">
        <f>IF(AND($B28&lt;=AN$6,IF($C28&lt;1,50000,$C28)&gt;AN$6),$D28/12,0)*(1+$E28)^COUNTIF($I$4:AM$4,12)*(1+$F$22)</f>
        <v>0</v>
      </c>
      <c r="AO28" s="33">
        <f>IF(AND($B28&lt;=AO$6,IF($C28&lt;1,50000,$C28)&gt;AO$6),$D28/12,0)*(1+$E28)^COUNTIF($I$4:AN$4,12)*(1+$F$22)</f>
        <v>0</v>
      </c>
      <c r="AP28" s="33">
        <f>IF(AND($B28&lt;=AP$6,IF($C28&lt;1,50000,$C28)&gt;AP$6),$D28/12,0)*(1+$E28)^COUNTIF($I$4:AO$4,12)*(1+$F$22)</f>
        <v>0</v>
      </c>
      <c r="AQ28" s="33">
        <f>IF(AND($B28&lt;=AQ$6,IF($C28&lt;1,50000,$C28)&gt;AQ$6),$D28/12,0)*(1+$E28)^COUNTIF($I$4:AP$4,12)*(1+$F$22)</f>
        <v>0</v>
      </c>
      <c r="AR28" s="33">
        <f>IF(AND($B28&lt;=AR$6,IF($C28&lt;1,50000,$C28)&gt;AR$6),$D28/12,0)*(1+$E28)^COUNTIF($I$4:AQ$4,12)*(1+$F$22)</f>
        <v>0</v>
      </c>
      <c r="AS28" s="33">
        <f>IF(AND($B28&lt;=AS$6,IF($C28&lt;1,50000,$C28)&gt;AS$6),$D28/12,0)*(1+$E28)^COUNTIF($I$4:AR$4,12)*(1+$F$22)</f>
        <v>0</v>
      </c>
      <c r="AT28" s="33">
        <f>IF(AND($B28&lt;=AT$6,IF($C28&lt;1,50000,$C28)&gt;AT$6),$D28/12,0)*(1+$E28)^COUNTIF($I$4:AS$4,12)*(1+$F$22)</f>
        <v>0</v>
      </c>
      <c r="AU28" s="33">
        <f>IF(AND($B28&lt;=AU$6,IF($C28&lt;1,50000,$C28)&gt;AU$6),$D28/12,0)*(1+$E28)^COUNTIF($I$4:AT$4,12)*(1+$F$22)</f>
        <v>0</v>
      </c>
      <c r="AV28" s="33">
        <f>IF(AND($B28&lt;=AV$6,IF($C28&lt;1,50000,$C28)&gt;AV$6),$D28/12,0)*(1+$E28)^COUNTIF($I$4:AU$4,12)*(1+$F$22)</f>
        <v>0</v>
      </c>
      <c r="AW28" s="33">
        <f>IF(AND($B28&lt;=AW$6,IF($C28&lt;1,50000,$C28)&gt;AW$6),$D28/12,0)*(1+$E28)^COUNTIF($I$4:AV$4,12)*(1+$F$22)</f>
        <v>0</v>
      </c>
      <c r="AX28" s="33">
        <f>IF(AND($B28&lt;=AX$6,IF($C28&lt;1,50000,$C28)&gt;AX$6),$D28/12,0)*(1+$E28)^COUNTIF($I$4:AW$4,12)*(1+$F$22)</f>
        <v>0</v>
      </c>
      <c r="AY28" s="33">
        <f>IF(AND($B28&lt;=AY$6,IF($C28&lt;1,50000,$C28)&gt;AY$6),$D28/12,0)*(1+$E28)^COUNTIF($I$4:AX$4,12)*(1+$F$22)</f>
        <v>0</v>
      </c>
      <c r="AZ28" s="33">
        <f>IF(AND($B28&lt;=AZ$6,IF($C28&lt;1,50000,$C28)&gt;AZ$6),$D28/12,0)*(1+$E28)^COUNTIF($I$4:AY$4,12)*(1+$F$22)</f>
        <v>0</v>
      </c>
      <c r="BA28" s="33">
        <f>IF(AND($B28&lt;=BA$6,IF($C28&lt;1,50000,$C28)&gt;BA$6),$D28/12,0)*(1+$E28)^COUNTIF($I$4:AZ$4,12)*(1+$F$22)</f>
        <v>0</v>
      </c>
      <c r="BB28" s="33">
        <f>IF(AND($B28&lt;=BB$6,IF($C28&lt;1,50000,$C28)&gt;BB$6),$D28/12,0)*(1+$E28)^COUNTIF($I$4:BA$4,12)*(1+$F$22)</f>
        <v>0</v>
      </c>
      <c r="BC28" s="33">
        <f>IF(AND($B28&lt;=BC$6,IF($C28&lt;1,50000,$C28)&gt;BC$6),$D28/12,0)*(1+$E28)^COUNTIF($I$4:BB$4,12)*(1+$F$22)</f>
        <v>0</v>
      </c>
      <c r="BD28" s="33">
        <f>IF(AND($B28&lt;=BD$6,IF($C28&lt;1,50000,$C28)&gt;BD$6),$D28/12,0)*(1+$E28)^COUNTIF($I$4:BC$4,12)*(1+$F$22)</f>
        <v>0</v>
      </c>
      <c r="BE28" s="33">
        <f>IF(AND($B28&lt;=BE$6,IF($C28&lt;1,50000,$C28)&gt;BE$6),$D28/12,0)*(1+$E28)^COUNTIF($I$4:BD$4,12)*(1+$F$22)</f>
        <v>0</v>
      </c>
      <c r="BF28" s="31"/>
      <c r="BG28" s="31"/>
      <c r="BH28" s="31"/>
      <c r="BI28" s="31"/>
      <c r="BJ28" s="31"/>
      <c r="BK28" s="31"/>
      <c r="BL28" s="31"/>
    </row>
    <row r="29" spans="2:64" s="31" customFormat="1" ht="17" outlineLevel="1" thickBot="1" x14ac:dyDescent="0.25">
      <c r="B29" s="267"/>
      <c r="C29" s="268"/>
      <c r="D29" s="269"/>
      <c r="E29" s="270"/>
      <c r="F29" s="271"/>
      <c r="H29" s="224"/>
      <c r="I29" s="96" t="s">
        <v>46</v>
      </c>
      <c r="J29" s="31">
        <f>IF(AND($B29&lt;=J$6,IF($C29&lt;1,50000,$C29)&gt;J$6),$D29/12,0)*(1+$E29)^COUNTIF($I$4:I$4,12)*(1+$F$22)</f>
        <v>0</v>
      </c>
      <c r="K29" s="31">
        <f>IF(AND($B29&lt;=K$6,IF($C29&lt;1,50000,$C29)&gt;K$6),$D29/12,0)*(1+$E29)^COUNTIF($I$4:J$4,12)*(1+$F$22)</f>
        <v>0</v>
      </c>
      <c r="L29" s="31">
        <f>IF(AND($B29&lt;=L$6,IF($C29&lt;1,50000,$C29)&gt;L$6),$D29/12,0)*(1+$E29)^COUNTIF($I$4:K$4,12)*(1+$F$22)</f>
        <v>0</v>
      </c>
      <c r="M29" s="31">
        <f>IF(AND($B29&lt;=M$6,IF($C29&lt;1,50000,$C29)&gt;M$6),$D29/12,0)*(1+$E29)^COUNTIF($I$4:L$4,12)*(1+$F$22)</f>
        <v>0</v>
      </c>
      <c r="N29" s="31">
        <f>IF(AND($B29&lt;=N$6,IF($C29&lt;1,50000,$C29)&gt;N$6),$D29/12,0)*(1+$E29)^COUNTIF($I$4:M$4,12)*(1+$F$22)</f>
        <v>0</v>
      </c>
      <c r="O29" s="31">
        <f>IF(AND($B29&lt;=O$6,IF($C29&lt;1,50000,$C29)&gt;O$6),$D29/12,0)*(1+$E29)^COUNTIF($I$4:N$4,12)*(1+$F$22)</f>
        <v>0</v>
      </c>
      <c r="P29" s="31">
        <f>IF(AND($B29&lt;=P$6,IF($C29&lt;1,50000,$C29)&gt;P$6),$D29/12,0)*(1+$E29)^COUNTIF($I$4:O$4,12)*(1+$F$22)</f>
        <v>0</v>
      </c>
      <c r="Q29" s="31">
        <f>IF(AND($B29&lt;=Q$6,IF($C29&lt;1,50000,$C29)&gt;Q$6),$D29/12,0)*(1+$E29)^COUNTIF($I$4:P$4,12)*(1+$F$22)</f>
        <v>0</v>
      </c>
      <c r="R29" s="31">
        <f>IF(AND($B29&lt;=R$6,IF($C29&lt;1,50000,$C29)&gt;R$6),$D29/12,0)*(1+$E29)^COUNTIF($I$4:Q$4,12)*(1+$F$22)</f>
        <v>0</v>
      </c>
      <c r="S29" s="31">
        <f>IF(AND($B29&lt;=S$6,IF($C29&lt;1,50000,$C29)&gt;S$6),$D29/12,0)*(1+$E29)^COUNTIF($I$4:R$4,12)*(1+$F$22)</f>
        <v>0</v>
      </c>
      <c r="T29" s="31">
        <f>IF(AND($B29&lt;=T$6,IF($C29&lt;1,50000,$C29)&gt;T$6),$D29/12,0)*(1+$E29)^COUNTIF($I$4:S$4,12)*(1+$F$22)</f>
        <v>0</v>
      </c>
      <c r="U29" s="31">
        <f>IF(AND($B29&lt;=U$6,IF($C29&lt;1,50000,$C29)&gt;U$6),$D29/12,0)*(1+$E29)^COUNTIF($I$4:T$4,12)*(1+$F$22)</f>
        <v>0</v>
      </c>
      <c r="V29" s="31">
        <f>IF(AND($B29&lt;=V$6,IF($C29&lt;1,50000,$C29)&gt;V$6),$D29/12,0)*(1+$E29)^COUNTIF($I$4:U$4,12)*(1+$F$22)</f>
        <v>0</v>
      </c>
      <c r="W29" s="31">
        <f>IF(AND($B29&lt;=W$6,IF($C29&lt;1,50000,$C29)&gt;W$6),$D29/12,0)*(1+$E29)^COUNTIF($I$4:V$4,12)*(1+$F$22)</f>
        <v>0</v>
      </c>
      <c r="X29" s="33">
        <f>IF(AND($B29&lt;=X$6,IF($C29&lt;1,50000,$C29)&gt;X$6),$D29/12,0)*(1+$E29)^COUNTIF($I$4:W$4,12)*(1+$F$22)</f>
        <v>0</v>
      </c>
      <c r="Y29" s="33">
        <f>IF(AND($B29&lt;=Y$6,IF($C29&lt;1,50000,$C29)&gt;Y$6),$D29/12,0)*(1+$E29)^COUNTIF($I$4:X$4,12)*(1+$F$22)</f>
        <v>0</v>
      </c>
      <c r="Z29" s="33">
        <f>IF(AND($B29&lt;=Z$6,IF($C29&lt;1,50000,$C29)&gt;Z$6),$D29/12,0)*(1+$E29)^COUNTIF($I$4:Y$4,12)*(1+$F$22)</f>
        <v>0</v>
      </c>
      <c r="AA29" s="33">
        <f>IF(AND($B29&lt;=AA$6,IF($C29&lt;1,50000,$C29)&gt;AA$6),$D29/12,0)*(1+$E29)^COUNTIF($I$4:Z$4,12)*(1+$F$22)</f>
        <v>0</v>
      </c>
      <c r="AB29" s="33">
        <f>IF(AND($B29&lt;=AB$6,IF($C29&lt;1,50000,$C29)&gt;AB$6),$D29/12,0)*(1+$E29)^COUNTIF($I$4:AA$4,12)*(1+$F$22)</f>
        <v>0</v>
      </c>
      <c r="AC29" s="33">
        <f>IF(AND($B29&lt;=AC$6,IF($C29&lt;1,50000,$C29)&gt;AC$6),$D29/12,0)*(1+$E29)^COUNTIF($I$4:AB$4,12)*(1+$F$22)</f>
        <v>0</v>
      </c>
      <c r="AD29" s="33">
        <f>IF(AND($B29&lt;=AD$6,IF($C29&lt;1,50000,$C29)&gt;AD$6),$D29/12,0)*(1+$E29)^COUNTIF($I$4:AC$4,12)*(1+$F$22)</f>
        <v>0</v>
      </c>
      <c r="AE29" s="33">
        <f>IF(AND($B29&lt;=AE$6,IF($C29&lt;1,50000,$C29)&gt;AE$6),$D29/12,0)*(1+$E29)^COUNTIF($I$4:AD$4,12)*(1+$F$22)</f>
        <v>0</v>
      </c>
      <c r="AF29" s="33">
        <f>IF(AND($B29&lt;=AF$6,IF($C29&lt;1,50000,$C29)&gt;AF$6),$D29/12,0)*(1+$E29)^COUNTIF($I$4:AE$4,12)*(1+$F$22)</f>
        <v>0</v>
      </c>
      <c r="AG29" s="33">
        <f>IF(AND($B29&lt;=AG$6,IF($C29&lt;1,50000,$C29)&gt;AG$6),$D29/12,0)*(1+$E29)^COUNTIF($I$4:AF$4,12)*(1+$F$22)</f>
        <v>0</v>
      </c>
      <c r="AH29" s="33">
        <f>IF(AND($B29&lt;=AH$6,IF($C29&lt;1,50000,$C29)&gt;AH$6),$D29/12,0)*(1+$E29)^COUNTIF($I$4:AG$4,12)*(1+$F$22)</f>
        <v>0</v>
      </c>
      <c r="AI29" s="33">
        <f>IF(AND($B29&lt;=AI$6,IF($C29&lt;1,50000,$C29)&gt;AI$6),$D29/12,0)*(1+$E29)^COUNTIF($I$4:AH$4,12)*(1+$F$22)</f>
        <v>0</v>
      </c>
      <c r="AJ29" s="33">
        <f>IF(AND($B29&lt;=AJ$6,IF($C29&lt;1,50000,$C29)&gt;AJ$6),$D29/12,0)*(1+$E29)^COUNTIF($I$4:AI$4,12)*(1+$F$22)</f>
        <v>0</v>
      </c>
      <c r="AK29" s="33">
        <f>IF(AND($B29&lt;=AK$6,IF($C29&lt;1,50000,$C29)&gt;AK$6),$D29/12,0)*(1+$E29)^COUNTIF($I$4:AJ$4,12)*(1+$F$22)</f>
        <v>0</v>
      </c>
      <c r="AL29" s="33">
        <f>IF(AND($B29&lt;=AL$6,IF($C29&lt;1,50000,$C29)&gt;AL$6),$D29/12,0)*(1+$E29)^COUNTIF($I$4:AK$4,12)*(1+$F$22)</f>
        <v>0</v>
      </c>
      <c r="AM29" s="33">
        <f>IF(AND($B29&lt;=AM$6,IF($C29&lt;1,50000,$C29)&gt;AM$6),$D29/12,0)*(1+$E29)^COUNTIF($I$4:AL$4,12)*(1+$F$22)</f>
        <v>0</v>
      </c>
      <c r="AN29" s="33">
        <f>IF(AND($B29&lt;=AN$6,IF($C29&lt;1,50000,$C29)&gt;AN$6),$D29/12,0)*(1+$E29)^COUNTIF($I$4:AM$4,12)*(1+$F$22)</f>
        <v>0</v>
      </c>
      <c r="AO29" s="33">
        <f>IF(AND($B29&lt;=AO$6,IF($C29&lt;1,50000,$C29)&gt;AO$6),$D29/12,0)*(1+$E29)^COUNTIF($I$4:AN$4,12)*(1+$F$22)</f>
        <v>0</v>
      </c>
      <c r="AP29" s="33">
        <f>IF(AND($B29&lt;=AP$6,IF($C29&lt;1,50000,$C29)&gt;AP$6),$D29/12,0)*(1+$E29)^COUNTIF($I$4:AO$4,12)*(1+$F$22)</f>
        <v>0</v>
      </c>
      <c r="AQ29" s="33">
        <f>IF(AND($B29&lt;=AQ$6,IF($C29&lt;1,50000,$C29)&gt;AQ$6),$D29/12,0)*(1+$E29)^COUNTIF($I$4:AP$4,12)*(1+$F$22)</f>
        <v>0</v>
      </c>
      <c r="AR29" s="33">
        <f>IF(AND($B29&lt;=AR$6,IF($C29&lt;1,50000,$C29)&gt;AR$6),$D29/12,0)*(1+$E29)^COUNTIF($I$4:AQ$4,12)*(1+$F$22)</f>
        <v>0</v>
      </c>
      <c r="AS29" s="33">
        <f>IF(AND($B29&lt;=AS$6,IF($C29&lt;1,50000,$C29)&gt;AS$6),$D29/12,0)*(1+$E29)^COUNTIF($I$4:AR$4,12)*(1+$F$22)</f>
        <v>0</v>
      </c>
      <c r="AT29" s="33">
        <f>IF(AND($B29&lt;=AT$6,IF($C29&lt;1,50000,$C29)&gt;AT$6),$D29/12,0)*(1+$E29)^COUNTIF($I$4:AS$4,12)*(1+$F$22)</f>
        <v>0</v>
      </c>
      <c r="AU29" s="33">
        <f>IF(AND($B29&lt;=AU$6,IF($C29&lt;1,50000,$C29)&gt;AU$6),$D29/12,0)*(1+$E29)^COUNTIF($I$4:AT$4,12)*(1+$F$22)</f>
        <v>0</v>
      </c>
      <c r="AV29" s="33">
        <f>IF(AND($B29&lt;=AV$6,IF($C29&lt;1,50000,$C29)&gt;AV$6),$D29/12,0)*(1+$E29)^COUNTIF($I$4:AU$4,12)*(1+$F$22)</f>
        <v>0</v>
      </c>
      <c r="AW29" s="33">
        <f>IF(AND($B29&lt;=AW$6,IF($C29&lt;1,50000,$C29)&gt;AW$6),$D29/12,0)*(1+$E29)^COUNTIF($I$4:AV$4,12)*(1+$F$22)</f>
        <v>0</v>
      </c>
      <c r="AX29" s="33">
        <f>IF(AND($B29&lt;=AX$6,IF($C29&lt;1,50000,$C29)&gt;AX$6),$D29/12,0)*(1+$E29)^COUNTIF($I$4:AW$4,12)*(1+$F$22)</f>
        <v>0</v>
      </c>
      <c r="AY29" s="33">
        <f>IF(AND($B29&lt;=AY$6,IF($C29&lt;1,50000,$C29)&gt;AY$6),$D29/12,0)*(1+$E29)^COUNTIF($I$4:AX$4,12)*(1+$F$22)</f>
        <v>0</v>
      </c>
      <c r="AZ29" s="33">
        <f>IF(AND($B29&lt;=AZ$6,IF($C29&lt;1,50000,$C29)&gt;AZ$6),$D29/12,0)*(1+$E29)^COUNTIF($I$4:AY$4,12)*(1+$F$22)</f>
        <v>0</v>
      </c>
      <c r="BA29" s="33">
        <f>IF(AND($B29&lt;=BA$6,IF($C29&lt;1,50000,$C29)&gt;BA$6),$D29/12,0)*(1+$E29)^COUNTIF($I$4:AZ$4,12)*(1+$F$22)</f>
        <v>0</v>
      </c>
      <c r="BB29" s="33">
        <f>IF(AND($B29&lt;=BB$6,IF($C29&lt;1,50000,$C29)&gt;BB$6),$D29/12,0)*(1+$E29)^COUNTIF($I$4:BA$4,12)*(1+$F$22)</f>
        <v>0</v>
      </c>
      <c r="BC29" s="33">
        <f>IF(AND($B29&lt;=BC$6,IF($C29&lt;1,50000,$C29)&gt;BC$6),$D29/12,0)*(1+$E29)^COUNTIF($I$4:BB$4,12)*(1+$F$22)</f>
        <v>0</v>
      </c>
      <c r="BD29" s="33">
        <f>IF(AND($B29&lt;=BD$6,IF($C29&lt;1,50000,$C29)&gt;BD$6),$D29/12,0)*(1+$E29)^COUNTIF($I$4:BC$4,12)*(1+$F$22)</f>
        <v>0</v>
      </c>
      <c r="BE29" s="33">
        <f>IF(AND($B29&lt;=BE$6,IF($C29&lt;1,50000,$C29)&gt;BE$6),$D29/12,0)*(1+$E29)^COUNTIF($I$4:BD$4,12)*(1+$F$22)</f>
        <v>0</v>
      </c>
    </row>
    <row r="30" spans="2:64" s="90" customFormat="1" outlineLevel="1" x14ac:dyDescent="0.2">
      <c r="B30" s="161"/>
      <c r="C30" s="161"/>
      <c r="D30" s="162"/>
      <c r="E30" s="163"/>
      <c r="F30" s="163"/>
      <c r="H30" s="226" t="s">
        <v>47</v>
      </c>
      <c r="I30" s="91" t="str">
        <f>"Total "&amp;I24</f>
        <v>Total R&amp;D</v>
      </c>
      <c r="J30" s="92">
        <f t="shared" ref="J30:BE30" si="16">SUM(J25:J29)</f>
        <v>0</v>
      </c>
      <c r="K30" s="92">
        <f t="shared" si="16"/>
        <v>0</v>
      </c>
      <c r="L30" s="92">
        <f t="shared" si="16"/>
        <v>0</v>
      </c>
      <c r="M30" s="92">
        <f t="shared" si="16"/>
        <v>0</v>
      </c>
      <c r="N30" s="92">
        <f t="shared" si="16"/>
        <v>0</v>
      </c>
      <c r="O30" s="92">
        <f t="shared" si="16"/>
        <v>0</v>
      </c>
      <c r="P30" s="92">
        <f t="shared" si="16"/>
        <v>0</v>
      </c>
      <c r="Q30" s="92">
        <f t="shared" si="16"/>
        <v>0</v>
      </c>
      <c r="R30" s="92">
        <f t="shared" si="16"/>
        <v>0</v>
      </c>
      <c r="S30" s="92">
        <f t="shared" si="16"/>
        <v>0</v>
      </c>
      <c r="T30" s="92">
        <f t="shared" si="16"/>
        <v>0</v>
      </c>
      <c r="U30" s="180">
        <f t="shared" si="16"/>
        <v>0</v>
      </c>
      <c r="V30" s="180">
        <f t="shared" si="16"/>
        <v>0</v>
      </c>
      <c r="W30" s="180">
        <f t="shared" ref="W30" si="17">SUM(W25:W29)</f>
        <v>0</v>
      </c>
      <c r="X30" s="93">
        <f t="shared" si="16"/>
        <v>0</v>
      </c>
      <c r="Y30" s="93">
        <f t="shared" si="16"/>
        <v>0</v>
      </c>
      <c r="Z30" s="93">
        <f t="shared" si="16"/>
        <v>0</v>
      </c>
      <c r="AA30" s="93">
        <f t="shared" si="16"/>
        <v>0</v>
      </c>
      <c r="AB30" s="93">
        <f t="shared" si="16"/>
        <v>0</v>
      </c>
      <c r="AC30" s="93">
        <f t="shared" si="16"/>
        <v>0</v>
      </c>
      <c r="AD30" s="93">
        <f t="shared" si="16"/>
        <v>0</v>
      </c>
      <c r="AE30" s="93">
        <f t="shared" si="16"/>
        <v>0</v>
      </c>
      <c r="AF30" s="93">
        <f t="shared" si="16"/>
        <v>0</v>
      </c>
      <c r="AG30" s="93">
        <f t="shared" si="16"/>
        <v>0</v>
      </c>
      <c r="AH30" s="93">
        <f t="shared" si="16"/>
        <v>0</v>
      </c>
      <c r="AI30" s="93">
        <f t="shared" si="16"/>
        <v>0</v>
      </c>
      <c r="AJ30" s="93">
        <f t="shared" si="16"/>
        <v>0</v>
      </c>
      <c r="AK30" s="93">
        <f t="shared" si="16"/>
        <v>0</v>
      </c>
      <c r="AL30" s="93">
        <f t="shared" si="16"/>
        <v>0</v>
      </c>
      <c r="AM30" s="93">
        <f t="shared" si="16"/>
        <v>0</v>
      </c>
      <c r="AN30" s="93">
        <f t="shared" si="16"/>
        <v>0</v>
      </c>
      <c r="AO30" s="93">
        <f t="shared" si="16"/>
        <v>0</v>
      </c>
      <c r="AP30" s="93">
        <f t="shared" si="16"/>
        <v>0</v>
      </c>
      <c r="AQ30" s="93">
        <f t="shared" si="16"/>
        <v>0</v>
      </c>
      <c r="AR30" s="93">
        <f t="shared" si="16"/>
        <v>0</v>
      </c>
      <c r="AS30" s="93">
        <f t="shared" si="16"/>
        <v>0</v>
      </c>
      <c r="AT30" s="93">
        <f t="shared" si="16"/>
        <v>0</v>
      </c>
      <c r="AU30" s="93">
        <f t="shared" si="16"/>
        <v>0</v>
      </c>
      <c r="AV30" s="93">
        <f t="shared" si="16"/>
        <v>0</v>
      </c>
      <c r="AW30" s="93">
        <f t="shared" si="16"/>
        <v>0</v>
      </c>
      <c r="AX30" s="93">
        <f t="shared" si="16"/>
        <v>0</v>
      </c>
      <c r="AY30" s="93">
        <f t="shared" si="16"/>
        <v>0</v>
      </c>
      <c r="AZ30" s="93">
        <f t="shared" si="16"/>
        <v>0</v>
      </c>
      <c r="BA30" s="93">
        <f t="shared" si="16"/>
        <v>0</v>
      </c>
      <c r="BB30" s="93">
        <f t="shared" si="16"/>
        <v>0</v>
      </c>
      <c r="BC30" s="93">
        <f t="shared" si="16"/>
        <v>0</v>
      </c>
      <c r="BD30" s="93">
        <f t="shared" si="16"/>
        <v>0</v>
      </c>
      <c r="BE30" s="93">
        <f t="shared" si="16"/>
        <v>0</v>
      </c>
      <c r="BF30" s="94"/>
      <c r="BG30" s="94"/>
      <c r="BH30" s="94"/>
      <c r="BI30" s="94"/>
      <c r="BJ30" s="94"/>
      <c r="BK30" s="94"/>
      <c r="BL30" s="94"/>
    </row>
    <row r="31" spans="2:64" s="97" customFormat="1" outlineLevel="1" x14ac:dyDescent="0.2">
      <c r="B31" s="110"/>
      <c r="C31" s="110"/>
      <c r="E31" s="34"/>
      <c r="F31" s="34"/>
      <c r="H31" s="227" t="s">
        <v>47</v>
      </c>
      <c r="I31" s="98" t="str">
        <f>I24&amp;" bonuses"</f>
        <v>R&amp;D bonuses</v>
      </c>
      <c r="J31" s="31">
        <f>SUMPRODUCT(J25:J29,$F25:$F29)</f>
        <v>0</v>
      </c>
      <c r="K31" s="31">
        <f t="shared" ref="K31:BE31" si="18">SUMPRODUCT(K25:K29,$F25:$F29)</f>
        <v>0</v>
      </c>
      <c r="L31" s="31">
        <f t="shared" si="18"/>
        <v>0</v>
      </c>
      <c r="M31" s="31">
        <f t="shared" si="18"/>
        <v>0</v>
      </c>
      <c r="N31" s="31">
        <f t="shared" si="18"/>
        <v>0</v>
      </c>
      <c r="O31" s="31">
        <f t="shared" si="18"/>
        <v>0</v>
      </c>
      <c r="P31" s="31">
        <f t="shared" si="18"/>
        <v>0</v>
      </c>
      <c r="Q31" s="31">
        <f t="shared" si="18"/>
        <v>0</v>
      </c>
      <c r="R31" s="31">
        <f t="shared" si="18"/>
        <v>0</v>
      </c>
      <c r="S31" s="31">
        <f t="shared" si="18"/>
        <v>0</v>
      </c>
      <c r="T31" s="31">
        <f t="shared" si="18"/>
        <v>0</v>
      </c>
      <c r="U31" s="32">
        <f t="shared" si="18"/>
        <v>0</v>
      </c>
      <c r="V31" s="32">
        <f t="shared" si="18"/>
        <v>0</v>
      </c>
      <c r="W31" s="32">
        <f t="shared" ref="W31" si="19">SUMPRODUCT(W25:W29,$F25:$F29)</f>
        <v>0</v>
      </c>
      <c r="X31" s="33">
        <f t="shared" si="18"/>
        <v>0</v>
      </c>
      <c r="Y31" s="33">
        <f t="shared" si="18"/>
        <v>0</v>
      </c>
      <c r="Z31" s="33">
        <f t="shared" si="18"/>
        <v>0</v>
      </c>
      <c r="AA31" s="33">
        <f t="shared" si="18"/>
        <v>0</v>
      </c>
      <c r="AB31" s="33">
        <f t="shared" si="18"/>
        <v>0</v>
      </c>
      <c r="AC31" s="33">
        <f t="shared" si="18"/>
        <v>0</v>
      </c>
      <c r="AD31" s="33">
        <f t="shared" si="18"/>
        <v>0</v>
      </c>
      <c r="AE31" s="33">
        <f t="shared" si="18"/>
        <v>0</v>
      </c>
      <c r="AF31" s="33">
        <f t="shared" si="18"/>
        <v>0</v>
      </c>
      <c r="AG31" s="33">
        <f t="shared" si="18"/>
        <v>0</v>
      </c>
      <c r="AH31" s="33">
        <f t="shared" si="18"/>
        <v>0</v>
      </c>
      <c r="AI31" s="33">
        <f t="shared" si="18"/>
        <v>0</v>
      </c>
      <c r="AJ31" s="33">
        <f t="shared" si="18"/>
        <v>0</v>
      </c>
      <c r="AK31" s="33">
        <f t="shared" si="18"/>
        <v>0</v>
      </c>
      <c r="AL31" s="33">
        <f t="shared" si="18"/>
        <v>0</v>
      </c>
      <c r="AM31" s="33">
        <f t="shared" si="18"/>
        <v>0</v>
      </c>
      <c r="AN31" s="33">
        <f t="shared" si="18"/>
        <v>0</v>
      </c>
      <c r="AO31" s="33">
        <f t="shared" si="18"/>
        <v>0</v>
      </c>
      <c r="AP31" s="33">
        <f t="shared" si="18"/>
        <v>0</v>
      </c>
      <c r="AQ31" s="33">
        <f t="shared" si="18"/>
        <v>0</v>
      </c>
      <c r="AR31" s="33">
        <f t="shared" si="18"/>
        <v>0</v>
      </c>
      <c r="AS31" s="33">
        <f t="shared" si="18"/>
        <v>0</v>
      </c>
      <c r="AT31" s="33">
        <f t="shared" si="18"/>
        <v>0</v>
      </c>
      <c r="AU31" s="33">
        <f t="shared" si="18"/>
        <v>0</v>
      </c>
      <c r="AV31" s="33">
        <f t="shared" si="18"/>
        <v>0</v>
      </c>
      <c r="AW31" s="33">
        <f t="shared" si="18"/>
        <v>0</v>
      </c>
      <c r="AX31" s="33">
        <f t="shared" si="18"/>
        <v>0</v>
      </c>
      <c r="AY31" s="33">
        <f t="shared" si="18"/>
        <v>0</v>
      </c>
      <c r="AZ31" s="33">
        <f t="shared" si="18"/>
        <v>0</v>
      </c>
      <c r="BA31" s="33">
        <f t="shared" si="18"/>
        <v>0</v>
      </c>
      <c r="BB31" s="33">
        <f t="shared" si="18"/>
        <v>0</v>
      </c>
      <c r="BC31" s="33">
        <f t="shared" si="18"/>
        <v>0</v>
      </c>
      <c r="BD31" s="33">
        <f t="shared" si="18"/>
        <v>0</v>
      </c>
      <c r="BE31" s="33">
        <f t="shared" si="18"/>
        <v>0</v>
      </c>
      <c r="BF31" s="31"/>
      <c r="BG31" s="31"/>
      <c r="BH31" s="31"/>
      <c r="BI31" s="31"/>
      <c r="BJ31" s="31"/>
      <c r="BK31" s="31"/>
      <c r="BL31" s="31"/>
    </row>
    <row r="32" spans="2:64" s="99" customFormat="1" outlineLevel="1" x14ac:dyDescent="0.2">
      <c r="B32" s="111"/>
      <c r="C32" s="111"/>
      <c r="E32" s="77"/>
      <c r="F32" s="77"/>
      <c r="H32" s="228"/>
      <c r="I32" s="100" t="s">
        <v>68</v>
      </c>
      <c r="J32" s="101">
        <f>COUNTIF(J25:J29, "&gt;1")</f>
        <v>0</v>
      </c>
      <c r="K32" s="101">
        <f t="shared" ref="K32:BE32" si="20">COUNTIF(K25:K29, "&gt;1")</f>
        <v>0</v>
      </c>
      <c r="L32" s="101">
        <f t="shared" si="20"/>
        <v>0</v>
      </c>
      <c r="M32" s="101">
        <f t="shared" si="20"/>
        <v>0</v>
      </c>
      <c r="N32" s="101">
        <f t="shared" si="20"/>
        <v>0</v>
      </c>
      <c r="O32" s="101">
        <f t="shared" si="20"/>
        <v>0</v>
      </c>
      <c r="P32" s="101">
        <f t="shared" si="20"/>
        <v>0</v>
      </c>
      <c r="Q32" s="101">
        <f t="shared" si="20"/>
        <v>0</v>
      </c>
      <c r="R32" s="101">
        <f t="shared" si="20"/>
        <v>0</v>
      </c>
      <c r="S32" s="101">
        <f t="shared" si="20"/>
        <v>0</v>
      </c>
      <c r="T32" s="101">
        <f t="shared" si="20"/>
        <v>0</v>
      </c>
      <c r="U32" s="181">
        <f t="shared" si="20"/>
        <v>0</v>
      </c>
      <c r="V32" s="181">
        <f t="shared" si="20"/>
        <v>0</v>
      </c>
      <c r="W32" s="181">
        <f t="shared" ref="W32" si="21">COUNTIF(W25:W29, "&gt;1")</f>
        <v>0</v>
      </c>
      <c r="X32" s="102">
        <f t="shared" si="20"/>
        <v>0</v>
      </c>
      <c r="Y32" s="102">
        <f t="shared" si="20"/>
        <v>0</v>
      </c>
      <c r="Z32" s="102">
        <f t="shared" si="20"/>
        <v>0</v>
      </c>
      <c r="AA32" s="102">
        <f t="shared" si="20"/>
        <v>0</v>
      </c>
      <c r="AB32" s="102">
        <f t="shared" si="20"/>
        <v>0</v>
      </c>
      <c r="AC32" s="102">
        <f t="shared" si="20"/>
        <v>0</v>
      </c>
      <c r="AD32" s="102">
        <f t="shared" si="20"/>
        <v>0</v>
      </c>
      <c r="AE32" s="102">
        <f t="shared" si="20"/>
        <v>0</v>
      </c>
      <c r="AF32" s="102">
        <f t="shared" si="20"/>
        <v>0</v>
      </c>
      <c r="AG32" s="102">
        <f t="shared" si="20"/>
        <v>0</v>
      </c>
      <c r="AH32" s="102">
        <f t="shared" si="20"/>
        <v>0</v>
      </c>
      <c r="AI32" s="102">
        <f t="shared" si="20"/>
        <v>0</v>
      </c>
      <c r="AJ32" s="102">
        <f t="shared" si="20"/>
        <v>0</v>
      </c>
      <c r="AK32" s="102">
        <f t="shared" si="20"/>
        <v>0</v>
      </c>
      <c r="AL32" s="102">
        <f t="shared" si="20"/>
        <v>0</v>
      </c>
      <c r="AM32" s="102">
        <f t="shared" si="20"/>
        <v>0</v>
      </c>
      <c r="AN32" s="102">
        <f t="shared" si="20"/>
        <v>0</v>
      </c>
      <c r="AO32" s="102">
        <f t="shared" si="20"/>
        <v>0</v>
      </c>
      <c r="AP32" s="102">
        <f t="shared" si="20"/>
        <v>0</v>
      </c>
      <c r="AQ32" s="102">
        <f t="shared" si="20"/>
        <v>0</v>
      </c>
      <c r="AR32" s="102">
        <f t="shared" si="20"/>
        <v>0</v>
      </c>
      <c r="AS32" s="102">
        <f t="shared" si="20"/>
        <v>0</v>
      </c>
      <c r="AT32" s="102">
        <f t="shared" si="20"/>
        <v>0</v>
      </c>
      <c r="AU32" s="102">
        <f t="shared" si="20"/>
        <v>0</v>
      </c>
      <c r="AV32" s="102">
        <f t="shared" si="20"/>
        <v>0</v>
      </c>
      <c r="AW32" s="102">
        <f t="shared" si="20"/>
        <v>0</v>
      </c>
      <c r="AX32" s="102">
        <f t="shared" si="20"/>
        <v>0</v>
      </c>
      <c r="AY32" s="102">
        <f t="shared" si="20"/>
        <v>0</v>
      </c>
      <c r="AZ32" s="102">
        <f t="shared" si="20"/>
        <v>0</v>
      </c>
      <c r="BA32" s="102">
        <f t="shared" si="20"/>
        <v>0</v>
      </c>
      <c r="BB32" s="102">
        <f t="shared" si="20"/>
        <v>0</v>
      </c>
      <c r="BC32" s="102">
        <f t="shared" si="20"/>
        <v>0</v>
      </c>
      <c r="BD32" s="102">
        <f t="shared" si="20"/>
        <v>0</v>
      </c>
      <c r="BE32" s="102">
        <f t="shared" si="20"/>
        <v>0</v>
      </c>
      <c r="BF32" s="101"/>
      <c r="BG32" s="101"/>
      <c r="BH32" s="101"/>
      <c r="BI32" s="101"/>
      <c r="BJ32" s="101"/>
      <c r="BK32" s="101"/>
      <c r="BL32" s="101"/>
    </row>
    <row r="33" spans="2:64" s="103" customFormat="1" outlineLevel="1" x14ac:dyDescent="0.2">
      <c r="B33" s="112"/>
      <c r="C33" s="112"/>
      <c r="E33" s="18"/>
      <c r="F33" s="18"/>
      <c r="H33" s="230"/>
      <c r="I33" s="104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83"/>
      <c r="V33" s="183"/>
      <c r="W33" s="183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5"/>
      <c r="BG33" s="105"/>
      <c r="BH33" s="105"/>
      <c r="BI33" s="105"/>
      <c r="BJ33" s="105"/>
      <c r="BK33" s="105"/>
      <c r="BL33" s="105"/>
    </row>
    <row r="34" spans="2:64" s="107" customFormat="1" ht="17" outlineLevel="1" thickBot="1" x14ac:dyDescent="0.25">
      <c r="B34" s="165"/>
      <c r="C34" s="165"/>
      <c r="D34" s="167"/>
      <c r="E34" s="166"/>
      <c r="F34" s="166"/>
      <c r="H34" s="231"/>
      <c r="I34" s="108" t="s">
        <v>48</v>
      </c>
      <c r="U34" s="184"/>
      <c r="V34" s="184"/>
      <c r="W34" s="184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</row>
    <row r="35" spans="2:64" s="31" customFormat="1" ht="17" outlineLevel="1" thickBot="1" x14ac:dyDescent="0.25">
      <c r="B35" s="267"/>
      <c r="C35" s="268"/>
      <c r="D35" s="269"/>
      <c r="E35" s="270"/>
      <c r="F35" s="271"/>
      <c r="H35" s="224"/>
      <c r="I35" s="96" t="s">
        <v>56</v>
      </c>
      <c r="J35" s="31">
        <f>IF(AND($B35&lt;=J$6,IF($C35&lt;1,50000,$C35)&gt;J$6),$D35/12,0)*(1+$E35)^COUNTIF($I$4:I$4,12)*(1+$F$22)</f>
        <v>0</v>
      </c>
      <c r="K35" s="31">
        <f>IF(AND($B35&lt;=K$6,IF($C35&lt;1,50000,$C35)&gt;K$6),$D35/12,0)*(1+$E35)^COUNTIF($I$4:J$4,12)*(1+$F$22)</f>
        <v>0</v>
      </c>
      <c r="L35" s="31">
        <f>IF(AND($B35&lt;=L$6,IF($C35&lt;1,50000,$C35)&gt;L$6),$D35/12,0)*(1+$E35)^COUNTIF($I$4:K$4,12)*(1+$F$22)</f>
        <v>0</v>
      </c>
      <c r="M35" s="31">
        <f>IF(AND($B35&lt;=M$6,IF($C35&lt;1,50000,$C35)&gt;M$6),$D35/12,0)*(1+$E35)^COUNTIF($I$4:L$4,12)*(1+$F$22)</f>
        <v>0</v>
      </c>
      <c r="N35" s="31">
        <f>IF(AND($B35&lt;=N$6,IF($C35&lt;1,50000,$C35)&gt;N$6),$D35/12,0)*(1+$E35)^COUNTIF($I$4:M$4,12)*(1+$F$22)</f>
        <v>0</v>
      </c>
      <c r="O35" s="31">
        <f>IF(AND($B35&lt;=O$6,IF($C35&lt;1,50000,$C35)&gt;O$6),$D35/12,0)*(1+$E35)^COUNTIF($I$4:N$4,12)*(1+$F$22)</f>
        <v>0</v>
      </c>
      <c r="P35" s="31">
        <f>IF(AND($B35&lt;=P$6,IF($C35&lt;1,50000,$C35)&gt;P$6),$D35/12,0)*(1+$E35)^COUNTIF($I$4:O$4,12)*(1+$F$22)</f>
        <v>0</v>
      </c>
      <c r="Q35" s="31">
        <f>IF(AND($B35&lt;=Q$6,IF($C35&lt;1,50000,$C35)&gt;Q$6),$D35/12,0)*(1+$E35)^COUNTIF($I$4:P$4,12)*(1+$F$22)</f>
        <v>0</v>
      </c>
      <c r="R35" s="31">
        <f>IF(AND($B35&lt;=R$6,IF($C35&lt;1,50000,$C35)&gt;R$6),$D35/12,0)*(1+$E35)^COUNTIF($I$4:Q$4,12)*(1+$F$22)</f>
        <v>0</v>
      </c>
      <c r="S35" s="31">
        <f>IF(AND($B35&lt;=S$6,IF($C35&lt;1,50000,$C35)&gt;S$6),$D35/12,0)*(1+$E35)^COUNTIF($I$4:R$4,12)*(1+$F$22)</f>
        <v>0</v>
      </c>
      <c r="T35" s="31">
        <f>IF(AND($B35&lt;=T$6,IF($C35&lt;1,50000,$C35)&gt;T$6),$D35/12,0)*(1+$E35)^COUNTIF($I$4:S$4,12)*(1+$F$22)</f>
        <v>0</v>
      </c>
      <c r="U35" s="31">
        <f>IF(AND($B35&lt;=U$6,IF($C35&lt;1,50000,$C35)&gt;U$6),$D35/12,0)*(1+$E35)^COUNTIF($I$4:T$4,12)*(1+$F$22)</f>
        <v>0</v>
      </c>
      <c r="V35" s="31">
        <f>IF(AND($B35&lt;=V$6,IF($C35&lt;1,50000,$C35)&gt;V$6),$D35/12,0)*(1+$E35)^COUNTIF($I$4:U$4,12)*(1+$F$22)</f>
        <v>0</v>
      </c>
      <c r="W35" s="31">
        <f>IF(AND($B35&lt;=W$6,IF($C35&lt;1,50000,$C35)&gt;W$6),$D35/12,0)*(1+$E35)^COUNTIF($I$4:V$4,12)*(1+$F$22)</f>
        <v>0</v>
      </c>
      <c r="X35" s="33">
        <f>IF(AND($B35&lt;=X$6,IF($C35&lt;1,50000,$C35)&gt;X$6),$D35/12,0)*(1+$E35)^COUNTIF($I$4:W$4,12)*(1+$F$22)</f>
        <v>0</v>
      </c>
      <c r="Y35" s="33">
        <f>IF(AND($B35&lt;=Y$6,IF($C35&lt;1,50000,$C35)&gt;Y$6),$D35/12,0)*(1+$E35)^COUNTIF($I$4:X$4,12)*(1+$F$22)</f>
        <v>0</v>
      </c>
      <c r="Z35" s="33">
        <f>IF(AND($B35&lt;=Z$6,IF($C35&lt;1,50000,$C35)&gt;Z$6),$D35/12,0)*(1+$E35)^COUNTIF($I$4:Y$4,12)*(1+$F$22)</f>
        <v>0</v>
      </c>
      <c r="AA35" s="33">
        <f>IF(AND($B35&lt;=AA$6,IF($C35&lt;1,50000,$C35)&gt;AA$6),$D35/12,0)*(1+$E35)^COUNTIF($I$4:Z$4,12)*(1+$F$22)</f>
        <v>0</v>
      </c>
      <c r="AB35" s="33">
        <f>IF(AND($B35&lt;=AB$6,IF($C35&lt;1,50000,$C35)&gt;AB$6),$D35/12,0)*(1+$E35)^COUNTIF($I$4:AA$4,12)*(1+$F$22)</f>
        <v>0</v>
      </c>
      <c r="AC35" s="33">
        <f>IF(AND($B35&lt;=AC$6,IF($C35&lt;1,50000,$C35)&gt;AC$6),$D35/12,0)*(1+$E35)^COUNTIF($I$4:AB$4,12)*(1+$F$22)</f>
        <v>0</v>
      </c>
      <c r="AD35" s="33">
        <f>IF(AND($B35&lt;=AD$6,IF($C35&lt;1,50000,$C35)&gt;AD$6),$D35/12,0)*(1+$E35)^COUNTIF($I$4:AC$4,12)*(1+$F$22)</f>
        <v>0</v>
      </c>
      <c r="AE35" s="33">
        <f>IF(AND($B35&lt;=AE$6,IF($C35&lt;1,50000,$C35)&gt;AE$6),$D35/12,0)*(1+$E35)^COUNTIF($I$4:AD$4,12)*(1+$F$22)</f>
        <v>0</v>
      </c>
      <c r="AF35" s="33">
        <f>IF(AND($B35&lt;=AF$6,IF($C35&lt;1,50000,$C35)&gt;AF$6),$D35/12,0)*(1+$E35)^COUNTIF($I$4:AE$4,12)*(1+$F$22)</f>
        <v>0</v>
      </c>
      <c r="AG35" s="33">
        <f>IF(AND($B35&lt;=AG$6,IF($C35&lt;1,50000,$C35)&gt;AG$6),$D35/12,0)*(1+$E35)^COUNTIF($I$4:AF$4,12)*(1+$F$22)</f>
        <v>0</v>
      </c>
      <c r="AH35" s="33">
        <f>IF(AND($B35&lt;=AH$6,IF($C35&lt;1,50000,$C35)&gt;AH$6),$D35/12,0)*(1+$E35)^COUNTIF($I$4:AG$4,12)*(1+$F$22)</f>
        <v>0</v>
      </c>
      <c r="AI35" s="33">
        <f>IF(AND($B35&lt;=AI$6,IF($C35&lt;1,50000,$C35)&gt;AI$6),$D35/12,0)*(1+$E35)^COUNTIF($I$4:AH$4,12)*(1+$F$22)</f>
        <v>0</v>
      </c>
      <c r="AJ35" s="33">
        <f>IF(AND($B35&lt;=AJ$6,IF($C35&lt;1,50000,$C35)&gt;AJ$6),$D35/12,0)*(1+$E35)^COUNTIF($I$4:AI$4,12)*(1+$F$22)</f>
        <v>0</v>
      </c>
      <c r="AK35" s="33">
        <f>IF(AND($B35&lt;=AK$6,IF($C35&lt;1,50000,$C35)&gt;AK$6),$D35/12,0)*(1+$E35)^COUNTIF($I$4:AJ$4,12)*(1+$F$22)</f>
        <v>0</v>
      </c>
      <c r="AL35" s="33">
        <f>IF(AND($B35&lt;=AL$6,IF($C35&lt;1,50000,$C35)&gt;AL$6),$D35/12,0)*(1+$E35)^COUNTIF($I$4:AK$4,12)*(1+$F$22)</f>
        <v>0</v>
      </c>
      <c r="AM35" s="33">
        <f>IF(AND($B35&lt;=AM$6,IF($C35&lt;1,50000,$C35)&gt;AM$6),$D35/12,0)*(1+$E35)^COUNTIF($I$4:AL$4,12)*(1+$F$22)</f>
        <v>0</v>
      </c>
      <c r="AN35" s="33">
        <f>IF(AND($B35&lt;=AN$6,IF($C35&lt;1,50000,$C35)&gt;AN$6),$D35/12,0)*(1+$E35)^COUNTIF($I$4:AM$4,12)*(1+$F$22)</f>
        <v>0</v>
      </c>
      <c r="AO35" s="33">
        <f>IF(AND($B35&lt;=AO$6,IF($C35&lt;1,50000,$C35)&gt;AO$6),$D35/12,0)*(1+$E35)^COUNTIF($I$4:AN$4,12)*(1+$F$22)</f>
        <v>0</v>
      </c>
      <c r="AP35" s="33">
        <f>IF(AND($B35&lt;=AP$6,IF($C35&lt;1,50000,$C35)&gt;AP$6),$D35/12,0)*(1+$E35)^COUNTIF($I$4:AO$4,12)*(1+$F$22)</f>
        <v>0</v>
      </c>
      <c r="AQ35" s="33">
        <f>IF(AND($B35&lt;=AQ$6,IF($C35&lt;1,50000,$C35)&gt;AQ$6),$D35/12,0)*(1+$E35)^COUNTIF($I$4:AP$4,12)*(1+$F$22)</f>
        <v>0</v>
      </c>
      <c r="AR35" s="33">
        <f>IF(AND($B35&lt;=AR$6,IF($C35&lt;1,50000,$C35)&gt;AR$6),$D35/12,0)*(1+$E35)^COUNTIF($I$4:AQ$4,12)*(1+$F$22)</f>
        <v>0</v>
      </c>
      <c r="AS35" s="33">
        <f>IF(AND($B35&lt;=AS$6,IF($C35&lt;1,50000,$C35)&gt;AS$6),$D35/12,0)*(1+$E35)^COUNTIF($I$4:AR$4,12)*(1+$F$22)</f>
        <v>0</v>
      </c>
      <c r="AT35" s="33">
        <f>IF(AND($B35&lt;=AT$6,IF($C35&lt;1,50000,$C35)&gt;AT$6),$D35/12,0)*(1+$E35)^COUNTIF($I$4:AS$4,12)*(1+$F$22)</f>
        <v>0</v>
      </c>
      <c r="AU35" s="33">
        <f>IF(AND($B35&lt;=AU$6,IF($C35&lt;1,50000,$C35)&gt;AU$6),$D35/12,0)*(1+$E35)^COUNTIF($I$4:AT$4,12)*(1+$F$22)</f>
        <v>0</v>
      </c>
      <c r="AV35" s="33">
        <f>IF(AND($B35&lt;=AV$6,IF($C35&lt;1,50000,$C35)&gt;AV$6),$D35/12,0)*(1+$E35)^COUNTIF($I$4:AU$4,12)*(1+$F$22)</f>
        <v>0</v>
      </c>
      <c r="AW35" s="33">
        <f>IF(AND($B35&lt;=AW$6,IF($C35&lt;1,50000,$C35)&gt;AW$6),$D35/12,0)*(1+$E35)^COUNTIF($I$4:AV$4,12)*(1+$F$22)</f>
        <v>0</v>
      </c>
      <c r="AX35" s="33">
        <f>IF(AND($B35&lt;=AX$6,IF($C35&lt;1,50000,$C35)&gt;AX$6),$D35/12,0)*(1+$E35)^COUNTIF($I$4:AW$4,12)*(1+$F$22)</f>
        <v>0</v>
      </c>
      <c r="AY35" s="33">
        <f>IF(AND($B35&lt;=AY$6,IF($C35&lt;1,50000,$C35)&gt;AY$6),$D35/12,0)*(1+$E35)^COUNTIF($I$4:AX$4,12)*(1+$F$22)</f>
        <v>0</v>
      </c>
      <c r="AZ35" s="33">
        <f>IF(AND($B35&lt;=AZ$6,IF($C35&lt;1,50000,$C35)&gt;AZ$6),$D35/12,0)*(1+$E35)^COUNTIF($I$4:AY$4,12)*(1+$F$22)</f>
        <v>0</v>
      </c>
      <c r="BA35" s="33">
        <f>IF(AND($B35&lt;=BA$6,IF($C35&lt;1,50000,$C35)&gt;BA$6),$D35/12,0)*(1+$E35)^COUNTIF($I$4:AZ$4,12)*(1+$F$22)</f>
        <v>0</v>
      </c>
      <c r="BB35" s="33">
        <f>IF(AND($B35&lt;=BB$6,IF($C35&lt;1,50000,$C35)&gt;BB$6),$D35/12,0)*(1+$E35)^COUNTIF($I$4:BA$4,12)*(1+$F$22)</f>
        <v>0</v>
      </c>
      <c r="BC35" s="33">
        <f>IF(AND($B35&lt;=BC$6,IF($C35&lt;1,50000,$C35)&gt;BC$6),$D35/12,0)*(1+$E35)^COUNTIF($I$4:BB$4,12)*(1+$F$22)</f>
        <v>0</v>
      </c>
      <c r="BD35" s="33">
        <f>IF(AND($B35&lt;=BD$6,IF($C35&lt;1,50000,$C35)&gt;BD$6),$D35/12,0)*(1+$E35)^COUNTIF($I$4:BC$4,12)*(1+$F$22)</f>
        <v>0</v>
      </c>
      <c r="BE35" s="33">
        <f>IF(AND($B35&lt;=BE$6,IF($C35&lt;1,50000,$C35)&gt;BE$6),$D35/12,0)*(1+$E35)^COUNTIF($I$4:BD$4,12)*(1+$F$22)</f>
        <v>0</v>
      </c>
    </row>
    <row r="36" spans="2:64" s="31" customFormat="1" ht="17" outlineLevel="1" thickBot="1" x14ac:dyDescent="0.25">
      <c r="B36" s="267"/>
      <c r="C36" s="268"/>
      <c r="D36" s="269"/>
      <c r="E36" s="270"/>
      <c r="F36" s="271"/>
      <c r="H36" s="224"/>
      <c r="I36" s="96" t="s">
        <v>43</v>
      </c>
      <c r="J36" s="31">
        <f>IF(AND($B36&lt;=J$6,IF($C36&lt;1,50000,$C36)&gt;J$6),$D36/12,0)*(1+$E36)^COUNTIF($I$4:I$4,12)*(1+$F$22)</f>
        <v>0</v>
      </c>
      <c r="K36" s="31">
        <f>IF(AND($B36&lt;=K$6,IF($C36&lt;1,50000,$C36)&gt;K$6),$D36/12,0)*(1+$E36)^COUNTIF($I$4:J$4,12)*(1+$F$22)</f>
        <v>0</v>
      </c>
      <c r="L36" s="31">
        <f>IF(AND($B36&lt;=L$6,IF($C36&lt;1,50000,$C36)&gt;L$6),$D36/12,0)*(1+$E36)^COUNTIF($I$4:K$4,12)*(1+$F$22)</f>
        <v>0</v>
      </c>
      <c r="M36" s="31">
        <f>IF(AND($B36&lt;=M$6,IF($C36&lt;1,50000,$C36)&gt;M$6),$D36/12,0)*(1+$E36)^COUNTIF($I$4:L$4,12)*(1+$F$22)</f>
        <v>0</v>
      </c>
      <c r="N36" s="31">
        <f>IF(AND($B36&lt;=N$6,IF($C36&lt;1,50000,$C36)&gt;N$6),$D36/12,0)*(1+$E36)^COUNTIF($I$4:M$4,12)*(1+$F$22)</f>
        <v>0</v>
      </c>
      <c r="O36" s="31">
        <f>IF(AND($B36&lt;=O$6,IF($C36&lt;1,50000,$C36)&gt;O$6),$D36/12,0)*(1+$E36)^COUNTIF($I$4:N$4,12)*(1+$F$22)</f>
        <v>0</v>
      </c>
      <c r="P36" s="31">
        <f>IF(AND($B36&lt;=P$6,IF($C36&lt;1,50000,$C36)&gt;P$6),$D36/12,0)*(1+$E36)^COUNTIF($I$4:O$4,12)*(1+$F$22)</f>
        <v>0</v>
      </c>
      <c r="Q36" s="31">
        <f>IF(AND($B36&lt;=Q$6,IF($C36&lt;1,50000,$C36)&gt;Q$6),$D36/12,0)*(1+$E36)^COUNTIF($I$4:P$4,12)*(1+$F$22)</f>
        <v>0</v>
      </c>
      <c r="R36" s="31">
        <f>IF(AND($B36&lt;=R$6,IF($C36&lt;1,50000,$C36)&gt;R$6),$D36/12,0)*(1+$E36)^COUNTIF($I$4:Q$4,12)*(1+$F$22)</f>
        <v>0</v>
      </c>
      <c r="S36" s="31">
        <f>IF(AND($B36&lt;=S$6,IF($C36&lt;1,50000,$C36)&gt;S$6),$D36/12,0)*(1+$E36)^COUNTIF($I$4:R$4,12)*(1+$F$22)</f>
        <v>0</v>
      </c>
      <c r="T36" s="31">
        <f>IF(AND($B36&lt;=T$6,IF($C36&lt;1,50000,$C36)&gt;T$6),$D36/12,0)*(1+$E36)^COUNTIF($I$4:S$4,12)*(1+$F$22)</f>
        <v>0</v>
      </c>
      <c r="U36" s="31">
        <f>IF(AND($B36&lt;=U$6,IF($C36&lt;1,50000,$C36)&gt;U$6),$D36/12,0)*(1+$E36)^COUNTIF($I$4:T$4,12)*(1+$F$22)</f>
        <v>0</v>
      </c>
      <c r="V36" s="31">
        <f>IF(AND($B36&lt;=V$6,IF($C36&lt;1,50000,$C36)&gt;V$6),$D36/12,0)*(1+$E36)^COUNTIF($I$4:U$4,12)*(1+$F$22)</f>
        <v>0</v>
      </c>
      <c r="W36" s="31">
        <f>IF(AND($B36&lt;=W$6,IF($C36&lt;1,50000,$C36)&gt;W$6),$D36/12,0)*(1+$E36)^COUNTIF($I$4:V$4,12)*(1+$F$22)</f>
        <v>0</v>
      </c>
      <c r="X36" s="33">
        <f>IF(AND($B36&lt;=X$6,IF($C36&lt;1,50000,$C36)&gt;X$6),$D36/12,0)*(1+$E36)^COUNTIF($I$4:W$4,12)*(1+$F$22)</f>
        <v>0</v>
      </c>
      <c r="Y36" s="33">
        <f>IF(AND($B36&lt;=Y$6,IF($C36&lt;1,50000,$C36)&gt;Y$6),$D36/12,0)*(1+$E36)^COUNTIF($I$4:X$4,12)*(1+$F$22)</f>
        <v>0</v>
      </c>
      <c r="Z36" s="33">
        <f>IF(AND($B36&lt;=Z$6,IF($C36&lt;1,50000,$C36)&gt;Z$6),$D36/12,0)*(1+$E36)^COUNTIF($I$4:Y$4,12)*(1+$F$22)</f>
        <v>0</v>
      </c>
      <c r="AA36" s="33">
        <f>IF(AND($B36&lt;=AA$6,IF($C36&lt;1,50000,$C36)&gt;AA$6),$D36/12,0)*(1+$E36)^COUNTIF($I$4:Z$4,12)*(1+$F$22)</f>
        <v>0</v>
      </c>
      <c r="AB36" s="33">
        <f>IF(AND($B36&lt;=AB$6,IF($C36&lt;1,50000,$C36)&gt;AB$6),$D36/12,0)*(1+$E36)^COUNTIF($I$4:AA$4,12)*(1+$F$22)</f>
        <v>0</v>
      </c>
      <c r="AC36" s="33">
        <f>IF(AND($B36&lt;=AC$6,IF($C36&lt;1,50000,$C36)&gt;AC$6),$D36/12,0)*(1+$E36)^COUNTIF($I$4:AB$4,12)*(1+$F$22)</f>
        <v>0</v>
      </c>
      <c r="AD36" s="33">
        <f>IF(AND($B36&lt;=AD$6,IF($C36&lt;1,50000,$C36)&gt;AD$6),$D36/12,0)*(1+$E36)^COUNTIF($I$4:AC$4,12)*(1+$F$22)</f>
        <v>0</v>
      </c>
      <c r="AE36" s="33">
        <f>IF(AND($B36&lt;=AE$6,IF($C36&lt;1,50000,$C36)&gt;AE$6),$D36/12,0)*(1+$E36)^COUNTIF($I$4:AD$4,12)*(1+$F$22)</f>
        <v>0</v>
      </c>
      <c r="AF36" s="33">
        <f>IF(AND($B36&lt;=AF$6,IF($C36&lt;1,50000,$C36)&gt;AF$6),$D36/12,0)*(1+$E36)^COUNTIF($I$4:AE$4,12)*(1+$F$22)</f>
        <v>0</v>
      </c>
      <c r="AG36" s="33">
        <f>IF(AND($B36&lt;=AG$6,IF($C36&lt;1,50000,$C36)&gt;AG$6),$D36/12,0)*(1+$E36)^COUNTIF($I$4:AF$4,12)*(1+$F$22)</f>
        <v>0</v>
      </c>
      <c r="AH36" s="33">
        <f>IF(AND($B36&lt;=AH$6,IF($C36&lt;1,50000,$C36)&gt;AH$6),$D36/12,0)*(1+$E36)^COUNTIF($I$4:AG$4,12)*(1+$F$22)</f>
        <v>0</v>
      </c>
      <c r="AI36" s="33">
        <f>IF(AND($B36&lt;=AI$6,IF($C36&lt;1,50000,$C36)&gt;AI$6),$D36/12,0)*(1+$E36)^COUNTIF($I$4:AH$4,12)*(1+$F$22)</f>
        <v>0</v>
      </c>
      <c r="AJ36" s="33">
        <f>IF(AND($B36&lt;=AJ$6,IF($C36&lt;1,50000,$C36)&gt;AJ$6),$D36/12,0)*(1+$E36)^COUNTIF($I$4:AI$4,12)*(1+$F$22)</f>
        <v>0</v>
      </c>
      <c r="AK36" s="33">
        <f>IF(AND($B36&lt;=AK$6,IF($C36&lt;1,50000,$C36)&gt;AK$6),$D36/12,0)*(1+$E36)^COUNTIF($I$4:AJ$4,12)*(1+$F$22)</f>
        <v>0</v>
      </c>
      <c r="AL36" s="33">
        <f>IF(AND($B36&lt;=AL$6,IF($C36&lt;1,50000,$C36)&gt;AL$6),$D36/12,0)*(1+$E36)^COUNTIF($I$4:AK$4,12)*(1+$F$22)</f>
        <v>0</v>
      </c>
      <c r="AM36" s="33">
        <f>IF(AND($B36&lt;=AM$6,IF($C36&lt;1,50000,$C36)&gt;AM$6),$D36/12,0)*(1+$E36)^COUNTIF($I$4:AL$4,12)*(1+$F$22)</f>
        <v>0</v>
      </c>
      <c r="AN36" s="33">
        <f>IF(AND($B36&lt;=AN$6,IF($C36&lt;1,50000,$C36)&gt;AN$6),$D36/12,0)*(1+$E36)^COUNTIF($I$4:AM$4,12)*(1+$F$22)</f>
        <v>0</v>
      </c>
      <c r="AO36" s="33">
        <f>IF(AND($B36&lt;=AO$6,IF($C36&lt;1,50000,$C36)&gt;AO$6),$D36/12,0)*(1+$E36)^COUNTIF($I$4:AN$4,12)*(1+$F$22)</f>
        <v>0</v>
      </c>
      <c r="AP36" s="33">
        <f>IF(AND($B36&lt;=AP$6,IF($C36&lt;1,50000,$C36)&gt;AP$6),$D36/12,0)*(1+$E36)^COUNTIF($I$4:AO$4,12)*(1+$F$22)</f>
        <v>0</v>
      </c>
      <c r="AQ36" s="33">
        <f>IF(AND($B36&lt;=AQ$6,IF($C36&lt;1,50000,$C36)&gt;AQ$6),$D36/12,0)*(1+$E36)^COUNTIF($I$4:AP$4,12)*(1+$F$22)</f>
        <v>0</v>
      </c>
      <c r="AR36" s="33">
        <f>IF(AND($B36&lt;=AR$6,IF($C36&lt;1,50000,$C36)&gt;AR$6),$D36/12,0)*(1+$E36)^COUNTIF($I$4:AQ$4,12)*(1+$F$22)</f>
        <v>0</v>
      </c>
      <c r="AS36" s="33">
        <f>IF(AND($B36&lt;=AS$6,IF($C36&lt;1,50000,$C36)&gt;AS$6),$D36/12,0)*(1+$E36)^COUNTIF($I$4:AR$4,12)*(1+$F$22)</f>
        <v>0</v>
      </c>
      <c r="AT36" s="33">
        <f>IF(AND($B36&lt;=AT$6,IF($C36&lt;1,50000,$C36)&gt;AT$6),$D36/12,0)*(1+$E36)^COUNTIF($I$4:AS$4,12)*(1+$F$22)</f>
        <v>0</v>
      </c>
      <c r="AU36" s="33">
        <f>IF(AND($B36&lt;=AU$6,IF($C36&lt;1,50000,$C36)&gt;AU$6),$D36/12,0)*(1+$E36)^COUNTIF($I$4:AT$4,12)*(1+$F$22)</f>
        <v>0</v>
      </c>
      <c r="AV36" s="33">
        <f>IF(AND($B36&lt;=AV$6,IF($C36&lt;1,50000,$C36)&gt;AV$6),$D36/12,0)*(1+$E36)^COUNTIF($I$4:AU$4,12)*(1+$F$22)</f>
        <v>0</v>
      </c>
      <c r="AW36" s="33">
        <f>IF(AND($B36&lt;=AW$6,IF($C36&lt;1,50000,$C36)&gt;AW$6),$D36/12,0)*(1+$E36)^COUNTIF($I$4:AV$4,12)*(1+$F$22)</f>
        <v>0</v>
      </c>
      <c r="AX36" s="33">
        <f>IF(AND($B36&lt;=AX$6,IF($C36&lt;1,50000,$C36)&gt;AX$6),$D36/12,0)*(1+$E36)^COUNTIF($I$4:AW$4,12)*(1+$F$22)</f>
        <v>0</v>
      </c>
      <c r="AY36" s="33">
        <f>IF(AND($B36&lt;=AY$6,IF($C36&lt;1,50000,$C36)&gt;AY$6),$D36/12,0)*(1+$E36)^COUNTIF($I$4:AX$4,12)*(1+$F$22)</f>
        <v>0</v>
      </c>
      <c r="AZ36" s="33">
        <f>IF(AND($B36&lt;=AZ$6,IF($C36&lt;1,50000,$C36)&gt;AZ$6),$D36/12,0)*(1+$E36)^COUNTIF($I$4:AY$4,12)*(1+$F$22)</f>
        <v>0</v>
      </c>
      <c r="BA36" s="33">
        <f>IF(AND($B36&lt;=BA$6,IF($C36&lt;1,50000,$C36)&gt;BA$6),$D36/12,0)*(1+$E36)^COUNTIF($I$4:AZ$4,12)*(1+$F$22)</f>
        <v>0</v>
      </c>
      <c r="BB36" s="33">
        <f>IF(AND($B36&lt;=BB$6,IF($C36&lt;1,50000,$C36)&gt;BB$6),$D36/12,0)*(1+$E36)^COUNTIF($I$4:BA$4,12)*(1+$F$22)</f>
        <v>0</v>
      </c>
      <c r="BC36" s="33">
        <f>IF(AND($B36&lt;=BC$6,IF($C36&lt;1,50000,$C36)&gt;BC$6),$D36/12,0)*(1+$E36)^COUNTIF($I$4:BB$4,12)*(1+$F$22)</f>
        <v>0</v>
      </c>
      <c r="BD36" s="33">
        <f>IF(AND($B36&lt;=BD$6,IF($C36&lt;1,50000,$C36)&gt;BD$6),$D36/12,0)*(1+$E36)^COUNTIF($I$4:BC$4,12)*(1+$F$22)</f>
        <v>0</v>
      </c>
      <c r="BE36" s="33">
        <f>IF(AND($B36&lt;=BE$6,IF($C36&lt;1,50000,$C36)&gt;BE$6),$D36/12,0)*(1+$E36)^COUNTIF($I$4:BD$4,12)*(1+$F$22)</f>
        <v>0</v>
      </c>
    </row>
    <row r="37" spans="2:64" s="31" customFormat="1" ht="17" outlineLevel="1" thickBot="1" x14ac:dyDescent="0.25">
      <c r="B37" s="267"/>
      <c r="C37" s="268"/>
      <c r="D37" s="269"/>
      <c r="E37" s="270"/>
      <c r="F37" s="271"/>
      <c r="H37" s="224"/>
      <c r="I37" s="96" t="s">
        <v>44</v>
      </c>
      <c r="J37" s="31">
        <f>IF(AND($B37&lt;=J$6,IF($C37&lt;1,50000,$C37)&gt;J$6),$D37/12,0)*(1+$E37)^COUNTIF($I$4:I$4,12)*(1+$F$22)</f>
        <v>0</v>
      </c>
      <c r="K37" s="31">
        <f>IF(AND($B37&lt;=K$6,IF($C37&lt;1,50000,$C37)&gt;K$6),$D37/12,0)*(1+$E37)^COUNTIF($I$4:J$4,12)*(1+$F$22)</f>
        <v>0</v>
      </c>
      <c r="L37" s="31">
        <f>IF(AND($B37&lt;=L$6,IF($C37&lt;1,50000,$C37)&gt;L$6),$D37/12,0)*(1+$E37)^COUNTIF($I$4:K$4,12)*(1+$F$22)</f>
        <v>0</v>
      </c>
      <c r="M37" s="31">
        <f>IF(AND($B37&lt;=M$6,IF($C37&lt;1,50000,$C37)&gt;M$6),$D37/12,0)*(1+$E37)^COUNTIF($I$4:L$4,12)*(1+$F$22)</f>
        <v>0</v>
      </c>
      <c r="N37" s="31">
        <f>IF(AND($B37&lt;=N$6,IF($C37&lt;1,50000,$C37)&gt;N$6),$D37/12,0)*(1+$E37)^COUNTIF($I$4:M$4,12)*(1+$F$22)</f>
        <v>0</v>
      </c>
      <c r="O37" s="31">
        <f>IF(AND($B37&lt;=O$6,IF($C37&lt;1,50000,$C37)&gt;O$6),$D37/12,0)*(1+$E37)^COUNTIF($I$4:N$4,12)*(1+$F$22)</f>
        <v>0</v>
      </c>
      <c r="P37" s="31">
        <f>IF(AND($B37&lt;=P$6,IF($C37&lt;1,50000,$C37)&gt;P$6),$D37/12,0)*(1+$E37)^COUNTIF($I$4:O$4,12)*(1+$F$22)</f>
        <v>0</v>
      </c>
      <c r="Q37" s="31">
        <f>IF(AND($B37&lt;=Q$6,IF($C37&lt;1,50000,$C37)&gt;Q$6),$D37/12,0)*(1+$E37)^COUNTIF($I$4:P$4,12)*(1+$F$22)</f>
        <v>0</v>
      </c>
      <c r="R37" s="31">
        <f>IF(AND($B37&lt;=R$6,IF($C37&lt;1,50000,$C37)&gt;R$6),$D37/12,0)*(1+$E37)^COUNTIF($I$4:Q$4,12)*(1+$F$22)</f>
        <v>0</v>
      </c>
      <c r="S37" s="31">
        <f>IF(AND($B37&lt;=S$6,IF($C37&lt;1,50000,$C37)&gt;S$6),$D37/12,0)*(1+$E37)^COUNTIF($I$4:R$4,12)*(1+$F$22)</f>
        <v>0</v>
      </c>
      <c r="T37" s="31">
        <f>IF(AND($B37&lt;=T$6,IF($C37&lt;1,50000,$C37)&gt;T$6),$D37/12,0)*(1+$E37)^COUNTIF($I$4:S$4,12)*(1+$F$22)</f>
        <v>0</v>
      </c>
      <c r="U37" s="31">
        <f>IF(AND($B37&lt;=U$6,IF($C37&lt;1,50000,$C37)&gt;U$6),$D37/12,0)*(1+$E37)^COUNTIF($I$4:T$4,12)*(1+$F$22)</f>
        <v>0</v>
      </c>
      <c r="V37" s="31">
        <f>IF(AND($B37&lt;=V$6,IF($C37&lt;1,50000,$C37)&gt;V$6),$D37/12,0)*(1+$E37)^COUNTIF($I$4:U$4,12)*(1+$F$22)</f>
        <v>0</v>
      </c>
      <c r="W37" s="31">
        <f>IF(AND($B37&lt;=W$6,IF($C37&lt;1,50000,$C37)&gt;W$6),$D37/12,0)*(1+$E37)^COUNTIF($I$4:V$4,12)*(1+$F$22)</f>
        <v>0</v>
      </c>
      <c r="X37" s="33">
        <f>IF(AND($B37&lt;=X$6,IF($C37&lt;1,50000,$C37)&gt;X$6),$D37/12,0)*(1+$E37)^COUNTIF($I$4:W$4,12)*(1+$F$22)</f>
        <v>0</v>
      </c>
      <c r="Y37" s="33">
        <f>IF(AND($B37&lt;=Y$6,IF($C37&lt;1,50000,$C37)&gt;Y$6),$D37/12,0)*(1+$E37)^COUNTIF($I$4:X$4,12)*(1+$F$22)</f>
        <v>0</v>
      </c>
      <c r="Z37" s="33">
        <f>IF(AND($B37&lt;=Z$6,IF($C37&lt;1,50000,$C37)&gt;Z$6),$D37/12,0)*(1+$E37)^COUNTIF($I$4:Y$4,12)*(1+$F$22)</f>
        <v>0</v>
      </c>
      <c r="AA37" s="33">
        <f>IF(AND($B37&lt;=AA$6,IF($C37&lt;1,50000,$C37)&gt;AA$6),$D37/12,0)*(1+$E37)^COUNTIF($I$4:Z$4,12)*(1+$F$22)</f>
        <v>0</v>
      </c>
      <c r="AB37" s="33">
        <f>IF(AND($B37&lt;=AB$6,IF($C37&lt;1,50000,$C37)&gt;AB$6),$D37/12,0)*(1+$E37)^COUNTIF($I$4:AA$4,12)*(1+$F$22)</f>
        <v>0</v>
      </c>
      <c r="AC37" s="33">
        <f>IF(AND($B37&lt;=AC$6,IF($C37&lt;1,50000,$C37)&gt;AC$6),$D37/12,0)*(1+$E37)^COUNTIF($I$4:AB$4,12)*(1+$F$22)</f>
        <v>0</v>
      </c>
      <c r="AD37" s="33">
        <f>IF(AND($B37&lt;=AD$6,IF($C37&lt;1,50000,$C37)&gt;AD$6),$D37/12,0)*(1+$E37)^COUNTIF($I$4:AC$4,12)*(1+$F$22)</f>
        <v>0</v>
      </c>
      <c r="AE37" s="33">
        <f>IF(AND($B37&lt;=AE$6,IF($C37&lt;1,50000,$C37)&gt;AE$6),$D37/12,0)*(1+$E37)^COUNTIF($I$4:AD$4,12)*(1+$F$22)</f>
        <v>0</v>
      </c>
      <c r="AF37" s="33">
        <f>IF(AND($B37&lt;=AF$6,IF($C37&lt;1,50000,$C37)&gt;AF$6),$D37/12,0)*(1+$E37)^COUNTIF($I$4:AE$4,12)*(1+$F$22)</f>
        <v>0</v>
      </c>
      <c r="AG37" s="33">
        <f>IF(AND($B37&lt;=AG$6,IF($C37&lt;1,50000,$C37)&gt;AG$6),$D37/12,0)*(1+$E37)^COUNTIF($I$4:AF$4,12)*(1+$F$22)</f>
        <v>0</v>
      </c>
      <c r="AH37" s="33">
        <f>IF(AND($B37&lt;=AH$6,IF($C37&lt;1,50000,$C37)&gt;AH$6),$D37/12,0)*(1+$E37)^COUNTIF($I$4:AG$4,12)*(1+$F$22)</f>
        <v>0</v>
      </c>
      <c r="AI37" s="33">
        <f>IF(AND($B37&lt;=AI$6,IF($C37&lt;1,50000,$C37)&gt;AI$6),$D37/12,0)*(1+$E37)^COUNTIF($I$4:AH$4,12)*(1+$F$22)</f>
        <v>0</v>
      </c>
      <c r="AJ37" s="33">
        <f>IF(AND($B37&lt;=AJ$6,IF($C37&lt;1,50000,$C37)&gt;AJ$6),$D37/12,0)*(1+$E37)^COUNTIF($I$4:AI$4,12)*(1+$F$22)</f>
        <v>0</v>
      </c>
      <c r="AK37" s="33">
        <f>IF(AND($B37&lt;=AK$6,IF($C37&lt;1,50000,$C37)&gt;AK$6),$D37/12,0)*(1+$E37)^COUNTIF($I$4:AJ$4,12)*(1+$F$22)</f>
        <v>0</v>
      </c>
      <c r="AL37" s="33">
        <f>IF(AND($B37&lt;=AL$6,IF($C37&lt;1,50000,$C37)&gt;AL$6),$D37/12,0)*(1+$E37)^COUNTIF($I$4:AK$4,12)*(1+$F$22)</f>
        <v>0</v>
      </c>
      <c r="AM37" s="33">
        <f>IF(AND($B37&lt;=AM$6,IF($C37&lt;1,50000,$C37)&gt;AM$6),$D37/12,0)*(1+$E37)^COUNTIF($I$4:AL$4,12)*(1+$F$22)</f>
        <v>0</v>
      </c>
      <c r="AN37" s="33">
        <f>IF(AND($B37&lt;=AN$6,IF($C37&lt;1,50000,$C37)&gt;AN$6),$D37/12,0)*(1+$E37)^COUNTIF($I$4:AM$4,12)*(1+$F$22)</f>
        <v>0</v>
      </c>
      <c r="AO37" s="33">
        <f>IF(AND($B37&lt;=AO$6,IF($C37&lt;1,50000,$C37)&gt;AO$6),$D37/12,0)*(1+$E37)^COUNTIF($I$4:AN$4,12)*(1+$F$22)</f>
        <v>0</v>
      </c>
      <c r="AP37" s="33">
        <f>IF(AND($B37&lt;=AP$6,IF($C37&lt;1,50000,$C37)&gt;AP$6),$D37/12,0)*(1+$E37)^COUNTIF($I$4:AO$4,12)*(1+$F$22)</f>
        <v>0</v>
      </c>
      <c r="AQ37" s="33">
        <f>IF(AND($B37&lt;=AQ$6,IF($C37&lt;1,50000,$C37)&gt;AQ$6),$D37/12,0)*(1+$E37)^COUNTIF($I$4:AP$4,12)*(1+$F$22)</f>
        <v>0</v>
      </c>
      <c r="AR37" s="33">
        <f>IF(AND($B37&lt;=AR$6,IF($C37&lt;1,50000,$C37)&gt;AR$6),$D37/12,0)*(1+$E37)^COUNTIF($I$4:AQ$4,12)*(1+$F$22)</f>
        <v>0</v>
      </c>
      <c r="AS37" s="33">
        <f>IF(AND($B37&lt;=AS$6,IF($C37&lt;1,50000,$C37)&gt;AS$6),$D37/12,0)*(1+$E37)^COUNTIF($I$4:AR$4,12)*(1+$F$22)</f>
        <v>0</v>
      </c>
      <c r="AT37" s="33">
        <f>IF(AND($B37&lt;=AT$6,IF($C37&lt;1,50000,$C37)&gt;AT$6),$D37/12,0)*(1+$E37)^COUNTIF($I$4:AS$4,12)*(1+$F$22)</f>
        <v>0</v>
      </c>
      <c r="AU37" s="33">
        <f>IF(AND($B37&lt;=AU$6,IF($C37&lt;1,50000,$C37)&gt;AU$6),$D37/12,0)*(1+$E37)^COUNTIF($I$4:AT$4,12)*(1+$F$22)</f>
        <v>0</v>
      </c>
      <c r="AV37" s="33">
        <f>IF(AND($B37&lt;=AV$6,IF($C37&lt;1,50000,$C37)&gt;AV$6),$D37/12,0)*(1+$E37)^COUNTIF($I$4:AU$4,12)*(1+$F$22)</f>
        <v>0</v>
      </c>
      <c r="AW37" s="33">
        <f>IF(AND($B37&lt;=AW$6,IF($C37&lt;1,50000,$C37)&gt;AW$6),$D37/12,0)*(1+$E37)^COUNTIF($I$4:AV$4,12)*(1+$F$22)</f>
        <v>0</v>
      </c>
      <c r="AX37" s="33">
        <f>IF(AND($B37&lt;=AX$6,IF($C37&lt;1,50000,$C37)&gt;AX$6),$D37/12,0)*(1+$E37)^COUNTIF($I$4:AW$4,12)*(1+$F$22)</f>
        <v>0</v>
      </c>
      <c r="AY37" s="33">
        <f>IF(AND($B37&lt;=AY$6,IF($C37&lt;1,50000,$C37)&gt;AY$6),$D37/12,0)*(1+$E37)^COUNTIF($I$4:AX$4,12)*(1+$F$22)</f>
        <v>0</v>
      </c>
      <c r="AZ37" s="33">
        <f>IF(AND($B37&lt;=AZ$6,IF($C37&lt;1,50000,$C37)&gt;AZ$6),$D37/12,0)*(1+$E37)^COUNTIF($I$4:AY$4,12)*(1+$F$22)</f>
        <v>0</v>
      </c>
      <c r="BA37" s="33">
        <f>IF(AND($B37&lt;=BA$6,IF($C37&lt;1,50000,$C37)&gt;BA$6),$D37/12,0)*(1+$E37)^COUNTIF($I$4:AZ$4,12)*(1+$F$22)</f>
        <v>0</v>
      </c>
      <c r="BB37" s="33">
        <f>IF(AND($B37&lt;=BB$6,IF($C37&lt;1,50000,$C37)&gt;BB$6),$D37/12,0)*(1+$E37)^COUNTIF($I$4:BA$4,12)*(1+$F$22)</f>
        <v>0</v>
      </c>
      <c r="BC37" s="33">
        <f>IF(AND($B37&lt;=BC$6,IF($C37&lt;1,50000,$C37)&gt;BC$6),$D37/12,0)*(1+$E37)^COUNTIF($I$4:BB$4,12)*(1+$F$22)</f>
        <v>0</v>
      </c>
      <c r="BD37" s="33">
        <f>IF(AND($B37&lt;=BD$6,IF($C37&lt;1,50000,$C37)&gt;BD$6),$D37/12,0)*(1+$E37)^COUNTIF($I$4:BC$4,12)*(1+$F$22)</f>
        <v>0</v>
      </c>
      <c r="BE37" s="33">
        <f>IF(AND($B37&lt;=BE$6,IF($C37&lt;1,50000,$C37)&gt;BE$6),$D37/12,0)*(1+$E37)^COUNTIF($I$4:BD$4,12)*(1+$F$22)</f>
        <v>0</v>
      </c>
    </row>
    <row r="38" spans="2:64" s="97" customFormat="1" ht="17" outlineLevel="1" thickBot="1" x14ac:dyDescent="0.25">
      <c r="B38" s="286"/>
      <c r="C38" s="287"/>
      <c r="D38" s="288"/>
      <c r="E38" s="289"/>
      <c r="F38" s="271"/>
      <c r="H38" s="225"/>
      <c r="I38" s="96" t="s">
        <v>45</v>
      </c>
      <c r="J38" s="31">
        <f>IF(AND($B38&lt;=J$6,IF($C38&lt;1,50000,$C38)&gt;J$6),$D38/12,0)*(1+$E38)^COUNTIF($I$4:I$4,12)*(1+$F$22)</f>
        <v>0</v>
      </c>
      <c r="K38" s="31">
        <f>IF(AND($B38&lt;=K$6,IF($C38&lt;1,50000,$C38)&gt;K$6),$D38/12,0)*(1+$E38)^COUNTIF($I$4:J$4,12)*(1+$F$22)</f>
        <v>0</v>
      </c>
      <c r="L38" s="31">
        <f>IF(AND($B38&lt;=L$6,IF($C38&lt;1,50000,$C38)&gt;L$6),$D38/12,0)*(1+$E38)^COUNTIF($I$4:K$4,12)*(1+$F$22)</f>
        <v>0</v>
      </c>
      <c r="M38" s="31">
        <f>IF(AND($B38&lt;=M$6,IF($C38&lt;1,50000,$C38)&gt;M$6),$D38/12,0)*(1+$E38)^COUNTIF($I$4:L$4,12)*(1+$F$22)</f>
        <v>0</v>
      </c>
      <c r="N38" s="31">
        <f>IF(AND($B38&lt;=N$6,IF($C38&lt;1,50000,$C38)&gt;N$6),$D38/12,0)*(1+$E38)^COUNTIF($I$4:M$4,12)*(1+$F$22)</f>
        <v>0</v>
      </c>
      <c r="O38" s="31">
        <f>IF(AND($B38&lt;=O$6,IF($C38&lt;1,50000,$C38)&gt;O$6),$D38/12,0)*(1+$E38)^COUNTIF($I$4:N$4,12)*(1+$F$22)</f>
        <v>0</v>
      </c>
      <c r="P38" s="31">
        <f>IF(AND($B38&lt;=P$6,IF($C38&lt;1,50000,$C38)&gt;P$6),$D38/12,0)*(1+$E38)^COUNTIF($I$4:O$4,12)*(1+$F$22)</f>
        <v>0</v>
      </c>
      <c r="Q38" s="31">
        <f>IF(AND($B38&lt;=Q$6,IF($C38&lt;1,50000,$C38)&gt;Q$6),$D38/12,0)*(1+$E38)^COUNTIF($I$4:P$4,12)*(1+$F$22)</f>
        <v>0</v>
      </c>
      <c r="R38" s="31">
        <f>IF(AND($B38&lt;=R$6,IF($C38&lt;1,50000,$C38)&gt;R$6),$D38/12,0)*(1+$E38)^COUNTIF($I$4:Q$4,12)*(1+$F$22)</f>
        <v>0</v>
      </c>
      <c r="S38" s="31">
        <f>IF(AND($B38&lt;=S$6,IF($C38&lt;1,50000,$C38)&gt;S$6),$D38/12,0)*(1+$E38)^COUNTIF($I$4:R$4,12)*(1+$F$22)</f>
        <v>0</v>
      </c>
      <c r="T38" s="31">
        <f>IF(AND($B38&lt;=T$6,IF($C38&lt;1,50000,$C38)&gt;T$6),$D38/12,0)*(1+$E38)^COUNTIF($I$4:S$4,12)*(1+$F$22)</f>
        <v>0</v>
      </c>
      <c r="U38" s="31">
        <f>IF(AND($B38&lt;=U$6,IF($C38&lt;1,50000,$C38)&gt;U$6),$D38/12,0)*(1+$E38)^COUNTIF($I$4:T$4,12)*(1+$F$22)</f>
        <v>0</v>
      </c>
      <c r="V38" s="31">
        <f>IF(AND($B38&lt;=V$6,IF($C38&lt;1,50000,$C38)&gt;V$6),$D38/12,0)*(1+$E38)^COUNTIF($I$4:U$4,12)*(1+$F$22)</f>
        <v>0</v>
      </c>
      <c r="W38" s="31">
        <f>IF(AND($B38&lt;=W$6,IF($C38&lt;1,50000,$C38)&gt;W$6),$D38/12,0)*(1+$E38)^COUNTIF($I$4:V$4,12)*(1+$F$22)</f>
        <v>0</v>
      </c>
      <c r="X38" s="33">
        <f>IF(AND($B38&lt;=X$6,IF($C38&lt;1,50000,$C38)&gt;X$6),$D38/12,0)*(1+$E38)^COUNTIF($I$4:W$4,12)*(1+$F$22)</f>
        <v>0</v>
      </c>
      <c r="Y38" s="33">
        <f>IF(AND($B38&lt;=Y$6,IF($C38&lt;1,50000,$C38)&gt;Y$6),$D38/12,0)*(1+$E38)^COUNTIF($I$4:X$4,12)*(1+$F$22)</f>
        <v>0</v>
      </c>
      <c r="Z38" s="33">
        <f>IF(AND($B38&lt;=Z$6,IF($C38&lt;1,50000,$C38)&gt;Z$6),$D38/12,0)*(1+$E38)^COUNTIF($I$4:Y$4,12)*(1+$F$22)</f>
        <v>0</v>
      </c>
      <c r="AA38" s="33">
        <f>IF(AND($B38&lt;=AA$6,IF($C38&lt;1,50000,$C38)&gt;AA$6),$D38/12,0)*(1+$E38)^COUNTIF($I$4:Z$4,12)*(1+$F$22)</f>
        <v>0</v>
      </c>
      <c r="AB38" s="33">
        <f>IF(AND($B38&lt;=AB$6,IF($C38&lt;1,50000,$C38)&gt;AB$6),$D38/12,0)*(1+$E38)^COUNTIF($I$4:AA$4,12)*(1+$F$22)</f>
        <v>0</v>
      </c>
      <c r="AC38" s="33">
        <f>IF(AND($B38&lt;=AC$6,IF($C38&lt;1,50000,$C38)&gt;AC$6),$D38/12,0)*(1+$E38)^COUNTIF($I$4:AB$4,12)*(1+$F$22)</f>
        <v>0</v>
      </c>
      <c r="AD38" s="33">
        <f>IF(AND($B38&lt;=AD$6,IF($C38&lt;1,50000,$C38)&gt;AD$6),$D38/12,0)*(1+$E38)^COUNTIF($I$4:AC$4,12)*(1+$F$22)</f>
        <v>0</v>
      </c>
      <c r="AE38" s="33">
        <f>IF(AND($B38&lt;=AE$6,IF($C38&lt;1,50000,$C38)&gt;AE$6),$D38/12,0)*(1+$E38)^COUNTIF($I$4:AD$4,12)*(1+$F$22)</f>
        <v>0</v>
      </c>
      <c r="AF38" s="33">
        <f>IF(AND($B38&lt;=AF$6,IF($C38&lt;1,50000,$C38)&gt;AF$6),$D38/12,0)*(1+$E38)^COUNTIF($I$4:AE$4,12)*(1+$F$22)</f>
        <v>0</v>
      </c>
      <c r="AG38" s="33">
        <f>IF(AND($B38&lt;=AG$6,IF($C38&lt;1,50000,$C38)&gt;AG$6),$D38/12,0)*(1+$E38)^COUNTIF($I$4:AF$4,12)*(1+$F$22)</f>
        <v>0</v>
      </c>
      <c r="AH38" s="33">
        <f>IF(AND($B38&lt;=AH$6,IF($C38&lt;1,50000,$C38)&gt;AH$6),$D38/12,0)*(1+$E38)^COUNTIF($I$4:AG$4,12)*(1+$F$22)</f>
        <v>0</v>
      </c>
      <c r="AI38" s="33">
        <f>IF(AND($B38&lt;=AI$6,IF($C38&lt;1,50000,$C38)&gt;AI$6),$D38/12,0)*(1+$E38)^COUNTIF($I$4:AH$4,12)*(1+$F$22)</f>
        <v>0</v>
      </c>
      <c r="AJ38" s="33">
        <f>IF(AND($B38&lt;=AJ$6,IF($C38&lt;1,50000,$C38)&gt;AJ$6),$D38/12,0)*(1+$E38)^COUNTIF($I$4:AI$4,12)*(1+$F$22)</f>
        <v>0</v>
      </c>
      <c r="AK38" s="33">
        <f>IF(AND($B38&lt;=AK$6,IF($C38&lt;1,50000,$C38)&gt;AK$6),$D38/12,0)*(1+$E38)^COUNTIF($I$4:AJ$4,12)*(1+$F$22)</f>
        <v>0</v>
      </c>
      <c r="AL38" s="33">
        <f>IF(AND($B38&lt;=AL$6,IF($C38&lt;1,50000,$C38)&gt;AL$6),$D38/12,0)*(1+$E38)^COUNTIF($I$4:AK$4,12)*(1+$F$22)</f>
        <v>0</v>
      </c>
      <c r="AM38" s="33">
        <f>IF(AND($B38&lt;=AM$6,IF($C38&lt;1,50000,$C38)&gt;AM$6),$D38/12,0)*(1+$E38)^COUNTIF($I$4:AL$4,12)*(1+$F$22)</f>
        <v>0</v>
      </c>
      <c r="AN38" s="33">
        <f>IF(AND($B38&lt;=AN$6,IF($C38&lt;1,50000,$C38)&gt;AN$6),$D38/12,0)*(1+$E38)^COUNTIF($I$4:AM$4,12)*(1+$F$22)</f>
        <v>0</v>
      </c>
      <c r="AO38" s="33">
        <f>IF(AND($B38&lt;=AO$6,IF($C38&lt;1,50000,$C38)&gt;AO$6),$D38/12,0)*(1+$E38)^COUNTIF($I$4:AN$4,12)*(1+$F$22)</f>
        <v>0</v>
      </c>
      <c r="AP38" s="33">
        <f>IF(AND($B38&lt;=AP$6,IF($C38&lt;1,50000,$C38)&gt;AP$6),$D38/12,0)*(1+$E38)^COUNTIF($I$4:AO$4,12)*(1+$F$22)</f>
        <v>0</v>
      </c>
      <c r="AQ38" s="33">
        <f>IF(AND($B38&lt;=AQ$6,IF($C38&lt;1,50000,$C38)&gt;AQ$6),$D38/12,0)*(1+$E38)^COUNTIF($I$4:AP$4,12)*(1+$F$22)</f>
        <v>0</v>
      </c>
      <c r="AR38" s="33">
        <f>IF(AND($B38&lt;=AR$6,IF($C38&lt;1,50000,$C38)&gt;AR$6),$D38/12,0)*(1+$E38)^COUNTIF($I$4:AQ$4,12)*(1+$F$22)</f>
        <v>0</v>
      </c>
      <c r="AS38" s="33">
        <f>IF(AND($B38&lt;=AS$6,IF($C38&lt;1,50000,$C38)&gt;AS$6),$D38/12,0)*(1+$E38)^COUNTIF($I$4:AR$4,12)*(1+$F$22)</f>
        <v>0</v>
      </c>
      <c r="AT38" s="33">
        <f>IF(AND($B38&lt;=AT$6,IF($C38&lt;1,50000,$C38)&gt;AT$6),$D38/12,0)*(1+$E38)^COUNTIF($I$4:AS$4,12)*(1+$F$22)</f>
        <v>0</v>
      </c>
      <c r="AU38" s="33">
        <f>IF(AND($B38&lt;=AU$6,IF($C38&lt;1,50000,$C38)&gt;AU$6),$D38/12,0)*(1+$E38)^COUNTIF($I$4:AT$4,12)*(1+$F$22)</f>
        <v>0</v>
      </c>
      <c r="AV38" s="33">
        <f>IF(AND($B38&lt;=AV$6,IF($C38&lt;1,50000,$C38)&gt;AV$6),$D38/12,0)*(1+$E38)^COUNTIF($I$4:AU$4,12)*(1+$F$22)</f>
        <v>0</v>
      </c>
      <c r="AW38" s="33">
        <f>IF(AND($B38&lt;=AW$6,IF($C38&lt;1,50000,$C38)&gt;AW$6),$D38/12,0)*(1+$E38)^COUNTIF($I$4:AV$4,12)*(1+$F$22)</f>
        <v>0</v>
      </c>
      <c r="AX38" s="33">
        <f>IF(AND($B38&lt;=AX$6,IF($C38&lt;1,50000,$C38)&gt;AX$6),$D38/12,0)*(1+$E38)^COUNTIF($I$4:AW$4,12)*(1+$F$22)</f>
        <v>0</v>
      </c>
      <c r="AY38" s="33">
        <f>IF(AND($B38&lt;=AY$6,IF($C38&lt;1,50000,$C38)&gt;AY$6),$D38/12,0)*(1+$E38)^COUNTIF($I$4:AX$4,12)*(1+$F$22)</f>
        <v>0</v>
      </c>
      <c r="AZ38" s="33">
        <f>IF(AND($B38&lt;=AZ$6,IF($C38&lt;1,50000,$C38)&gt;AZ$6),$D38/12,0)*(1+$E38)^COUNTIF($I$4:AY$4,12)*(1+$F$22)</f>
        <v>0</v>
      </c>
      <c r="BA38" s="33">
        <f>IF(AND($B38&lt;=BA$6,IF($C38&lt;1,50000,$C38)&gt;BA$6),$D38/12,0)*(1+$E38)^COUNTIF($I$4:AZ$4,12)*(1+$F$22)</f>
        <v>0</v>
      </c>
      <c r="BB38" s="33">
        <f>IF(AND($B38&lt;=BB$6,IF($C38&lt;1,50000,$C38)&gt;BB$6),$D38/12,0)*(1+$E38)^COUNTIF($I$4:BA$4,12)*(1+$F$22)</f>
        <v>0</v>
      </c>
      <c r="BC38" s="33">
        <f>IF(AND($B38&lt;=BC$6,IF($C38&lt;1,50000,$C38)&gt;BC$6),$D38/12,0)*(1+$E38)^COUNTIF($I$4:BB$4,12)*(1+$F$22)</f>
        <v>0</v>
      </c>
      <c r="BD38" s="33">
        <f>IF(AND($B38&lt;=BD$6,IF($C38&lt;1,50000,$C38)&gt;BD$6),$D38/12,0)*(1+$E38)^COUNTIF($I$4:BC$4,12)*(1+$F$22)</f>
        <v>0</v>
      </c>
      <c r="BE38" s="33">
        <f>IF(AND($B38&lt;=BE$6,IF($C38&lt;1,50000,$C38)&gt;BE$6),$D38/12,0)*(1+$E38)^COUNTIF($I$4:BD$4,12)*(1+$F$22)</f>
        <v>0</v>
      </c>
      <c r="BF38" s="31"/>
      <c r="BG38" s="31"/>
      <c r="BH38" s="31"/>
      <c r="BI38" s="31"/>
      <c r="BJ38" s="31"/>
      <c r="BK38" s="31"/>
      <c r="BL38" s="31"/>
    </row>
    <row r="39" spans="2:64" s="31" customFormat="1" ht="17" outlineLevel="1" thickBot="1" x14ac:dyDescent="0.25">
      <c r="B39" s="267"/>
      <c r="C39" s="268"/>
      <c r="D39" s="269"/>
      <c r="E39" s="270"/>
      <c r="F39" s="271"/>
      <c r="H39" s="224"/>
      <c r="I39" s="96" t="s">
        <v>46</v>
      </c>
      <c r="J39" s="31">
        <f>IF(AND($B39&lt;=J$6,IF($C39&lt;1,50000,$C39)&gt;J$6),$D39/12,0)*(1+$E39)^COUNTIF($I$4:I$4,12)*(1+$F$22)</f>
        <v>0</v>
      </c>
      <c r="K39" s="31">
        <f>IF(AND($B39&lt;=K$6,IF($C39&lt;1,50000,$C39)&gt;K$6),$D39/12,0)*(1+$E39)^COUNTIF($I$4:J$4,12)*(1+$F$22)</f>
        <v>0</v>
      </c>
      <c r="L39" s="31">
        <f>IF(AND($B39&lt;=L$6,IF($C39&lt;1,50000,$C39)&gt;L$6),$D39/12,0)*(1+$E39)^COUNTIF($I$4:K$4,12)*(1+$F$22)</f>
        <v>0</v>
      </c>
      <c r="M39" s="31">
        <f>IF(AND($B39&lt;=M$6,IF($C39&lt;1,50000,$C39)&gt;M$6),$D39/12,0)*(1+$E39)^COUNTIF($I$4:L$4,12)*(1+$F$22)</f>
        <v>0</v>
      </c>
      <c r="N39" s="31">
        <f>IF(AND($B39&lt;=N$6,IF($C39&lt;1,50000,$C39)&gt;N$6),$D39/12,0)*(1+$E39)^COUNTIF($I$4:M$4,12)*(1+$F$22)</f>
        <v>0</v>
      </c>
      <c r="O39" s="31">
        <f>IF(AND($B39&lt;=O$6,IF($C39&lt;1,50000,$C39)&gt;O$6),$D39/12,0)*(1+$E39)^COUNTIF($I$4:N$4,12)*(1+$F$22)</f>
        <v>0</v>
      </c>
      <c r="P39" s="31">
        <f>IF(AND($B39&lt;=P$6,IF($C39&lt;1,50000,$C39)&gt;P$6),$D39/12,0)*(1+$E39)^COUNTIF($I$4:O$4,12)*(1+$F$22)</f>
        <v>0</v>
      </c>
      <c r="Q39" s="31">
        <f>IF(AND($B39&lt;=Q$6,IF($C39&lt;1,50000,$C39)&gt;Q$6),$D39/12,0)*(1+$E39)^COUNTIF($I$4:P$4,12)*(1+$F$22)</f>
        <v>0</v>
      </c>
      <c r="R39" s="31">
        <f>IF(AND($B39&lt;=R$6,IF($C39&lt;1,50000,$C39)&gt;R$6),$D39/12,0)*(1+$E39)^COUNTIF($I$4:Q$4,12)*(1+$F$22)</f>
        <v>0</v>
      </c>
      <c r="S39" s="31">
        <f>IF(AND($B39&lt;=S$6,IF($C39&lt;1,50000,$C39)&gt;S$6),$D39/12,0)*(1+$E39)^COUNTIF($I$4:R$4,12)*(1+$F$22)</f>
        <v>0</v>
      </c>
      <c r="T39" s="31">
        <f>IF(AND($B39&lt;=T$6,IF($C39&lt;1,50000,$C39)&gt;T$6),$D39/12,0)*(1+$E39)^COUNTIF($I$4:S$4,12)*(1+$F$22)</f>
        <v>0</v>
      </c>
      <c r="U39" s="31">
        <f>IF(AND($B39&lt;=U$6,IF($C39&lt;1,50000,$C39)&gt;U$6),$D39/12,0)*(1+$E39)^COUNTIF($I$4:T$4,12)*(1+$F$22)</f>
        <v>0</v>
      </c>
      <c r="V39" s="31">
        <f>IF(AND($B39&lt;=V$6,IF($C39&lt;1,50000,$C39)&gt;V$6),$D39/12,0)*(1+$E39)^COUNTIF($I$4:U$4,12)*(1+$F$22)</f>
        <v>0</v>
      </c>
      <c r="W39" s="31">
        <f>IF(AND($B39&lt;=W$6,IF($C39&lt;1,50000,$C39)&gt;W$6),$D39/12,0)*(1+$E39)^COUNTIF($I$4:V$4,12)*(1+$F$22)</f>
        <v>0</v>
      </c>
      <c r="X39" s="33">
        <f>IF(AND($B39&lt;=X$6,IF($C39&lt;1,50000,$C39)&gt;X$6),$D39/12,0)*(1+$E39)^COUNTIF($I$4:W$4,12)*(1+$F$22)</f>
        <v>0</v>
      </c>
      <c r="Y39" s="33">
        <f>IF(AND($B39&lt;=Y$6,IF($C39&lt;1,50000,$C39)&gt;Y$6),$D39/12,0)*(1+$E39)^COUNTIF($I$4:X$4,12)*(1+$F$22)</f>
        <v>0</v>
      </c>
      <c r="Z39" s="33">
        <f>IF(AND($B39&lt;=Z$6,IF($C39&lt;1,50000,$C39)&gt;Z$6),$D39/12,0)*(1+$E39)^COUNTIF($I$4:Y$4,12)*(1+$F$22)</f>
        <v>0</v>
      </c>
      <c r="AA39" s="33">
        <f>IF(AND($B39&lt;=AA$6,IF($C39&lt;1,50000,$C39)&gt;AA$6),$D39/12,0)*(1+$E39)^COUNTIF($I$4:Z$4,12)*(1+$F$22)</f>
        <v>0</v>
      </c>
      <c r="AB39" s="33">
        <f>IF(AND($B39&lt;=AB$6,IF($C39&lt;1,50000,$C39)&gt;AB$6),$D39/12,0)*(1+$E39)^COUNTIF($I$4:AA$4,12)*(1+$F$22)</f>
        <v>0</v>
      </c>
      <c r="AC39" s="33">
        <f>IF(AND($B39&lt;=AC$6,IF($C39&lt;1,50000,$C39)&gt;AC$6),$D39/12,0)*(1+$E39)^COUNTIF($I$4:AB$4,12)*(1+$F$22)</f>
        <v>0</v>
      </c>
      <c r="AD39" s="33">
        <f>IF(AND($B39&lt;=AD$6,IF($C39&lt;1,50000,$C39)&gt;AD$6),$D39/12,0)*(1+$E39)^COUNTIF($I$4:AC$4,12)*(1+$F$22)</f>
        <v>0</v>
      </c>
      <c r="AE39" s="33">
        <f>IF(AND($B39&lt;=AE$6,IF($C39&lt;1,50000,$C39)&gt;AE$6),$D39/12,0)*(1+$E39)^COUNTIF($I$4:AD$4,12)*(1+$F$22)</f>
        <v>0</v>
      </c>
      <c r="AF39" s="33">
        <f>IF(AND($B39&lt;=AF$6,IF($C39&lt;1,50000,$C39)&gt;AF$6),$D39/12,0)*(1+$E39)^COUNTIF($I$4:AE$4,12)*(1+$F$22)</f>
        <v>0</v>
      </c>
      <c r="AG39" s="33">
        <f>IF(AND($B39&lt;=AG$6,IF($C39&lt;1,50000,$C39)&gt;AG$6),$D39/12,0)*(1+$E39)^COUNTIF($I$4:AF$4,12)*(1+$F$22)</f>
        <v>0</v>
      </c>
      <c r="AH39" s="33">
        <f>IF(AND($B39&lt;=AH$6,IF($C39&lt;1,50000,$C39)&gt;AH$6),$D39/12,0)*(1+$E39)^COUNTIF($I$4:AG$4,12)*(1+$F$22)</f>
        <v>0</v>
      </c>
      <c r="AI39" s="33">
        <f>IF(AND($B39&lt;=AI$6,IF($C39&lt;1,50000,$C39)&gt;AI$6),$D39/12,0)*(1+$E39)^COUNTIF($I$4:AH$4,12)*(1+$F$22)</f>
        <v>0</v>
      </c>
      <c r="AJ39" s="33">
        <f>IF(AND($B39&lt;=AJ$6,IF($C39&lt;1,50000,$C39)&gt;AJ$6),$D39/12,0)*(1+$E39)^COUNTIF($I$4:AI$4,12)*(1+$F$22)</f>
        <v>0</v>
      </c>
      <c r="AK39" s="33">
        <f>IF(AND($B39&lt;=AK$6,IF($C39&lt;1,50000,$C39)&gt;AK$6),$D39/12,0)*(1+$E39)^COUNTIF($I$4:AJ$4,12)*(1+$F$22)</f>
        <v>0</v>
      </c>
      <c r="AL39" s="33">
        <f>IF(AND($B39&lt;=AL$6,IF($C39&lt;1,50000,$C39)&gt;AL$6),$D39/12,0)*(1+$E39)^COUNTIF($I$4:AK$4,12)*(1+$F$22)</f>
        <v>0</v>
      </c>
      <c r="AM39" s="33">
        <f>IF(AND($B39&lt;=AM$6,IF($C39&lt;1,50000,$C39)&gt;AM$6),$D39/12,0)*(1+$E39)^COUNTIF($I$4:AL$4,12)*(1+$F$22)</f>
        <v>0</v>
      </c>
      <c r="AN39" s="33">
        <f>IF(AND($B39&lt;=AN$6,IF($C39&lt;1,50000,$C39)&gt;AN$6),$D39/12,0)*(1+$E39)^COUNTIF($I$4:AM$4,12)*(1+$F$22)</f>
        <v>0</v>
      </c>
      <c r="AO39" s="33">
        <f>IF(AND($B39&lt;=AO$6,IF($C39&lt;1,50000,$C39)&gt;AO$6),$D39/12,0)*(1+$E39)^COUNTIF($I$4:AN$4,12)*(1+$F$22)</f>
        <v>0</v>
      </c>
      <c r="AP39" s="33">
        <f>IF(AND($B39&lt;=AP$6,IF($C39&lt;1,50000,$C39)&gt;AP$6),$D39/12,0)*(1+$E39)^COUNTIF($I$4:AO$4,12)*(1+$F$22)</f>
        <v>0</v>
      </c>
      <c r="AQ39" s="33">
        <f>IF(AND($B39&lt;=AQ$6,IF($C39&lt;1,50000,$C39)&gt;AQ$6),$D39/12,0)*(1+$E39)^COUNTIF($I$4:AP$4,12)*(1+$F$22)</f>
        <v>0</v>
      </c>
      <c r="AR39" s="33">
        <f>IF(AND($B39&lt;=AR$6,IF($C39&lt;1,50000,$C39)&gt;AR$6),$D39/12,0)*(1+$E39)^COUNTIF($I$4:AQ$4,12)*(1+$F$22)</f>
        <v>0</v>
      </c>
      <c r="AS39" s="33">
        <f>IF(AND($B39&lt;=AS$6,IF($C39&lt;1,50000,$C39)&gt;AS$6),$D39/12,0)*(1+$E39)^COUNTIF($I$4:AR$4,12)*(1+$F$22)</f>
        <v>0</v>
      </c>
      <c r="AT39" s="33">
        <f>IF(AND($B39&lt;=AT$6,IF($C39&lt;1,50000,$C39)&gt;AT$6),$D39/12,0)*(1+$E39)^COUNTIF($I$4:AS$4,12)*(1+$F$22)</f>
        <v>0</v>
      </c>
      <c r="AU39" s="33">
        <f>IF(AND($B39&lt;=AU$6,IF($C39&lt;1,50000,$C39)&gt;AU$6),$D39/12,0)*(1+$E39)^COUNTIF($I$4:AT$4,12)*(1+$F$22)</f>
        <v>0</v>
      </c>
      <c r="AV39" s="33">
        <f>IF(AND($B39&lt;=AV$6,IF($C39&lt;1,50000,$C39)&gt;AV$6),$D39/12,0)*(1+$E39)^COUNTIF($I$4:AU$4,12)*(1+$F$22)</f>
        <v>0</v>
      </c>
      <c r="AW39" s="33">
        <f>IF(AND($B39&lt;=AW$6,IF($C39&lt;1,50000,$C39)&gt;AW$6),$D39/12,0)*(1+$E39)^COUNTIF($I$4:AV$4,12)*(1+$F$22)</f>
        <v>0</v>
      </c>
      <c r="AX39" s="33">
        <f>IF(AND($B39&lt;=AX$6,IF($C39&lt;1,50000,$C39)&gt;AX$6),$D39/12,0)*(1+$E39)^COUNTIF($I$4:AW$4,12)*(1+$F$22)</f>
        <v>0</v>
      </c>
      <c r="AY39" s="33">
        <f>IF(AND($B39&lt;=AY$6,IF($C39&lt;1,50000,$C39)&gt;AY$6),$D39/12,0)*(1+$E39)^COUNTIF($I$4:AX$4,12)*(1+$F$22)</f>
        <v>0</v>
      </c>
      <c r="AZ39" s="33">
        <f>IF(AND($B39&lt;=AZ$6,IF($C39&lt;1,50000,$C39)&gt;AZ$6),$D39/12,0)*(1+$E39)^COUNTIF($I$4:AY$4,12)*(1+$F$22)</f>
        <v>0</v>
      </c>
      <c r="BA39" s="33">
        <f>IF(AND($B39&lt;=BA$6,IF($C39&lt;1,50000,$C39)&gt;BA$6),$D39/12,0)*(1+$E39)^COUNTIF($I$4:AZ$4,12)*(1+$F$22)</f>
        <v>0</v>
      </c>
      <c r="BB39" s="33">
        <f>IF(AND($B39&lt;=BB$6,IF($C39&lt;1,50000,$C39)&gt;BB$6),$D39/12,0)*(1+$E39)^COUNTIF($I$4:BA$4,12)*(1+$F$22)</f>
        <v>0</v>
      </c>
      <c r="BC39" s="33">
        <f>IF(AND($B39&lt;=BC$6,IF($C39&lt;1,50000,$C39)&gt;BC$6),$D39/12,0)*(1+$E39)^COUNTIF($I$4:BB$4,12)*(1+$F$22)</f>
        <v>0</v>
      </c>
      <c r="BD39" s="33">
        <f>IF(AND($B39&lt;=BD$6,IF($C39&lt;1,50000,$C39)&gt;BD$6),$D39/12,0)*(1+$E39)^COUNTIF($I$4:BC$4,12)*(1+$F$22)</f>
        <v>0</v>
      </c>
      <c r="BE39" s="33">
        <f>IF(AND($B39&lt;=BE$6,IF($C39&lt;1,50000,$C39)&gt;BE$6),$D39/12,0)*(1+$E39)^COUNTIF($I$4:BD$4,12)*(1+$F$22)</f>
        <v>0</v>
      </c>
    </row>
    <row r="40" spans="2:64" s="90" customFormat="1" outlineLevel="1" x14ac:dyDescent="0.2">
      <c r="B40" s="161"/>
      <c r="C40" s="161"/>
      <c r="D40" s="162"/>
      <c r="E40" s="163"/>
      <c r="F40" s="163"/>
      <c r="H40" s="226" t="s">
        <v>85</v>
      </c>
      <c r="I40" s="91" t="str">
        <f>"Total "&amp;I34</f>
        <v>Total Marketing</v>
      </c>
      <c r="J40" s="92">
        <f t="shared" ref="J40:BE40" si="22">SUM(J35:J39)</f>
        <v>0</v>
      </c>
      <c r="K40" s="92">
        <f t="shared" si="22"/>
        <v>0</v>
      </c>
      <c r="L40" s="92">
        <f t="shared" si="22"/>
        <v>0</v>
      </c>
      <c r="M40" s="92">
        <f t="shared" si="22"/>
        <v>0</v>
      </c>
      <c r="N40" s="92">
        <f t="shared" si="22"/>
        <v>0</v>
      </c>
      <c r="O40" s="92">
        <f t="shared" si="22"/>
        <v>0</v>
      </c>
      <c r="P40" s="92">
        <f t="shared" si="22"/>
        <v>0</v>
      </c>
      <c r="Q40" s="92">
        <f t="shared" si="22"/>
        <v>0</v>
      </c>
      <c r="R40" s="92">
        <f t="shared" si="22"/>
        <v>0</v>
      </c>
      <c r="S40" s="92">
        <f t="shared" si="22"/>
        <v>0</v>
      </c>
      <c r="T40" s="92">
        <f t="shared" si="22"/>
        <v>0</v>
      </c>
      <c r="U40" s="180">
        <f t="shared" si="22"/>
        <v>0</v>
      </c>
      <c r="V40" s="180">
        <f t="shared" si="22"/>
        <v>0</v>
      </c>
      <c r="W40" s="180">
        <f t="shared" ref="W40" si="23">SUM(W35:W39)</f>
        <v>0</v>
      </c>
      <c r="X40" s="93">
        <f t="shared" si="22"/>
        <v>0</v>
      </c>
      <c r="Y40" s="93">
        <f t="shared" si="22"/>
        <v>0</v>
      </c>
      <c r="Z40" s="93">
        <f t="shared" si="22"/>
        <v>0</v>
      </c>
      <c r="AA40" s="93">
        <f t="shared" si="22"/>
        <v>0</v>
      </c>
      <c r="AB40" s="93">
        <f t="shared" si="22"/>
        <v>0</v>
      </c>
      <c r="AC40" s="93">
        <f t="shared" si="22"/>
        <v>0</v>
      </c>
      <c r="AD40" s="93">
        <f t="shared" si="22"/>
        <v>0</v>
      </c>
      <c r="AE40" s="93">
        <f t="shared" si="22"/>
        <v>0</v>
      </c>
      <c r="AF40" s="93">
        <f t="shared" si="22"/>
        <v>0</v>
      </c>
      <c r="AG40" s="93">
        <f t="shared" si="22"/>
        <v>0</v>
      </c>
      <c r="AH40" s="93">
        <f t="shared" si="22"/>
        <v>0</v>
      </c>
      <c r="AI40" s="93">
        <f t="shared" si="22"/>
        <v>0</v>
      </c>
      <c r="AJ40" s="93">
        <f t="shared" si="22"/>
        <v>0</v>
      </c>
      <c r="AK40" s="93">
        <f t="shared" si="22"/>
        <v>0</v>
      </c>
      <c r="AL40" s="93">
        <f t="shared" si="22"/>
        <v>0</v>
      </c>
      <c r="AM40" s="93">
        <f t="shared" si="22"/>
        <v>0</v>
      </c>
      <c r="AN40" s="93">
        <f t="shared" si="22"/>
        <v>0</v>
      </c>
      <c r="AO40" s="93">
        <f t="shared" si="22"/>
        <v>0</v>
      </c>
      <c r="AP40" s="93">
        <f t="shared" si="22"/>
        <v>0</v>
      </c>
      <c r="AQ40" s="93">
        <f t="shared" si="22"/>
        <v>0</v>
      </c>
      <c r="AR40" s="93">
        <f t="shared" si="22"/>
        <v>0</v>
      </c>
      <c r="AS40" s="93">
        <f t="shared" si="22"/>
        <v>0</v>
      </c>
      <c r="AT40" s="93">
        <f t="shared" si="22"/>
        <v>0</v>
      </c>
      <c r="AU40" s="93">
        <f t="shared" si="22"/>
        <v>0</v>
      </c>
      <c r="AV40" s="93">
        <f t="shared" si="22"/>
        <v>0</v>
      </c>
      <c r="AW40" s="93">
        <f t="shared" si="22"/>
        <v>0</v>
      </c>
      <c r="AX40" s="93">
        <f t="shared" si="22"/>
        <v>0</v>
      </c>
      <c r="AY40" s="93">
        <f t="shared" si="22"/>
        <v>0</v>
      </c>
      <c r="AZ40" s="93">
        <f t="shared" si="22"/>
        <v>0</v>
      </c>
      <c r="BA40" s="93">
        <f t="shared" si="22"/>
        <v>0</v>
      </c>
      <c r="BB40" s="93">
        <f t="shared" si="22"/>
        <v>0</v>
      </c>
      <c r="BC40" s="93">
        <f t="shared" si="22"/>
        <v>0</v>
      </c>
      <c r="BD40" s="93">
        <f t="shared" si="22"/>
        <v>0</v>
      </c>
      <c r="BE40" s="93">
        <f t="shared" si="22"/>
        <v>0</v>
      </c>
      <c r="BF40" s="94"/>
      <c r="BG40" s="94"/>
      <c r="BH40" s="94"/>
      <c r="BI40" s="94"/>
      <c r="BJ40" s="94"/>
      <c r="BK40" s="94"/>
      <c r="BL40" s="94"/>
    </row>
    <row r="41" spans="2:64" s="97" customFormat="1" outlineLevel="1" x14ac:dyDescent="0.2">
      <c r="B41" s="110"/>
      <c r="C41" s="110"/>
      <c r="E41" s="34"/>
      <c r="F41" s="34"/>
      <c r="H41" s="227" t="s">
        <v>85</v>
      </c>
      <c r="I41" s="98" t="str">
        <f>I34&amp;" bonuses"</f>
        <v>Marketing bonuses</v>
      </c>
      <c r="J41" s="31">
        <f>SUMPRODUCT(J35:J39,$F35:$F39)</f>
        <v>0</v>
      </c>
      <c r="K41" s="31">
        <f t="shared" ref="K41:BE41" si="24">SUMPRODUCT(K35:K39,$F35:$F39)</f>
        <v>0</v>
      </c>
      <c r="L41" s="31">
        <f t="shared" si="24"/>
        <v>0</v>
      </c>
      <c r="M41" s="31">
        <f t="shared" si="24"/>
        <v>0</v>
      </c>
      <c r="N41" s="31">
        <f t="shared" si="24"/>
        <v>0</v>
      </c>
      <c r="O41" s="31">
        <f t="shared" si="24"/>
        <v>0</v>
      </c>
      <c r="P41" s="31">
        <f t="shared" si="24"/>
        <v>0</v>
      </c>
      <c r="Q41" s="31">
        <f t="shared" si="24"/>
        <v>0</v>
      </c>
      <c r="R41" s="31">
        <f t="shared" si="24"/>
        <v>0</v>
      </c>
      <c r="S41" s="31">
        <f t="shared" si="24"/>
        <v>0</v>
      </c>
      <c r="T41" s="31">
        <f t="shared" si="24"/>
        <v>0</v>
      </c>
      <c r="U41" s="32">
        <f t="shared" si="24"/>
        <v>0</v>
      </c>
      <c r="V41" s="32">
        <f t="shared" si="24"/>
        <v>0</v>
      </c>
      <c r="W41" s="32">
        <f t="shared" ref="W41" si="25">SUMPRODUCT(W35:W39,$F35:$F39)</f>
        <v>0</v>
      </c>
      <c r="X41" s="33">
        <f t="shared" si="24"/>
        <v>0</v>
      </c>
      <c r="Y41" s="33">
        <f t="shared" si="24"/>
        <v>0</v>
      </c>
      <c r="Z41" s="33">
        <f t="shared" si="24"/>
        <v>0</v>
      </c>
      <c r="AA41" s="33">
        <f t="shared" si="24"/>
        <v>0</v>
      </c>
      <c r="AB41" s="33">
        <f t="shared" si="24"/>
        <v>0</v>
      </c>
      <c r="AC41" s="33">
        <f t="shared" si="24"/>
        <v>0</v>
      </c>
      <c r="AD41" s="33">
        <f t="shared" si="24"/>
        <v>0</v>
      </c>
      <c r="AE41" s="33">
        <f t="shared" si="24"/>
        <v>0</v>
      </c>
      <c r="AF41" s="33">
        <f t="shared" si="24"/>
        <v>0</v>
      </c>
      <c r="AG41" s="33">
        <f t="shared" si="24"/>
        <v>0</v>
      </c>
      <c r="AH41" s="33">
        <f t="shared" si="24"/>
        <v>0</v>
      </c>
      <c r="AI41" s="33">
        <f t="shared" si="24"/>
        <v>0</v>
      </c>
      <c r="AJ41" s="33">
        <f t="shared" si="24"/>
        <v>0</v>
      </c>
      <c r="AK41" s="33">
        <f t="shared" si="24"/>
        <v>0</v>
      </c>
      <c r="AL41" s="33">
        <f t="shared" si="24"/>
        <v>0</v>
      </c>
      <c r="AM41" s="33">
        <f t="shared" si="24"/>
        <v>0</v>
      </c>
      <c r="AN41" s="33">
        <f t="shared" si="24"/>
        <v>0</v>
      </c>
      <c r="AO41" s="33">
        <f t="shared" si="24"/>
        <v>0</v>
      </c>
      <c r="AP41" s="33">
        <f t="shared" si="24"/>
        <v>0</v>
      </c>
      <c r="AQ41" s="33">
        <f t="shared" si="24"/>
        <v>0</v>
      </c>
      <c r="AR41" s="33">
        <f t="shared" si="24"/>
        <v>0</v>
      </c>
      <c r="AS41" s="33">
        <f t="shared" si="24"/>
        <v>0</v>
      </c>
      <c r="AT41" s="33">
        <f t="shared" si="24"/>
        <v>0</v>
      </c>
      <c r="AU41" s="33">
        <f t="shared" si="24"/>
        <v>0</v>
      </c>
      <c r="AV41" s="33">
        <f t="shared" si="24"/>
        <v>0</v>
      </c>
      <c r="AW41" s="33">
        <f t="shared" si="24"/>
        <v>0</v>
      </c>
      <c r="AX41" s="33">
        <f t="shared" si="24"/>
        <v>0</v>
      </c>
      <c r="AY41" s="33">
        <f t="shared" si="24"/>
        <v>0</v>
      </c>
      <c r="AZ41" s="33">
        <f t="shared" si="24"/>
        <v>0</v>
      </c>
      <c r="BA41" s="33">
        <f t="shared" si="24"/>
        <v>0</v>
      </c>
      <c r="BB41" s="33">
        <f t="shared" si="24"/>
        <v>0</v>
      </c>
      <c r="BC41" s="33">
        <f t="shared" si="24"/>
        <v>0</v>
      </c>
      <c r="BD41" s="33">
        <f t="shared" si="24"/>
        <v>0</v>
      </c>
      <c r="BE41" s="33">
        <f t="shared" si="24"/>
        <v>0</v>
      </c>
      <c r="BF41" s="31"/>
      <c r="BG41" s="31"/>
      <c r="BH41" s="31"/>
      <c r="BI41" s="31"/>
      <c r="BJ41" s="31"/>
      <c r="BK41" s="31"/>
      <c r="BL41" s="31"/>
    </row>
    <row r="42" spans="2:64" s="99" customFormat="1" outlineLevel="1" x14ac:dyDescent="0.2">
      <c r="B42" s="111"/>
      <c r="C42" s="111"/>
      <c r="E42" s="77"/>
      <c r="F42" s="77"/>
      <c r="H42" s="228"/>
      <c r="I42" s="100" t="s">
        <v>68</v>
      </c>
      <c r="J42" s="101">
        <f>COUNTIF(J35:J39, "&gt;1")</f>
        <v>0</v>
      </c>
      <c r="K42" s="101">
        <f t="shared" ref="K42:BE42" si="26">COUNTIF(K35:K39, "&gt;1")</f>
        <v>0</v>
      </c>
      <c r="L42" s="101">
        <f t="shared" si="26"/>
        <v>0</v>
      </c>
      <c r="M42" s="101">
        <f t="shared" si="26"/>
        <v>0</v>
      </c>
      <c r="N42" s="101">
        <f t="shared" si="26"/>
        <v>0</v>
      </c>
      <c r="O42" s="101">
        <f t="shared" si="26"/>
        <v>0</v>
      </c>
      <c r="P42" s="101">
        <f t="shared" si="26"/>
        <v>0</v>
      </c>
      <c r="Q42" s="101">
        <f t="shared" si="26"/>
        <v>0</v>
      </c>
      <c r="R42" s="101">
        <f t="shared" si="26"/>
        <v>0</v>
      </c>
      <c r="S42" s="101">
        <f t="shared" si="26"/>
        <v>0</v>
      </c>
      <c r="T42" s="101">
        <f t="shared" si="26"/>
        <v>0</v>
      </c>
      <c r="U42" s="181">
        <f t="shared" si="26"/>
        <v>0</v>
      </c>
      <c r="V42" s="181">
        <f t="shared" si="26"/>
        <v>0</v>
      </c>
      <c r="W42" s="181">
        <f t="shared" ref="W42" si="27">COUNTIF(W35:W39, "&gt;1")</f>
        <v>0</v>
      </c>
      <c r="X42" s="102">
        <f t="shared" si="26"/>
        <v>0</v>
      </c>
      <c r="Y42" s="102">
        <f t="shared" si="26"/>
        <v>0</v>
      </c>
      <c r="Z42" s="102">
        <f t="shared" si="26"/>
        <v>0</v>
      </c>
      <c r="AA42" s="102">
        <f t="shared" si="26"/>
        <v>0</v>
      </c>
      <c r="AB42" s="102">
        <f t="shared" si="26"/>
        <v>0</v>
      </c>
      <c r="AC42" s="102">
        <f t="shared" si="26"/>
        <v>0</v>
      </c>
      <c r="AD42" s="102">
        <f t="shared" si="26"/>
        <v>0</v>
      </c>
      <c r="AE42" s="102">
        <f t="shared" si="26"/>
        <v>0</v>
      </c>
      <c r="AF42" s="102">
        <f t="shared" si="26"/>
        <v>0</v>
      </c>
      <c r="AG42" s="102">
        <f t="shared" si="26"/>
        <v>0</v>
      </c>
      <c r="AH42" s="102">
        <f t="shared" si="26"/>
        <v>0</v>
      </c>
      <c r="AI42" s="102">
        <f t="shared" si="26"/>
        <v>0</v>
      </c>
      <c r="AJ42" s="102">
        <f t="shared" si="26"/>
        <v>0</v>
      </c>
      <c r="AK42" s="102">
        <f t="shared" si="26"/>
        <v>0</v>
      </c>
      <c r="AL42" s="102">
        <f t="shared" si="26"/>
        <v>0</v>
      </c>
      <c r="AM42" s="102">
        <f t="shared" si="26"/>
        <v>0</v>
      </c>
      <c r="AN42" s="102">
        <f t="shared" si="26"/>
        <v>0</v>
      </c>
      <c r="AO42" s="102">
        <f t="shared" si="26"/>
        <v>0</v>
      </c>
      <c r="AP42" s="102">
        <f t="shared" si="26"/>
        <v>0</v>
      </c>
      <c r="AQ42" s="102">
        <f t="shared" si="26"/>
        <v>0</v>
      </c>
      <c r="AR42" s="102">
        <f t="shared" si="26"/>
        <v>0</v>
      </c>
      <c r="AS42" s="102">
        <f t="shared" si="26"/>
        <v>0</v>
      </c>
      <c r="AT42" s="102">
        <f t="shared" si="26"/>
        <v>0</v>
      </c>
      <c r="AU42" s="102">
        <f t="shared" si="26"/>
        <v>0</v>
      </c>
      <c r="AV42" s="102">
        <f t="shared" si="26"/>
        <v>0</v>
      </c>
      <c r="AW42" s="102">
        <f t="shared" si="26"/>
        <v>0</v>
      </c>
      <c r="AX42" s="102">
        <f t="shared" si="26"/>
        <v>0</v>
      </c>
      <c r="AY42" s="102">
        <f t="shared" si="26"/>
        <v>0</v>
      </c>
      <c r="AZ42" s="102">
        <f t="shared" si="26"/>
        <v>0</v>
      </c>
      <c r="BA42" s="102">
        <f t="shared" si="26"/>
        <v>0</v>
      </c>
      <c r="BB42" s="102">
        <f t="shared" si="26"/>
        <v>0</v>
      </c>
      <c r="BC42" s="102">
        <f t="shared" si="26"/>
        <v>0</v>
      </c>
      <c r="BD42" s="102">
        <f t="shared" si="26"/>
        <v>0</v>
      </c>
      <c r="BE42" s="102">
        <f t="shared" si="26"/>
        <v>0</v>
      </c>
      <c r="BF42" s="101"/>
      <c r="BG42" s="101"/>
      <c r="BH42" s="101"/>
      <c r="BI42" s="101"/>
      <c r="BJ42" s="101"/>
      <c r="BK42" s="101"/>
      <c r="BL42" s="101"/>
    </row>
    <row r="43" spans="2:64" s="103" customFormat="1" outlineLevel="1" x14ac:dyDescent="0.2">
      <c r="B43" s="112"/>
      <c r="C43" s="112"/>
      <c r="E43" s="18"/>
      <c r="F43" s="18"/>
      <c r="H43" s="230"/>
      <c r="I43" s="104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83"/>
      <c r="V43" s="183"/>
      <c r="W43" s="183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5"/>
      <c r="BG43" s="105"/>
      <c r="BH43" s="105"/>
      <c r="BI43" s="105"/>
      <c r="BJ43" s="105"/>
      <c r="BK43" s="105"/>
      <c r="BL43" s="105"/>
    </row>
    <row r="44" spans="2:64" s="107" customFormat="1" ht="17" outlineLevel="1" thickBot="1" x14ac:dyDescent="0.25">
      <c r="B44" s="165"/>
      <c r="C44" s="165"/>
      <c r="D44" s="167"/>
      <c r="E44" s="166"/>
      <c r="F44" s="166"/>
      <c r="H44" s="231"/>
      <c r="I44" s="108" t="s">
        <v>49</v>
      </c>
      <c r="U44" s="184"/>
      <c r="V44" s="184"/>
      <c r="W44" s="184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</row>
    <row r="45" spans="2:64" s="31" customFormat="1" ht="17" outlineLevel="1" thickBot="1" x14ac:dyDescent="0.25">
      <c r="B45" s="267"/>
      <c r="C45" s="268"/>
      <c r="D45" s="269"/>
      <c r="E45" s="270"/>
      <c r="F45" s="271"/>
      <c r="H45" s="224"/>
      <c r="I45" s="96" t="s">
        <v>63</v>
      </c>
      <c r="J45" s="31">
        <f>IF(AND($B45&lt;=J$6,IF($C45&lt;1,50000,$C45)&gt;J$6),$D45/12,0)*(1+$E45)^COUNTIF($I$4:I$4,12)*(1+$F$22)</f>
        <v>0</v>
      </c>
      <c r="K45" s="31">
        <f>IF(AND($B45&lt;=K$6,IF($C45&lt;1,50000,$C45)&gt;K$6),$D45/12,0)*(1+$E45)^COUNTIF($I$4:J$4,12)*(1+$F$22)</f>
        <v>0</v>
      </c>
      <c r="L45" s="31">
        <f>IF(AND($B45&lt;=L$6,IF($C45&lt;1,50000,$C45)&gt;L$6),$D45/12,0)*(1+$E45)^COUNTIF($I$4:K$4,12)*(1+$F$22)</f>
        <v>0</v>
      </c>
      <c r="M45" s="31">
        <f>IF(AND($B45&lt;=M$6,IF($C45&lt;1,50000,$C45)&gt;M$6),$D45/12,0)*(1+$E45)^COUNTIF($I$4:L$4,12)*(1+$F$22)</f>
        <v>0</v>
      </c>
      <c r="N45" s="31">
        <f>IF(AND($B45&lt;=N$6,IF($C45&lt;1,50000,$C45)&gt;N$6),$D45/12,0)*(1+$E45)^COUNTIF($I$4:M$4,12)*(1+$F$22)</f>
        <v>0</v>
      </c>
      <c r="O45" s="31">
        <f>IF(AND($B45&lt;=O$6,IF($C45&lt;1,50000,$C45)&gt;O$6),$D45/12,0)*(1+$E45)^COUNTIF($I$4:N$4,12)*(1+$F$22)</f>
        <v>0</v>
      </c>
      <c r="P45" s="31">
        <f>IF(AND($B45&lt;=P$6,IF($C45&lt;1,50000,$C45)&gt;P$6),$D45/12,0)*(1+$E45)^COUNTIF($I$4:O$4,12)*(1+$F$22)</f>
        <v>0</v>
      </c>
      <c r="Q45" s="31">
        <f>IF(AND($B45&lt;=Q$6,IF($C45&lt;1,50000,$C45)&gt;Q$6),$D45/12,0)*(1+$E45)^COUNTIF($I$4:P$4,12)*(1+$F$22)</f>
        <v>0</v>
      </c>
      <c r="R45" s="31">
        <f>IF(AND($B45&lt;=R$6,IF($C45&lt;1,50000,$C45)&gt;R$6),$D45/12,0)*(1+$E45)^COUNTIF($I$4:Q$4,12)*(1+$F$22)</f>
        <v>0</v>
      </c>
      <c r="S45" s="31">
        <f>IF(AND($B45&lt;=S$6,IF($C45&lt;1,50000,$C45)&gt;S$6),$D45/12,0)*(1+$E45)^COUNTIF($I$4:R$4,12)*(1+$F$22)</f>
        <v>0</v>
      </c>
      <c r="T45" s="31">
        <f>IF(AND($B45&lt;=T$6,IF($C45&lt;1,50000,$C45)&gt;T$6),$D45/12,0)*(1+$E45)^COUNTIF($I$4:S$4,12)*(1+$F$22)</f>
        <v>0</v>
      </c>
      <c r="U45" s="31">
        <f>IF(AND($B45&lt;=U$6,IF($C45&lt;1,50000,$C45)&gt;U$6),$D45/12,0)*(1+$E45)^COUNTIF($I$4:T$4,12)*(1+$F$22)</f>
        <v>0</v>
      </c>
      <c r="V45" s="31">
        <f>IF(AND($B45&lt;=V$6,IF($C45&lt;1,50000,$C45)&gt;V$6),$D45/12,0)*(1+$E45)^COUNTIF($I$4:U$4,12)*(1+$F$22)</f>
        <v>0</v>
      </c>
      <c r="W45" s="31">
        <f>IF(AND($B45&lt;=W$6,IF($C45&lt;1,50000,$C45)&gt;W$6),$D45/12,0)*(1+$E45)^COUNTIF($I$4:V$4,12)*(1+$F$22)</f>
        <v>0</v>
      </c>
      <c r="X45" s="33">
        <f>IF(AND($B45&lt;=X$6,IF($C45&lt;1,50000,$C45)&gt;X$6),$D45/12,0)*(1+$E45)^COUNTIF($I$4:W$4,12)*(1+$F$22)</f>
        <v>0</v>
      </c>
      <c r="Y45" s="33">
        <f>IF(AND($B45&lt;=Y$6,IF($C45&lt;1,50000,$C45)&gt;Y$6),$D45/12,0)*(1+$E45)^COUNTIF($I$4:X$4,12)*(1+$F$22)</f>
        <v>0</v>
      </c>
      <c r="Z45" s="33">
        <f>IF(AND($B45&lt;=Z$6,IF($C45&lt;1,50000,$C45)&gt;Z$6),$D45/12,0)*(1+$E45)^COUNTIF($I$4:Y$4,12)*(1+$F$22)</f>
        <v>0</v>
      </c>
      <c r="AA45" s="33">
        <f>IF(AND($B45&lt;=AA$6,IF($C45&lt;1,50000,$C45)&gt;AA$6),$D45/12,0)*(1+$E45)^COUNTIF($I$4:Z$4,12)*(1+$F$22)</f>
        <v>0</v>
      </c>
      <c r="AB45" s="33">
        <f>IF(AND($B45&lt;=AB$6,IF($C45&lt;1,50000,$C45)&gt;AB$6),$D45/12,0)*(1+$E45)^COUNTIF($I$4:AA$4,12)*(1+$F$22)</f>
        <v>0</v>
      </c>
      <c r="AC45" s="33">
        <f>IF(AND($B45&lt;=AC$6,IF($C45&lt;1,50000,$C45)&gt;AC$6),$D45/12,0)*(1+$E45)^COUNTIF($I$4:AB$4,12)*(1+$F$22)</f>
        <v>0</v>
      </c>
      <c r="AD45" s="33">
        <f>IF(AND($B45&lt;=AD$6,IF($C45&lt;1,50000,$C45)&gt;AD$6),$D45/12,0)*(1+$E45)^COUNTIF($I$4:AC$4,12)*(1+$F$22)</f>
        <v>0</v>
      </c>
      <c r="AE45" s="33">
        <f>IF(AND($B45&lt;=AE$6,IF($C45&lt;1,50000,$C45)&gt;AE$6),$D45/12,0)*(1+$E45)^COUNTIF($I$4:AD$4,12)*(1+$F$22)</f>
        <v>0</v>
      </c>
      <c r="AF45" s="33">
        <f>IF(AND($B45&lt;=AF$6,IF($C45&lt;1,50000,$C45)&gt;AF$6),$D45/12,0)*(1+$E45)^COUNTIF($I$4:AE$4,12)*(1+$F$22)</f>
        <v>0</v>
      </c>
      <c r="AG45" s="33">
        <f>IF(AND($B45&lt;=AG$6,IF($C45&lt;1,50000,$C45)&gt;AG$6),$D45/12,0)*(1+$E45)^COUNTIF($I$4:AF$4,12)*(1+$F$22)</f>
        <v>0</v>
      </c>
      <c r="AH45" s="33">
        <f>IF(AND($B45&lt;=AH$6,IF($C45&lt;1,50000,$C45)&gt;AH$6),$D45/12,0)*(1+$E45)^COUNTIF($I$4:AG$4,12)*(1+$F$22)</f>
        <v>0</v>
      </c>
      <c r="AI45" s="33">
        <f>IF(AND($B45&lt;=AI$6,IF($C45&lt;1,50000,$C45)&gt;AI$6),$D45/12,0)*(1+$E45)^COUNTIF($I$4:AH$4,12)*(1+$F$22)</f>
        <v>0</v>
      </c>
      <c r="AJ45" s="33">
        <f>IF(AND($B45&lt;=AJ$6,IF($C45&lt;1,50000,$C45)&gt;AJ$6),$D45/12,0)*(1+$E45)^COUNTIF($I$4:AI$4,12)*(1+$F$22)</f>
        <v>0</v>
      </c>
      <c r="AK45" s="33">
        <f>IF(AND($B45&lt;=AK$6,IF($C45&lt;1,50000,$C45)&gt;AK$6),$D45/12,0)*(1+$E45)^COUNTIF($I$4:AJ$4,12)*(1+$F$22)</f>
        <v>0</v>
      </c>
      <c r="AL45" s="33">
        <f>IF(AND($B45&lt;=AL$6,IF($C45&lt;1,50000,$C45)&gt;AL$6),$D45/12,0)*(1+$E45)^COUNTIF($I$4:AK$4,12)*(1+$F$22)</f>
        <v>0</v>
      </c>
      <c r="AM45" s="33">
        <f>IF(AND($B45&lt;=AM$6,IF($C45&lt;1,50000,$C45)&gt;AM$6),$D45/12,0)*(1+$E45)^COUNTIF($I$4:AL$4,12)*(1+$F$22)</f>
        <v>0</v>
      </c>
      <c r="AN45" s="33">
        <f>IF(AND($B45&lt;=AN$6,IF($C45&lt;1,50000,$C45)&gt;AN$6),$D45/12,0)*(1+$E45)^COUNTIF($I$4:AM$4,12)*(1+$F$22)</f>
        <v>0</v>
      </c>
      <c r="AO45" s="33">
        <f>IF(AND($B45&lt;=AO$6,IF($C45&lt;1,50000,$C45)&gt;AO$6),$D45/12,0)*(1+$E45)^COUNTIF($I$4:AN$4,12)*(1+$F$22)</f>
        <v>0</v>
      </c>
      <c r="AP45" s="33">
        <f>IF(AND($B45&lt;=AP$6,IF($C45&lt;1,50000,$C45)&gt;AP$6),$D45/12,0)*(1+$E45)^COUNTIF($I$4:AO$4,12)*(1+$F$22)</f>
        <v>0</v>
      </c>
      <c r="AQ45" s="33">
        <f>IF(AND($B45&lt;=AQ$6,IF($C45&lt;1,50000,$C45)&gt;AQ$6),$D45/12,0)*(1+$E45)^COUNTIF($I$4:AP$4,12)*(1+$F$22)</f>
        <v>0</v>
      </c>
      <c r="AR45" s="33">
        <f>IF(AND($B45&lt;=AR$6,IF($C45&lt;1,50000,$C45)&gt;AR$6),$D45/12,0)*(1+$E45)^COUNTIF($I$4:AQ$4,12)*(1+$F$22)</f>
        <v>0</v>
      </c>
      <c r="AS45" s="33">
        <f>IF(AND($B45&lt;=AS$6,IF($C45&lt;1,50000,$C45)&gt;AS$6),$D45/12,0)*(1+$E45)^COUNTIF($I$4:AR$4,12)*(1+$F$22)</f>
        <v>0</v>
      </c>
      <c r="AT45" s="33">
        <f>IF(AND($B45&lt;=AT$6,IF($C45&lt;1,50000,$C45)&gt;AT$6),$D45/12,0)*(1+$E45)^COUNTIF($I$4:AS$4,12)*(1+$F$22)</f>
        <v>0</v>
      </c>
      <c r="AU45" s="33">
        <f>IF(AND($B45&lt;=AU$6,IF($C45&lt;1,50000,$C45)&gt;AU$6),$D45/12,0)*(1+$E45)^COUNTIF($I$4:AT$4,12)*(1+$F$22)</f>
        <v>0</v>
      </c>
      <c r="AV45" s="33">
        <f>IF(AND($B45&lt;=AV$6,IF($C45&lt;1,50000,$C45)&gt;AV$6),$D45/12,0)*(1+$E45)^COUNTIF($I$4:AU$4,12)*(1+$F$22)</f>
        <v>0</v>
      </c>
      <c r="AW45" s="33">
        <f>IF(AND($B45&lt;=AW$6,IF($C45&lt;1,50000,$C45)&gt;AW$6),$D45/12,0)*(1+$E45)^COUNTIF($I$4:AV$4,12)*(1+$F$22)</f>
        <v>0</v>
      </c>
      <c r="AX45" s="33">
        <f>IF(AND($B45&lt;=AX$6,IF($C45&lt;1,50000,$C45)&gt;AX$6),$D45/12,0)*(1+$E45)^COUNTIF($I$4:AW$4,12)*(1+$F$22)</f>
        <v>0</v>
      </c>
      <c r="AY45" s="33">
        <f>IF(AND($B45&lt;=AY$6,IF($C45&lt;1,50000,$C45)&gt;AY$6),$D45/12,0)*(1+$E45)^COUNTIF($I$4:AX$4,12)*(1+$F$22)</f>
        <v>0</v>
      </c>
      <c r="AZ45" s="33">
        <f>IF(AND($B45&lt;=AZ$6,IF($C45&lt;1,50000,$C45)&gt;AZ$6),$D45/12,0)*(1+$E45)^COUNTIF($I$4:AY$4,12)*(1+$F$22)</f>
        <v>0</v>
      </c>
      <c r="BA45" s="33">
        <f>IF(AND($B45&lt;=BA$6,IF($C45&lt;1,50000,$C45)&gt;BA$6),$D45/12,0)*(1+$E45)^COUNTIF($I$4:AZ$4,12)*(1+$F$22)</f>
        <v>0</v>
      </c>
      <c r="BB45" s="33">
        <f>IF(AND($B45&lt;=BB$6,IF($C45&lt;1,50000,$C45)&gt;BB$6),$D45/12,0)*(1+$E45)^COUNTIF($I$4:BA$4,12)*(1+$F$22)</f>
        <v>0</v>
      </c>
      <c r="BC45" s="33">
        <f>IF(AND($B45&lt;=BC$6,IF($C45&lt;1,50000,$C45)&gt;BC$6),$D45/12,0)*(1+$E45)^COUNTIF($I$4:BB$4,12)*(1+$F$22)</f>
        <v>0</v>
      </c>
      <c r="BD45" s="33">
        <f>IF(AND($B45&lt;=BD$6,IF($C45&lt;1,50000,$C45)&gt;BD$6),$D45/12,0)*(1+$E45)^COUNTIF($I$4:BC$4,12)*(1+$F$22)</f>
        <v>0</v>
      </c>
      <c r="BE45" s="33">
        <f>IF(AND($B45&lt;=BE$6,IF($C45&lt;1,50000,$C45)&gt;BE$6),$D45/12,0)*(1+$E45)^COUNTIF($I$4:BD$4,12)*(1+$F$22)</f>
        <v>0</v>
      </c>
    </row>
    <row r="46" spans="2:64" s="31" customFormat="1" ht="17" outlineLevel="1" thickBot="1" x14ac:dyDescent="0.25">
      <c r="B46" s="267"/>
      <c r="C46" s="268"/>
      <c r="D46" s="269"/>
      <c r="E46" s="270"/>
      <c r="F46" s="271"/>
      <c r="H46" s="224"/>
      <c r="I46" s="96" t="s">
        <v>64</v>
      </c>
      <c r="J46" s="31">
        <f>IF(AND($B46&lt;=J$6,IF($C46&lt;1,50000,$C46)&gt;J$6),$D46/12,0)*(1+$E46)^COUNTIF($I$4:I$4,12)*(1+$F$22)</f>
        <v>0</v>
      </c>
      <c r="K46" s="31">
        <f>IF(AND($B46&lt;=K$6,IF($C46&lt;1,50000,$C46)&gt;K$6),$D46/12,0)*(1+$E46)^COUNTIF($I$4:J$4,12)*(1+$F$22)</f>
        <v>0</v>
      </c>
      <c r="L46" s="31">
        <f>IF(AND($B46&lt;=L$6,IF($C46&lt;1,50000,$C46)&gt;L$6),$D46/12,0)*(1+$E46)^COUNTIF($I$4:K$4,12)*(1+$F$22)</f>
        <v>0</v>
      </c>
      <c r="M46" s="31">
        <f>IF(AND($B46&lt;=M$6,IF($C46&lt;1,50000,$C46)&gt;M$6),$D46/12,0)*(1+$E46)^COUNTIF($I$4:L$4,12)*(1+$F$22)</f>
        <v>0</v>
      </c>
      <c r="N46" s="31">
        <f>IF(AND($B46&lt;=N$6,IF($C46&lt;1,50000,$C46)&gt;N$6),$D46/12,0)*(1+$E46)^COUNTIF($I$4:M$4,12)*(1+$F$22)</f>
        <v>0</v>
      </c>
      <c r="O46" s="31">
        <f>IF(AND($B46&lt;=O$6,IF($C46&lt;1,50000,$C46)&gt;O$6),$D46/12,0)*(1+$E46)^COUNTIF($I$4:N$4,12)*(1+$F$22)</f>
        <v>0</v>
      </c>
      <c r="P46" s="31">
        <f>IF(AND($B46&lt;=P$6,IF($C46&lt;1,50000,$C46)&gt;P$6),$D46/12,0)*(1+$E46)^COUNTIF($I$4:O$4,12)*(1+$F$22)</f>
        <v>0</v>
      </c>
      <c r="Q46" s="31">
        <f>IF(AND($B46&lt;=Q$6,IF($C46&lt;1,50000,$C46)&gt;Q$6),$D46/12,0)*(1+$E46)^COUNTIF($I$4:P$4,12)*(1+$F$22)</f>
        <v>0</v>
      </c>
      <c r="R46" s="31">
        <f>IF(AND($B46&lt;=R$6,IF($C46&lt;1,50000,$C46)&gt;R$6),$D46/12,0)*(1+$E46)^COUNTIF($I$4:Q$4,12)*(1+$F$22)</f>
        <v>0</v>
      </c>
      <c r="S46" s="31">
        <f>IF(AND($B46&lt;=S$6,IF($C46&lt;1,50000,$C46)&gt;S$6),$D46/12,0)*(1+$E46)^COUNTIF($I$4:R$4,12)*(1+$F$22)</f>
        <v>0</v>
      </c>
      <c r="T46" s="31">
        <f>IF(AND($B46&lt;=T$6,IF($C46&lt;1,50000,$C46)&gt;T$6),$D46/12,0)*(1+$E46)^COUNTIF($I$4:S$4,12)*(1+$F$22)</f>
        <v>0</v>
      </c>
      <c r="U46" s="31">
        <f>IF(AND($B46&lt;=U$6,IF($C46&lt;1,50000,$C46)&gt;U$6),$D46/12,0)*(1+$E46)^COUNTIF($I$4:T$4,12)*(1+$F$22)</f>
        <v>0</v>
      </c>
      <c r="V46" s="31">
        <f>IF(AND($B46&lt;=V$6,IF($C46&lt;1,50000,$C46)&gt;V$6),$D46/12,0)*(1+$E46)^COUNTIF($I$4:U$4,12)*(1+$F$22)</f>
        <v>0</v>
      </c>
      <c r="W46" s="31">
        <f>IF(AND($B46&lt;=W$6,IF($C46&lt;1,50000,$C46)&gt;W$6),$D46/12,0)*(1+$E46)^COUNTIF($I$4:V$4,12)*(1+$F$22)</f>
        <v>0</v>
      </c>
      <c r="X46" s="33">
        <f>IF(AND($B46&lt;=X$6,IF($C46&lt;1,50000,$C46)&gt;X$6),$D46/12,0)*(1+$E46)^COUNTIF($I$4:W$4,12)*(1+$F$22)</f>
        <v>0</v>
      </c>
      <c r="Y46" s="33">
        <f>IF(AND($B46&lt;=Y$6,IF($C46&lt;1,50000,$C46)&gt;Y$6),$D46/12,0)*(1+$E46)^COUNTIF($I$4:X$4,12)*(1+$F$22)</f>
        <v>0</v>
      </c>
      <c r="Z46" s="33">
        <f>IF(AND($B46&lt;=Z$6,IF($C46&lt;1,50000,$C46)&gt;Z$6),$D46/12,0)*(1+$E46)^COUNTIF($I$4:Y$4,12)*(1+$F$22)</f>
        <v>0</v>
      </c>
      <c r="AA46" s="33">
        <f>IF(AND($B46&lt;=AA$6,IF($C46&lt;1,50000,$C46)&gt;AA$6),$D46/12,0)*(1+$E46)^COUNTIF($I$4:Z$4,12)*(1+$F$22)</f>
        <v>0</v>
      </c>
      <c r="AB46" s="33">
        <f>IF(AND($B46&lt;=AB$6,IF($C46&lt;1,50000,$C46)&gt;AB$6),$D46/12,0)*(1+$E46)^COUNTIF($I$4:AA$4,12)*(1+$F$22)</f>
        <v>0</v>
      </c>
      <c r="AC46" s="33">
        <f>IF(AND($B46&lt;=AC$6,IF($C46&lt;1,50000,$C46)&gt;AC$6),$D46/12,0)*(1+$E46)^COUNTIF($I$4:AB$4,12)*(1+$F$22)</f>
        <v>0</v>
      </c>
      <c r="AD46" s="33">
        <f>IF(AND($B46&lt;=AD$6,IF($C46&lt;1,50000,$C46)&gt;AD$6),$D46/12,0)*(1+$E46)^COUNTIF($I$4:AC$4,12)*(1+$F$22)</f>
        <v>0</v>
      </c>
      <c r="AE46" s="33">
        <f>IF(AND($B46&lt;=AE$6,IF($C46&lt;1,50000,$C46)&gt;AE$6),$D46/12,0)*(1+$E46)^COUNTIF($I$4:AD$4,12)*(1+$F$22)</f>
        <v>0</v>
      </c>
      <c r="AF46" s="33">
        <f>IF(AND($B46&lt;=AF$6,IF($C46&lt;1,50000,$C46)&gt;AF$6),$D46/12,0)*(1+$E46)^COUNTIF($I$4:AE$4,12)*(1+$F$22)</f>
        <v>0</v>
      </c>
      <c r="AG46" s="33">
        <f>IF(AND($B46&lt;=AG$6,IF($C46&lt;1,50000,$C46)&gt;AG$6),$D46/12,0)*(1+$E46)^COUNTIF($I$4:AF$4,12)*(1+$F$22)</f>
        <v>0</v>
      </c>
      <c r="AH46" s="33">
        <f>IF(AND($B46&lt;=AH$6,IF($C46&lt;1,50000,$C46)&gt;AH$6),$D46/12,0)*(1+$E46)^COUNTIF($I$4:AG$4,12)*(1+$F$22)</f>
        <v>0</v>
      </c>
      <c r="AI46" s="33">
        <f>IF(AND($B46&lt;=AI$6,IF($C46&lt;1,50000,$C46)&gt;AI$6),$D46/12,0)*(1+$E46)^COUNTIF($I$4:AH$4,12)*(1+$F$22)</f>
        <v>0</v>
      </c>
      <c r="AJ46" s="33">
        <f>IF(AND($B46&lt;=AJ$6,IF($C46&lt;1,50000,$C46)&gt;AJ$6),$D46/12,0)*(1+$E46)^COUNTIF($I$4:AI$4,12)*(1+$F$22)</f>
        <v>0</v>
      </c>
      <c r="AK46" s="33">
        <f>IF(AND($B46&lt;=AK$6,IF($C46&lt;1,50000,$C46)&gt;AK$6),$D46/12,0)*(1+$E46)^COUNTIF($I$4:AJ$4,12)*(1+$F$22)</f>
        <v>0</v>
      </c>
      <c r="AL46" s="33">
        <f>IF(AND($B46&lt;=AL$6,IF($C46&lt;1,50000,$C46)&gt;AL$6),$D46/12,0)*(1+$E46)^COUNTIF($I$4:AK$4,12)*(1+$F$22)</f>
        <v>0</v>
      </c>
      <c r="AM46" s="33">
        <f>IF(AND($B46&lt;=AM$6,IF($C46&lt;1,50000,$C46)&gt;AM$6),$D46/12,0)*(1+$E46)^COUNTIF($I$4:AL$4,12)*(1+$F$22)</f>
        <v>0</v>
      </c>
      <c r="AN46" s="33">
        <f>IF(AND($B46&lt;=AN$6,IF($C46&lt;1,50000,$C46)&gt;AN$6),$D46/12,0)*(1+$E46)^COUNTIF($I$4:AM$4,12)*(1+$F$22)</f>
        <v>0</v>
      </c>
      <c r="AO46" s="33">
        <f>IF(AND($B46&lt;=AO$6,IF($C46&lt;1,50000,$C46)&gt;AO$6),$D46/12,0)*(1+$E46)^COUNTIF($I$4:AN$4,12)*(1+$F$22)</f>
        <v>0</v>
      </c>
      <c r="AP46" s="33">
        <f>IF(AND($B46&lt;=AP$6,IF($C46&lt;1,50000,$C46)&gt;AP$6),$D46/12,0)*(1+$E46)^COUNTIF($I$4:AO$4,12)*(1+$F$22)</f>
        <v>0</v>
      </c>
      <c r="AQ46" s="33">
        <f>IF(AND($B46&lt;=AQ$6,IF($C46&lt;1,50000,$C46)&gt;AQ$6),$D46/12,0)*(1+$E46)^COUNTIF($I$4:AP$4,12)*(1+$F$22)</f>
        <v>0</v>
      </c>
      <c r="AR46" s="33">
        <f>IF(AND($B46&lt;=AR$6,IF($C46&lt;1,50000,$C46)&gt;AR$6),$D46/12,0)*(1+$E46)^COUNTIF($I$4:AQ$4,12)*(1+$F$22)</f>
        <v>0</v>
      </c>
      <c r="AS46" s="33">
        <f>IF(AND($B46&lt;=AS$6,IF($C46&lt;1,50000,$C46)&gt;AS$6),$D46/12,0)*(1+$E46)^COUNTIF($I$4:AR$4,12)*(1+$F$22)</f>
        <v>0</v>
      </c>
      <c r="AT46" s="33">
        <f>IF(AND($B46&lt;=AT$6,IF($C46&lt;1,50000,$C46)&gt;AT$6),$D46/12,0)*(1+$E46)^COUNTIF($I$4:AS$4,12)*(1+$F$22)</f>
        <v>0</v>
      </c>
      <c r="AU46" s="33">
        <f>IF(AND($B46&lt;=AU$6,IF($C46&lt;1,50000,$C46)&gt;AU$6),$D46/12,0)*(1+$E46)^COUNTIF($I$4:AT$4,12)*(1+$F$22)</f>
        <v>0</v>
      </c>
      <c r="AV46" s="33">
        <f>IF(AND($B46&lt;=AV$6,IF($C46&lt;1,50000,$C46)&gt;AV$6),$D46/12,0)*(1+$E46)^COUNTIF($I$4:AU$4,12)*(1+$F$22)</f>
        <v>0</v>
      </c>
      <c r="AW46" s="33">
        <f>IF(AND($B46&lt;=AW$6,IF($C46&lt;1,50000,$C46)&gt;AW$6),$D46/12,0)*(1+$E46)^COUNTIF($I$4:AV$4,12)*(1+$F$22)</f>
        <v>0</v>
      </c>
      <c r="AX46" s="33">
        <f>IF(AND($B46&lt;=AX$6,IF($C46&lt;1,50000,$C46)&gt;AX$6),$D46/12,0)*(1+$E46)^COUNTIF($I$4:AW$4,12)*(1+$F$22)</f>
        <v>0</v>
      </c>
      <c r="AY46" s="33">
        <f>IF(AND($B46&lt;=AY$6,IF($C46&lt;1,50000,$C46)&gt;AY$6),$D46/12,0)*(1+$E46)^COUNTIF($I$4:AX$4,12)*(1+$F$22)</f>
        <v>0</v>
      </c>
      <c r="AZ46" s="33">
        <f>IF(AND($B46&lt;=AZ$6,IF($C46&lt;1,50000,$C46)&gt;AZ$6),$D46/12,0)*(1+$E46)^COUNTIF($I$4:AY$4,12)*(1+$F$22)</f>
        <v>0</v>
      </c>
      <c r="BA46" s="33">
        <f>IF(AND($B46&lt;=BA$6,IF($C46&lt;1,50000,$C46)&gt;BA$6),$D46/12,0)*(1+$E46)^COUNTIF($I$4:AZ$4,12)*(1+$F$22)</f>
        <v>0</v>
      </c>
      <c r="BB46" s="33">
        <f>IF(AND($B46&lt;=BB$6,IF($C46&lt;1,50000,$C46)&gt;BB$6),$D46/12,0)*(1+$E46)^COUNTIF($I$4:BA$4,12)*(1+$F$22)</f>
        <v>0</v>
      </c>
      <c r="BC46" s="33">
        <f>IF(AND($B46&lt;=BC$6,IF($C46&lt;1,50000,$C46)&gt;BC$6),$D46/12,0)*(1+$E46)^COUNTIF($I$4:BB$4,12)*(1+$F$22)</f>
        <v>0</v>
      </c>
      <c r="BD46" s="33">
        <f>IF(AND($B46&lt;=BD$6,IF($C46&lt;1,50000,$C46)&gt;BD$6),$D46/12,0)*(1+$E46)^COUNTIF($I$4:BC$4,12)*(1+$F$22)</f>
        <v>0</v>
      </c>
      <c r="BE46" s="33">
        <f>IF(AND($B46&lt;=BE$6,IF($C46&lt;1,50000,$C46)&gt;BE$6),$D46/12,0)*(1+$E46)^COUNTIF($I$4:BD$4,12)*(1+$F$22)</f>
        <v>0</v>
      </c>
    </row>
    <row r="47" spans="2:64" s="31" customFormat="1" ht="17" outlineLevel="1" thickBot="1" x14ac:dyDescent="0.25">
      <c r="B47" s="267"/>
      <c r="C47" s="268"/>
      <c r="D47" s="269"/>
      <c r="E47" s="270"/>
      <c r="F47" s="271"/>
      <c r="H47" s="224"/>
      <c r="I47" s="96" t="s">
        <v>65</v>
      </c>
      <c r="J47" s="31">
        <f>IF(AND($B47&lt;=J$6,IF($C47&lt;1,50000,$C47)&gt;J$6),$D47/12,0)*(1+$E47)^COUNTIF($I$4:I$4,12)*(1+$F$22)</f>
        <v>0</v>
      </c>
      <c r="K47" s="31">
        <f>IF(AND($B47&lt;=K$6,IF($C47&lt;1,50000,$C47)&gt;K$6),$D47/12,0)*(1+$E47)^COUNTIF($I$4:J$4,12)*(1+$F$22)</f>
        <v>0</v>
      </c>
      <c r="L47" s="31">
        <f>IF(AND($B47&lt;=L$6,IF($C47&lt;1,50000,$C47)&gt;L$6),$D47/12,0)*(1+$E47)^COUNTIF($I$4:K$4,12)*(1+$F$22)</f>
        <v>0</v>
      </c>
      <c r="M47" s="31">
        <f>IF(AND($B47&lt;=M$6,IF($C47&lt;1,50000,$C47)&gt;M$6),$D47/12,0)*(1+$E47)^COUNTIF($I$4:L$4,12)*(1+$F$22)</f>
        <v>0</v>
      </c>
      <c r="N47" s="31">
        <f>IF(AND($B47&lt;=N$6,IF($C47&lt;1,50000,$C47)&gt;N$6),$D47/12,0)*(1+$E47)^COUNTIF($I$4:M$4,12)*(1+$F$22)</f>
        <v>0</v>
      </c>
      <c r="O47" s="31">
        <f>IF(AND($B47&lt;=O$6,IF($C47&lt;1,50000,$C47)&gt;O$6),$D47/12,0)*(1+$E47)^COUNTIF($I$4:N$4,12)*(1+$F$22)</f>
        <v>0</v>
      </c>
      <c r="P47" s="31">
        <f>IF(AND($B47&lt;=P$6,IF($C47&lt;1,50000,$C47)&gt;P$6),$D47/12,0)*(1+$E47)^COUNTIF($I$4:O$4,12)*(1+$F$22)</f>
        <v>0</v>
      </c>
      <c r="Q47" s="31">
        <f>IF(AND($B47&lt;=Q$6,IF($C47&lt;1,50000,$C47)&gt;Q$6),$D47/12,0)*(1+$E47)^COUNTIF($I$4:P$4,12)*(1+$F$22)</f>
        <v>0</v>
      </c>
      <c r="R47" s="31">
        <f>IF(AND($B47&lt;=R$6,IF($C47&lt;1,50000,$C47)&gt;R$6),$D47/12,0)*(1+$E47)^COUNTIF($I$4:Q$4,12)*(1+$F$22)</f>
        <v>0</v>
      </c>
      <c r="S47" s="31">
        <f>IF(AND($B47&lt;=S$6,IF($C47&lt;1,50000,$C47)&gt;S$6),$D47/12,0)*(1+$E47)^COUNTIF($I$4:R$4,12)*(1+$F$22)</f>
        <v>0</v>
      </c>
      <c r="T47" s="31">
        <f>IF(AND($B47&lt;=T$6,IF($C47&lt;1,50000,$C47)&gt;T$6),$D47/12,0)*(1+$E47)^COUNTIF($I$4:S$4,12)*(1+$F$22)</f>
        <v>0</v>
      </c>
      <c r="U47" s="31">
        <f>IF(AND($B47&lt;=U$6,IF($C47&lt;1,50000,$C47)&gt;U$6),$D47/12,0)*(1+$E47)^COUNTIF($I$4:T$4,12)*(1+$F$22)</f>
        <v>0</v>
      </c>
      <c r="V47" s="31">
        <f>IF(AND($B47&lt;=V$6,IF($C47&lt;1,50000,$C47)&gt;V$6),$D47/12,0)*(1+$E47)^COUNTIF($I$4:U$4,12)*(1+$F$22)</f>
        <v>0</v>
      </c>
      <c r="W47" s="31">
        <f>IF(AND($B47&lt;=W$6,IF($C47&lt;1,50000,$C47)&gt;W$6),$D47/12,0)*(1+$E47)^COUNTIF($I$4:V$4,12)*(1+$F$22)</f>
        <v>0</v>
      </c>
      <c r="X47" s="33">
        <f>IF(AND($B47&lt;=X$6,IF($C47&lt;1,50000,$C47)&gt;X$6),$D47/12,0)*(1+$E47)^COUNTIF($I$4:W$4,12)*(1+$F$22)</f>
        <v>0</v>
      </c>
      <c r="Y47" s="33">
        <f>IF(AND($B47&lt;=Y$6,IF($C47&lt;1,50000,$C47)&gt;Y$6),$D47/12,0)*(1+$E47)^COUNTIF($I$4:X$4,12)*(1+$F$22)</f>
        <v>0</v>
      </c>
      <c r="Z47" s="33">
        <f>IF(AND($B47&lt;=Z$6,IF($C47&lt;1,50000,$C47)&gt;Z$6),$D47/12,0)*(1+$E47)^COUNTIF($I$4:Y$4,12)*(1+$F$22)</f>
        <v>0</v>
      </c>
      <c r="AA47" s="33">
        <f>IF(AND($B47&lt;=AA$6,IF($C47&lt;1,50000,$C47)&gt;AA$6),$D47/12,0)*(1+$E47)^COUNTIF($I$4:Z$4,12)*(1+$F$22)</f>
        <v>0</v>
      </c>
      <c r="AB47" s="33">
        <f>IF(AND($B47&lt;=AB$6,IF($C47&lt;1,50000,$C47)&gt;AB$6),$D47/12,0)*(1+$E47)^COUNTIF($I$4:AA$4,12)*(1+$F$22)</f>
        <v>0</v>
      </c>
      <c r="AC47" s="33">
        <f>IF(AND($B47&lt;=AC$6,IF($C47&lt;1,50000,$C47)&gt;AC$6),$D47/12,0)*(1+$E47)^COUNTIF($I$4:AB$4,12)*(1+$F$22)</f>
        <v>0</v>
      </c>
      <c r="AD47" s="33">
        <f>IF(AND($B47&lt;=AD$6,IF($C47&lt;1,50000,$C47)&gt;AD$6),$D47/12,0)*(1+$E47)^COUNTIF($I$4:AC$4,12)*(1+$F$22)</f>
        <v>0</v>
      </c>
      <c r="AE47" s="33">
        <f>IF(AND($B47&lt;=AE$6,IF($C47&lt;1,50000,$C47)&gt;AE$6),$D47/12,0)*(1+$E47)^COUNTIF($I$4:AD$4,12)*(1+$F$22)</f>
        <v>0</v>
      </c>
      <c r="AF47" s="33">
        <f>IF(AND($B47&lt;=AF$6,IF($C47&lt;1,50000,$C47)&gt;AF$6),$D47/12,0)*(1+$E47)^COUNTIF($I$4:AE$4,12)*(1+$F$22)</f>
        <v>0</v>
      </c>
      <c r="AG47" s="33">
        <f>IF(AND($B47&lt;=AG$6,IF($C47&lt;1,50000,$C47)&gt;AG$6),$D47/12,0)*(1+$E47)^COUNTIF($I$4:AF$4,12)*(1+$F$22)</f>
        <v>0</v>
      </c>
      <c r="AH47" s="33">
        <f>IF(AND($B47&lt;=AH$6,IF($C47&lt;1,50000,$C47)&gt;AH$6),$D47/12,0)*(1+$E47)^COUNTIF($I$4:AG$4,12)*(1+$F$22)</f>
        <v>0</v>
      </c>
      <c r="AI47" s="33">
        <f>IF(AND($B47&lt;=AI$6,IF($C47&lt;1,50000,$C47)&gt;AI$6),$D47/12,0)*(1+$E47)^COUNTIF($I$4:AH$4,12)*(1+$F$22)</f>
        <v>0</v>
      </c>
      <c r="AJ47" s="33">
        <f>IF(AND($B47&lt;=AJ$6,IF($C47&lt;1,50000,$C47)&gt;AJ$6),$D47/12,0)*(1+$E47)^COUNTIF($I$4:AI$4,12)*(1+$F$22)</f>
        <v>0</v>
      </c>
      <c r="AK47" s="33">
        <f>IF(AND($B47&lt;=AK$6,IF($C47&lt;1,50000,$C47)&gt;AK$6),$D47/12,0)*(1+$E47)^COUNTIF($I$4:AJ$4,12)*(1+$F$22)</f>
        <v>0</v>
      </c>
      <c r="AL47" s="33">
        <f>IF(AND($B47&lt;=AL$6,IF($C47&lt;1,50000,$C47)&gt;AL$6),$D47/12,0)*(1+$E47)^COUNTIF($I$4:AK$4,12)*(1+$F$22)</f>
        <v>0</v>
      </c>
      <c r="AM47" s="33">
        <f>IF(AND($B47&lt;=AM$6,IF($C47&lt;1,50000,$C47)&gt;AM$6),$D47/12,0)*(1+$E47)^COUNTIF($I$4:AL$4,12)*(1+$F$22)</f>
        <v>0</v>
      </c>
      <c r="AN47" s="33">
        <f>IF(AND($B47&lt;=AN$6,IF($C47&lt;1,50000,$C47)&gt;AN$6),$D47/12,0)*(1+$E47)^COUNTIF($I$4:AM$4,12)*(1+$F$22)</f>
        <v>0</v>
      </c>
      <c r="AO47" s="33">
        <f>IF(AND($B47&lt;=AO$6,IF($C47&lt;1,50000,$C47)&gt;AO$6),$D47/12,0)*(1+$E47)^COUNTIF($I$4:AN$4,12)*(1+$F$22)</f>
        <v>0</v>
      </c>
      <c r="AP47" s="33">
        <f>IF(AND($B47&lt;=AP$6,IF($C47&lt;1,50000,$C47)&gt;AP$6),$D47/12,0)*(1+$E47)^COUNTIF($I$4:AO$4,12)*(1+$F$22)</f>
        <v>0</v>
      </c>
      <c r="AQ47" s="33">
        <f>IF(AND($B47&lt;=AQ$6,IF($C47&lt;1,50000,$C47)&gt;AQ$6),$D47/12,0)*(1+$E47)^COUNTIF($I$4:AP$4,12)*(1+$F$22)</f>
        <v>0</v>
      </c>
      <c r="AR47" s="33">
        <f>IF(AND($B47&lt;=AR$6,IF($C47&lt;1,50000,$C47)&gt;AR$6),$D47/12,0)*(1+$E47)^COUNTIF($I$4:AQ$4,12)*(1+$F$22)</f>
        <v>0</v>
      </c>
      <c r="AS47" s="33">
        <f>IF(AND($B47&lt;=AS$6,IF($C47&lt;1,50000,$C47)&gt;AS$6),$D47/12,0)*(1+$E47)^COUNTIF($I$4:AR$4,12)*(1+$F$22)</f>
        <v>0</v>
      </c>
      <c r="AT47" s="33">
        <f>IF(AND($B47&lt;=AT$6,IF($C47&lt;1,50000,$C47)&gt;AT$6),$D47/12,0)*(1+$E47)^COUNTIF($I$4:AS$4,12)*(1+$F$22)</f>
        <v>0</v>
      </c>
      <c r="AU47" s="33">
        <f>IF(AND($B47&lt;=AU$6,IF($C47&lt;1,50000,$C47)&gt;AU$6),$D47/12,0)*(1+$E47)^COUNTIF($I$4:AT$4,12)*(1+$F$22)</f>
        <v>0</v>
      </c>
      <c r="AV47" s="33">
        <f>IF(AND($B47&lt;=AV$6,IF($C47&lt;1,50000,$C47)&gt;AV$6),$D47/12,0)*(1+$E47)^COUNTIF($I$4:AU$4,12)*(1+$F$22)</f>
        <v>0</v>
      </c>
      <c r="AW47" s="33">
        <f>IF(AND($B47&lt;=AW$6,IF($C47&lt;1,50000,$C47)&gt;AW$6),$D47/12,0)*(1+$E47)^COUNTIF($I$4:AV$4,12)*(1+$F$22)</f>
        <v>0</v>
      </c>
      <c r="AX47" s="33">
        <f>IF(AND($B47&lt;=AX$6,IF($C47&lt;1,50000,$C47)&gt;AX$6),$D47/12,0)*(1+$E47)^COUNTIF($I$4:AW$4,12)*(1+$F$22)</f>
        <v>0</v>
      </c>
      <c r="AY47" s="33">
        <f>IF(AND($B47&lt;=AY$6,IF($C47&lt;1,50000,$C47)&gt;AY$6),$D47/12,0)*(1+$E47)^COUNTIF($I$4:AX$4,12)*(1+$F$22)</f>
        <v>0</v>
      </c>
      <c r="AZ47" s="33">
        <f>IF(AND($B47&lt;=AZ$6,IF($C47&lt;1,50000,$C47)&gt;AZ$6),$D47/12,0)*(1+$E47)^COUNTIF($I$4:AY$4,12)*(1+$F$22)</f>
        <v>0</v>
      </c>
      <c r="BA47" s="33">
        <f>IF(AND($B47&lt;=BA$6,IF($C47&lt;1,50000,$C47)&gt;BA$6),$D47/12,0)*(1+$E47)^COUNTIF($I$4:AZ$4,12)*(1+$F$22)</f>
        <v>0</v>
      </c>
      <c r="BB47" s="33">
        <f>IF(AND($B47&lt;=BB$6,IF($C47&lt;1,50000,$C47)&gt;BB$6),$D47/12,0)*(1+$E47)^COUNTIF($I$4:BA$4,12)*(1+$F$22)</f>
        <v>0</v>
      </c>
      <c r="BC47" s="33">
        <f>IF(AND($B47&lt;=BC$6,IF($C47&lt;1,50000,$C47)&gt;BC$6),$D47/12,0)*(1+$E47)^COUNTIF($I$4:BB$4,12)*(1+$F$22)</f>
        <v>0</v>
      </c>
      <c r="BD47" s="33">
        <f>IF(AND($B47&lt;=BD$6,IF($C47&lt;1,50000,$C47)&gt;BD$6),$D47/12,0)*(1+$E47)^COUNTIF($I$4:BC$4,12)*(1+$F$22)</f>
        <v>0</v>
      </c>
      <c r="BE47" s="33">
        <f>IF(AND($B47&lt;=BE$6,IF($C47&lt;1,50000,$C47)&gt;BE$6),$D47/12,0)*(1+$E47)^COUNTIF($I$4:BD$4,12)*(1+$F$22)</f>
        <v>0</v>
      </c>
    </row>
    <row r="48" spans="2:64" s="140" customFormat="1" ht="17" outlineLevel="1" thickBot="1" x14ac:dyDescent="0.25">
      <c r="B48" s="290"/>
      <c r="C48" s="291"/>
      <c r="D48" s="292"/>
      <c r="E48" s="270"/>
      <c r="F48" s="271"/>
      <c r="G48" s="293"/>
      <c r="H48" s="232"/>
      <c r="I48" s="96" t="s">
        <v>66</v>
      </c>
      <c r="J48" s="31">
        <f>IF(AND($B48&lt;=J$6,IF($C48&lt;1,50000,$C48)&gt;J$6),$D48/12,0)*(1+$E48)^COUNTIF($I$4:I$4,12)*(1+$F$22)</f>
        <v>0</v>
      </c>
      <c r="K48" s="31">
        <f>IF(AND($B48&lt;=K$6,IF($C48&lt;1,50000,$C48)&gt;K$6),$D48/12,0)*(1+$E48)^COUNTIF($I$4:J$4,12)*(1+$F$22)</f>
        <v>0</v>
      </c>
      <c r="L48" s="31">
        <f>IF(AND($B48&lt;=L$6,IF($C48&lt;1,50000,$C48)&gt;L$6),$D48/12,0)*(1+$E48)^COUNTIF($I$4:K$4,12)*(1+$F$22)</f>
        <v>0</v>
      </c>
      <c r="M48" s="31">
        <f>IF(AND($B48&lt;=M$6,IF($C48&lt;1,50000,$C48)&gt;M$6),$D48/12,0)*(1+$E48)^COUNTIF($I$4:L$4,12)*(1+$F$22)</f>
        <v>0</v>
      </c>
      <c r="N48" s="31">
        <f>IF(AND($B48&lt;=N$6,IF($C48&lt;1,50000,$C48)&gt;N$6),$D48/12,0)*(1+$E48)^COUNTIF($I$4:M$4,12)*(1+$F$22)</f>
        <v>0</v>
      </c>
      <c r="O48" s="31">
        <f>IF(AND($B48&lt;=O$6,IF($C48&lt;1,50000,$C48)&gt;O$6),$D48/12,0)*(1+$E48)^COUNTIF($I$4:N$4,12)*(1+$F$22)</f>
        <v>0</v>
      </c>
      <c r="P48" s="31">
        <f>IF(AND($B48&lt;=P$6,IF($C48&lt;1,50000,$C48)&gt;P$6),$D48/12,0)*(1+$E48)^COUNTIF($I$4:O$4,12)*(1+$F$22)</f>
        <v>0</v>
      </c>
      <c r="Q48" s="31">
        <f>IF(AND($B48&lt;=Q$6,IF($C48&lt;1,50000,$C48)&gt;Q$6),$D48/12,0)*(1+$E48)^COUNTIF($I$4:P$4,12)*(1+$F$22)</f>
        <v>0</v>
      </c>
      <c r="R48" s="31">
        <f>IF(AND($B48&lt;=R$6,IF($C48&lt;1,50000,$C48)&gt;R$6),$D48/12,0)*(1+$E48)^COUNTIF($I$4:Q$4,12)*(1+$F$22)</f>
        <v>0</v>
      </c>
      <c r="S48" s="31">
        <f>IF(AND($B48&lt;=S$6,IF($C48&lt;1,50000,$C48)&gt;S$6),$D48/12,0)*(1+$E48)^COUNTIF($I$4:R$4,12)*(1+$F$22)</f>
        <v>0</v>
      </c>
      <c r="T48" s="31">
        <f>IF(AND($B48&lt;=T$6,IF($C48&lt;1,50000,$C48)&gt;T$6),$D48/12,0)*(1+$E48)^COUNTIF($I$4:S$4,12)*(1+$F$22)</f>
        <v>0</v>
      </c>
      <c r="U48" s="31">
        <f>IF(AND($B48&lt;=U$6,IF($C48&lt;1,50000,$C48)&gt;U$6),$D48/12,0)*(1+$E48)^COUNTIF($I$4:T$4,12)*(1+$F$22)</f>
        <v>0</v>
      </c>
      <c r="V48" s="31">
        <f>IF(AND($B48&lt;=V$6,IF($C48&lt;1,50000,$C48)&gt;V$6),$D48/12,0)*(1+$E48)^COUNTIF($I$4:U$4,12)*(1+$F$22)</f>
        <v>0</v>
      </c>
      <c r="W48" s="31">
        <f>IF(AND($B48&lt;=W$6,IF($C48&lt;1,50000,$C48)&gt;W$6),$D48/12,0)*(1+$E48)^COUNTIF($I$4:V$4,12)*(1+$F$22)</f>
        <v>0</v>
      </c>
      <c r="X48" s="33">
        <f>IF(AND($B48&lt;=X$6,IF($C48&lt;1,50000,$C48)&gt;X$6),$D48/12,0)*(1+$E48)^COUNTIF($I$4:W$4,12)*(1+$F$22)</f>
        <v>0</v>
      </c>
      <c r="Y48" s="33">
        <f>IF(AND($B48&lt;=Y$6,IF($C48&lt;1,50000,$C48)&gt;Y$6),$D48/12,0)*(1+$E48)^COUNTIF($I$4:X$4,12)*(1+$F$22)</f>
        <v>0</v>
      </c>
      <c r="Z48" s="33">
        <f>IF(AND($B48&lt;=Z$6,IF($C48&lt;1,50000,$C48)&gt;Z$6),$D48/12,0)*(1+$E48)^COUNTIF($I$4:Y$4,12)*(1+$F$22)</f>
        <v>0</v>
      </c>
      <c r="AA48" s="33">
        <f>IF(AND($B48&lt;=AA$6,IF($C48&lt;1,50000,$C48)&gt;AA$6),$D48/12,0)*(1+$E48)^COUNTIF($I$4:Z$4,12)*(1+$F$22)</f>
        <v>0</v>
      </c>
      <c r="AB48" s="33">
        <f>IF(AND($B48&lt;=AB$6,IF($C48&lt;1,50000,$C48)&gt;AB$6),$D48/12,0)*(1+$E48)^COUNTIF($I$4:AA$4,12)*(1+$F$22)</f>
        <v>0</v>
      </c>
      <c r="AC48" s="33">
        <f>IF(AND($B48&lt;=AC$6,IF($C48&lt;1,50000,$C48)&gt;AC$6),$D48/12,0)*(1+$E48)^COUNTIF($I$4:AB$4,12)*(1+$F$22)</f>
        <v>0</v>
      </c>
      <c r="AD48" s="33">
        <f>IF(AND($B48&lt;=AD$6,IF($C48&lt;1,50000,$C48)&gt;AD$6),$D48/12,0)*(1+$E48)^COUNTIF($I$4:AC$4,12)*(1+$F$22)</f>
        <v>0</v>
      </c>
      <c r="AE48" s="33">
        <f>IF(AND($B48&lt;=AE$6,IF($C48&lt;1,50000,$C48)&gt;AE$6),$D48/12,0)*(1+$E48)^COUNTIF($I$4:AD$4,12)*(1+$F$22)</f>
        <v>0</v>
      </c>
      <c r="AF48" s="33">
        <f>IF(AND($B48&lt;=AF$6,IF($C48&lt;1,50000,$C48)&gt;AF$6),$D48/12,0)*(1+$E48)^COUNTIF($I$4:AE$4,12)*(1+$F$22)</f>
        <v>0</v>
      </c>
      <c r="AG48" s="33">
        <f>IF(AND($B48&lt;=AG$6,IF($C48&lt;1,50000,$C48)&gt;AG$6),$D48/12,0)*(1+$E48)^COUNTIF($I$4:AF$4,12)*(1+$F$22)</f>
        <v>0</v>
      </c>
      <c r="AH48" s="33">
        <f>IF(AND($B48&lt;=AH$6,IF($C48&lt;1,50000,$C48)&gt;AH$6),$D48/12,0)*(1+$E48)^COUNTIF($I$4:AG$4,12)*(1+$F$22)</f>
        <v>0</v>
      </c>
      <c r="AI48" s="33">
        <f>IF(AND($B48&lt;=AI$6,IF($C48&lt;1,50000,$C48)&gt;AI$6),$D48/12,0)*(1+$E48)^COUNTIF($I$4:AH$4,12)*(1+$F$22)</f>
        <v>0</v>
      </c>
      <c r="AJ48" s="33">
        <f>IF(AND($B48&lt;=AJ$6,IF($C48&lt;1,50000,$C48)&gt;AJ$6),$D48/12,0)*(1+$E48)^COUNTIF($I$4:AI$4,12)*(1+$F$22)</f>
        <v>0</v>
      </c>
      <c r="AK48" s="33">
        <f>IF(AND($B48&lt;=AK$6,IF($C48&lt;1,50000,$C48)&gt;AK$6),$D48/12,0)*(1+$E48)^COUNTIF($I$4:AJ$4,12)*(1+$F$22)</f>
        <v>0</v>
      </c>
      <c r="AL48" s="33">
        <f>IF(AND($B48&lt;=AL$6,IF($C48&lt;1,50000,$C48)&gt;AL$6),$D48/12,0)*(1+$E48)^COUNTIF($I$4:AK$4,12)*(1+$F$22)</f>
        <v>0</v>
      </c>
      <c r="AM48" s="33">
        <f>IF(AND($B48&lt;=AM$6,IF($C48&lt;1,50000,$C48)&gt;AM$6),$D48/12,0)*(1+$E48)^COUNTIF($I$4:AL$4,12)*(1+$F$22)</f>
        <v>0</v>
      </c>
      <c r="AN48" s="33">
        <f>IF(AND($B48&lt;=AN$6,IF($C48&lt;1,50000,$C48)&gt;AN$6),$D48/12,0)*(1+$E48)^COUNTIF($I$4:AM$4,12)*(1+$F$22)</f>
        <v>0</v>
      </c>
      <c r="AO48" s="33">
        <f>IF(AND($B48&lt;=AO$6,IF($C48&lt;1,50000,$C48)&gt;AO$6),$D48/12,0)*(1+$E48)^COUNTIF($I$4:AN$4,12)*(1+$F$22)</f>
        <v>0</v>
      </c>
      <c r="AP48" s="33">
        <f>IF(AND($B48&lt;=AP$6,IF($C48&lt;1,50000,$C48)&gt;AP$6),$D48/12,0)*(1+$E48)^COUNTIF($I$4:AO$4,12)*(1+$F$22)</f>
        <v>0</v>
      </c>
      <c r="AQ48" s="33">
        <f>IF(AND($B48&lt;=AQ$6,IF($C48&lt;1,50000,$C48)&gt;AQ$6),$D48/12,0)*(1+$E48)^COUNTIF($I$4:AP$4,12)*(1+$F$22)</f>
        <v>0</v>
      </c>
      <c r="AR48" s="33">
        <f>IF(AND($B48&lt;=AR$6,IF($C48&lt;1,50000,$C48)&gt;AR$6),$D48/12,0)*(1+$E48)^COUNTIF($I$4:AQ$4,12)*(1+$F$22)</f>
        <v>0</v>
      </c>
      <c r="AS48" s="33">
        <f>IF(AND($B48&lt;=AS$6,IF($C48&lt;1,50000,$C48)&gt;AS$6),$D48/12,0)*(1+$E48)^COUNTIF($I$4:AR$4,12)*(1+$F$22)</f>
        <v>0</v>
      </c>
      <c r="AT48" s="33">
        <f>IF(AND($B48&lt;=AT$6,IF($C48&lt;1,50000,$C48)&gt;AT$6),$D48/12,0)*(1+$E48)^COUNTIF($I$4:AS$4,12)*(1+$F$22)</f>
        <v>0</v>
      </c>
      <c r="AU48" s="33">
        <f>IF(AND($B48&lt;=AU$6,IF($C48&lt;1,50000,$C48)&gt;AU$6),$D48/12,0)*(1+$E48)^COUNTIF($I$4:AT$4,12)*(1+$F$22)</f>
        <v>0</v>
      </c>
      <c r="AV48" s="33">
        <f>IF(AND($B48&lt;=AV$6,IF($C48&lt;1,50000,$C48)&gt;AV$6),$D48/12,0)*(1+$E48)^COUNTIF($I$4:AU$4,12)*(1+$F$22)</f>
        <v>0</v>
      </c>
      <c r="AW48" s="33">
        <f>IF(AND($B48&lt;=AW$6,IF($C48&lt;1,50000,$C48)&gt;AW$6),$D48/12,0)*(1+$E48)^COUNTIF($I$4:AV$4,12)*(1+$F$22)</f>
        <v>0</v>
      </c>
      <c r="AX48" s="33">
        <f>IF(AND($B48&lt;=AX$6,IF($C48&lt;1,50000,$C48)&gt;AX$6),$D48/12,0)*(1+$E48)^COUNTIF($I$4:AW$4,12)*(1+$F$22)</f>
        <v>0</v>
      </c>
      <c r="AY48" s="33">
        <f>IF(AND($B48&lt;=AY$6,IF($C48&lt;1,50000,$C48)&gt;AY$6),$D48/12,0)*(1+$E48)^COUNTIF($I$4:AX$4,12)*(1+$F$22)</f>
        <v>0</v>
      </c>
      <c r="AZ48" s="33">
        <f>IF(AND($B48&lt;=AZ$6,IF($C48&lt;1,50000,$C48)&gt;AZ$6),$D48/12,0)*(1+$E48)^COUNTIF($I$4:AY$4,12)*(1+$F$22)</f>
        <v>0</v>
      </c>
      <c r="BA48" s="33">
        <f>IF(AND($B48&lt;=BA$6,IF($C48&lt;1,50000,$C48)&gt;BA$6),$D48/12,0)*(1+$E48)^COUNTIF($I$4:AZ$4,12)*(1+$F$22)</f>
        <v>0</v>
      </c>
      <c r="BB48" s="33">
        <f>IF(AND($B48&lt;=BB$6,IF($C48&lt;1,50000,$C48)&gt;BB$6),$D48/12,0)*(1+$E48)^COUNTIF($I$4:BA$4,12)*(1+$F$22)</f>
        <v>0</v>
      </c>
      <c r="BC48" s="33">
        <f>IF(AND($B48&lt;=BC$6,IF($C48&lt;1,50000,$C48)&gt;BC$6),$D48/12,0)*(1+$E48)^COUNTIF($I$4:BB$4,12)*(1+$F$22)</f>
        <v>0</v>
      </c>
      <c r="BD48" s="33">
        <f>IF(AND($B48&lt;=BD$6,IF($C48&lt;1,50000,$C48)&gt;BD$6),$D48/12,0)*(1+$E48)^COUNTIF($I$4:BC$4,12)*(1+$F$22)</f>
        <v>0</v>
      </c>
      <c r="BE48" s="33">
        <f>IF(AND($B48&lt;=BE$6,IF($C48&lt;1,50000,$C48)&gt;BE$6),$D48/12,0)*(1+$E48)^COUNTIF($I$4:BD$4,12)*(1+$F$22)</f>
        <v>0</v>
      </c>
      <c r="BF48" s="95"/>
      <c r="BG48" s="95"/>
      <c r="BH48" s="95"/>
      <c r="BI48" s="95"/>
      <c r="BJ48" s="95"/>
      <c r="BK48" s="95"/>
      <c r="BL48" s="95"/>
    </row>
    <row r="49" spans="2:64" s="31" customFormat="1" ht="17" outlineLevel="1" thickBot="1" x14ac:dyDescent="0.25">
      <c r="B49" s="267"/>
      <c r="C49" s="268"/>
      <c r="D49" s="269"/>
      <c r="E49" s="270"/>
      <c r="F49" s="271"/>
      <c r="H49" s="224"/>
      <c r="I49" s="96" t="s">
        <v>67</v>
      </c>
      <c r="J49" s="31">
        <f>IF(AND($B49&lt;=J$6,IF($C49&lt;1,50000,$C49)&gt;J$6),$D49/12,0)*(1+$E49)^COUNTIF($I$4:I$4,12)*(1+$F$22)</f>
        <v>0</v>
      </c>
      <c r="K49" s="31">
        <f>IF(AND($B49&lt;=K$6,IF($C49&lt;1,50000,$C49)&gt;K$6),$D49/12,0)*(1+$E49)^COUNTIF($I$4:J$4,12)*(1+$F$22)</f>
        <v>0</v>
      </c>
      <c r="L49" s="31">
        <f>IF(AND($B49&lt;=L$6,IF($C49&lt;1,50000,$C49)&gt;L$6),$D49/12,0)*(1+$E49)^COUNTIF($I$4:K$4,12)*(1+$F$22)</f>
        <v>0</v>
      </c>
      <c r="M49" s="31">
        <f>IF(AND($B49&lt;=M$6,IF($C49&lt;1,50000,$C49)&gt;M$6),$D49/12,0)*(1+$E49)^COUNTIF($I$4:L$4,12)*(1+$F$22)</f>
        <v>0</v>
      </c>
      <c r="N49" s="31">
        <f>IF(AND($B49&lt;=N$6,IF($C49&lt;1,50000,$C49)&gt;N$6),$D49/12,0)*(1+$E49)^COUNTIF($I$4:M$4,12)*(1+$F$22)</f>
        <v>0</v>
      </c>
      <c r="O49" s="31">
        <f>IF(AND($B49&lt;=O$6,IF($C49&lt;1,50000,$C49)&gt;O$6),$D49/12,0)*(1+$E49)^COUNTIF($I$4:N$4,12)*(1+$F$22)</f>
        <v>0</v>
      </c>
      <c r="P49" s="31">
        <f>IF(AND($B49&lt;=P$6,IF($C49&lt;1,50000,$C49)&gt;P$6),$D49/12,0)*(1+$E49)^COUNTIF($I$4:O$4,12)*(1+$F$22)</f>
        <v>0</v>
      </c>
      <c r="Q49" s="31">
        <f>IF(AND($B49&lt;=Q$6,IF($C49&lt;1,50000,$C49)&gt;Q$6),$D49/12,0)*(1+$E49)^COUNTIF($I$4:P$4,12)*(1+$F$22)</f>
        <v>0</v>
      </c>
      <c r="R49" s="31">
        <f>IF(AND($B49&lt;=R$6,IF($C49&lt;1,50000,$C49)&gt;R$6),$D49/12,0)*(1+$E49)^COUNTIF($I$4:Q$4,12)*(1+$F$22)</f>
        <v>0</v>
      </c>
      <c r="S49" s="31">
        <f>IF(AND($B49&lt;=S$6,IF($C49&lt;1,50000,$C49)&gt;S$6),$D49/12,0)*(1+$E49)^COUNTIF($I$4:R$4,12)*(1+$F$22)</f>
        <v>0</v>
      </c>
      <c r="T49" s="31">
        <f>IF(AND($B49&lt;=T$6,IF($C49&lt;1,50000,$C49)&gt;T$6),$D49/12,0)*(1+$E49)^COUNTIF($I$4:S$4,12)*(1+$F$22)</f>
        <v>0</v>
      </c>
      <c r="U49" s="31">
        <f>IF(AND($B49&lt;=U$6,IF($C49&lt;1,50000,$C49)&gt;U$6),$D49/12,0)*(1+$E49)^COUNTIF($I$4:T$4,12)*(1+$F$22)</f>
        <v>0</v>
      </c>
      <c r="V49" s="31">
        <f>IF(AND($B49&lt;=V$6,IF($C49&lt;1,50000,$C49)&gt;V$6),$D49/12,0)*(1+$E49)^COUNTIF($I$4:U$4,12)*(1+$F$22)</f>
        <v>0</v>
      </c>
      <c r="W49" s="31">
        <f>IF(AND($B49&lt;=W$6,IF($C49&lt;1,50000,$C49)&gt;W$6),$D49/12,0)*(1+$E49)^COUNTIF($I$4:V$4,12)*(1+$F$22)</f>
        <v>0</v>
      </c>
      <c r="X49" s="33">
        <f>IF(AND($B49&lt;=X$6,IF($C49&lt;1,50000,$C49)&gt;X$6),$D49/12,0)*(1+$E49)^COUNTIF($I$4:W$4,12)*(1+$F$22)</f>
        <v>0</v>
      </c>
      <c r="Y49" s="33">
        <f>IF(AND($B49&lt;=Y$6,IF($C49&lt;1,50000,$C49)&gt;Y$6),$D49/12,0)*(1+$E49)^COUNTIF($I$4:X$4,12)*(1+$F$22)</f>
        <v>0</v>
      </c>
      <c r="Z49" s="33">
        <f>IF(AND($B49&lt;=Z$6,IF($C49&lt;1,50000,$C49)&gt;Z$6),$D49/12,0)*(1+$E49)^COUNTIF($I$4:Y$4,12)*(1+$F$22)</f>
        <v>0</v>
      </c>
      <c r="AA49" s="33">
        <f>IF(AND($B49&lt;=AA$6,IF($C49&lt;1,50000,$C49)&gt;AA$6),$D49/12,0)*(1+$E49)^COUNTIF($I$4:Z$4,12)*(1+$F$22)</f>
        <v>0</v>
      </c>
      <c r="AB49" s="33">
        <f>IF(AND($B49&lt;=AB$6,IF($C49&lt;1,50000,$C49)&gt;AB$6),$D49/12,0)*(1+$E49)^COUNTIF($I$4:AA$4,12)*(1+$F$22)</f>
        <v>0</v>
      </c>
      <c r="AC49" s="33">
        <f>IF(AND($B49&lt;=AC$6,IF($C49&lt;1,50000,$C49)&gt;AC$6),$D49/12,0)*(1+$E49)^COUNTIF($I$4:AB$4,12)*(1+$F$22)</f>
        <v>0</v>
      </c>
      <c r="AD49" s="33">
        <f>IF(AND($B49&lt;=AD$6,IF($C49&lt;1,50000,$C49)&gt;AD$6),$D49/12,0)*(1+$E49)^COUNTIF($I$4:AC$4,12)*(1+$F$22)</f>
        <v>0</v>
      </c>
      <c r="AE49" s="33">
        <f>IF(AND($B49&lt;=AE$6,IF($C49&lt;1,50000,$C49)&gt;AE$6),$D49/12,0)*(1+$E49)^COUNTIF($I$4:AD$4,12)*(1+$F$22)</f>
        <v>0</v>
      </c>
      <c r="AF49" s="33">
        <f>IF(AND($B49&lt;=AF$6,IF($C49&lt;1,50000,$C49)&gt;AF$6),$D49/12,0)*(1+$E49)^COUNTIF($I$4:AE$4,12)*(1+$F$22)</f>
        <v>0</v>
      </c>
      <c r="AG49" s="33">
        <f>IF(AND($B49&lt;=AG$6,IF($C49&lt;1,50000,$C49)&gt;AG$6),$D49/12,0)*(1+$E49)^COUNTIF($I$4:AF$4,12)*(1+$F$22)</f>
        <v>0</v>
      </c>
      <c r="AH49" s="33">
        <f>IF(AND($B49&lt;=AH$6,IF($C49&lt;1,50000,$C49)&gt;AH$6),$D49/12,0)*(1+$E49)^COUNTIF($I$4:AG$4,12)*(1+$F$22)</f>
        <v>0</v>
      </c>
      <c r="AI49" s="33">
        <f>IF(AND($B49&lt;=AI$6,IF($C49&lt;1,50000,$C49)&gt;AI$6),$D49/12,0)*(1+$E49)^COUNTIF($I$4:AH$4,12)*(1+$F$22)</f>
        <v>0</v>
      </c>
      <c r="AJ49" s="33">
        <f>IF(AND($B49&lt;=AJ$6,IF($C49&lt;1,50000,$C49)&gt;AJ$6),$D49/12,0)*(1+$E49)^COUNTIF($I$4:AI$4,12)*(1+$F$22)</f>
        <v>0</v>
      </c>
      <c r="AK49" s="33">
        <f>IF(AND($B49&lt;=AK$6,IF($C49&lt;1,50000,$C49)&gt;AK$6),$D49/12,0)*(1+$E49)^COUNTIF($I$4:AJ$4,12)*(1+$F$22)</f>
        <v>0</v>
      </c>
      <c r="AL49" s="33">
        <f>IF(AND($B49&lt;=AL$6,IF($C49&lt;1,50000,$C49)&gt;AL$6),$D49/12,0)*(1+$E49)^COUNTIF($I$4:AK$4,12)*(1+$F$22)</f>
        <v>0</v>
      </c>
      <c r="AM49" s="33">
        <f>IF(AND($B49&lt;=AM$6,IF($C49&lt;1,50000,$C49)&gt;AM$6),$D49/12,0)*(1+$E49)^COUNTIF($I$4:AL$4,12)*(1+$F$22)</f>
        <v>0</v>
      </c>
      <c r="AN49" s="33">
        <f>IF(AND($B49&lt;=AN$6,IF($C49&lt;1,50000,$C49)&gt;AN$6),$D49/12,0)*(1+$E49)^COUNTIF($I$4:AM$4,12)*(1+$F$22)</f>
        <v>0</v>
      </c>
      <c r="AO49" s="33">
        <f>IF(AND($B49&lt;=AO$6,IF($C49&lt;1,50000,$C49)&gt;AO$6),$D49/12,0)*(1+$E49)^COUNTIF($I$4:AN$4,12)*(1+$F$22)</f>
        <v>0</v>
      </c>
      <c r="AP49" s="33">
        <f>IF(AND($B49&lt;=AP$6,IF($C49&lt;1,50000,$C49)&gt;AP$6),$D49/12,0)*(1+$E49)^COUNTIF($I$4:AO$4,12)*(1+$F$22)</f>
        <v>0</v>
      </c>
      <c r="AQ49" s="33">
        <f>IF(AND($B49&lt;=AQ$6,IF($C49&lt;1,50000,$C49)&gt;AQ$6),$D49/12,0)*(1+$E49)^COUNTIF($I$4:AP$4,12)*(1+$F$22)</f>
        <v>0</v>
      </c>
      <c r="AR49" s="33">
        <f>IF(AND($B49&lt;=AR$6,IF($C49&lt;1,50000,$C49)&gt;AR$6),$D49/12,0)*(1+$E49)^COUNTIF($I$4:AQ$4,12)*(1+$F$22)</f>
        <v>0</v>
      </c>
      <c r="AS49" s="33">
        <f>IF(AND($B49&lt;=AS$6,IF($C49&lt;1,50000,$C49)&gt;AS$6),$D49/12,0)*(1+$E49)^COUNTIF($I$4:AR$4,12)*(1+$F$22)</f>
        <v>0</v>
      </c>
      <c r="AT49" s="33">
        <f>IF(AND($B49&lt;=AT$6,IF($C49&lt;1,50000,$C49)&gt;AT$6),$D49/12,0)*(1+$E49)^COUNTIF($I$4:AS$4,12)*(1+$F$22)</f>
        <v>0</v>
      </c>
      <c r="AU49" s="33">
        <f>IF(AND($B49&lt;=AU$6,IF($C49&lt;1,50000,$C49)&gt;AU$6),$D49/12,0)*(1+$E49)^COUNTIF($I$4:AT$4,12)*(1+$F$22)</f>
        <v>0</v>
      </c>
      <c r="AV49" s="33">
        <f>IF(AND($B49&lt;=AV$6,IF($C49&lt;1,50000,$C49)&gt;AV$6),$D49/12,0)*(1+$E49)^COUNTIF($I$4:AU$4,12)*(1+$F$22)</f>
        <v>0</v>
      </c>
      <c r="AW49" s="33">
        <f>IF(AND($B49&lt;=AW$6,IF($C49&lt;1,50000,$C49)&gt;AW$6),$D49/12,0)*(1+$E49)^COUNTIF($I$4:AV$4,12)*(1+$F$22)</f>
        <v>0</v>
      </c>
      <c r="AX49" s="33">
        <f>IF(AND($B49&lt;=AX$6,IF($C49&lt;1,50000,$C49)&gt;AX$6),$D49/12,0)*(1+$E49)^COUNTIF($I$4:AW$4,12)*(1+$F$22)</f>
        <v>0</v>
      </c>
      <c r="AY49" s="33">
        <f>IF(AND($B49&lt;=AY$6,IF($C49&lt;1,50000,$C49)&gt;AY$6),$D49/12,0)*(1+$E49)^COUNTIF($I$4:AX$4,12)*(1+$F$22)</f>
        <v>0</v>
      </c>
      <c r="AZ49" s="33">
        <f>IF(AND($B49&lt;=AZ$6,IF($C49&lt;1,50000,$C49)&gt;AZ$6),$D49/12,0)*(1+$E49)^COUNTIF($I$4:AY$4,12)*(1+$F$22)</f>
        <v>0</v>
      </c>
      <c r="BA49" s="33">
        <f>IF(AND($B49&lt;=BA$6,IF($C49&lt;1,50000,$C49)&gt;BA$6),$D49/12,0)*(1+$E49)^COUNTIF($I$4:AZ$4,12)*(1+$F$22)</f>
        <v>0</v>
      </c>
      <c r="BB49" s="33">
        <f>IF(AND($B49&lt;=BB$6,IF($C49&lt;1,50000,$C49)&gt;BB$6),$D49/12,0)*(1+$E49)^COUNTIF($I$4:BA$4,12)*(1+$F$22)</f>
        <v>0</v>
      </c>
      <c r="BC49" s="33">
        <f>IF(AND($B49&lt;=BC$6,IF($C49&lt;1,50000,$C49)&gt;BC$6),$D49/12,0)*(1+$E49)^COUNTIF($I$4:BB$4,12)*(1+$F$22)</f>
        <v>0</v>
      </c>
      <c r="BD49" s="33">
        <f>IF(AND($B49&lt;=BD$6,IF($C49&lt;1,50000,$C49)&gt;BD$6),$D49/12,0)*(1+$E49)^COUNTIF($I$4:BC$4,12)*(1+$F$22)</f>
        <v>0</v>
      </c>
      <c r="BE49" s="33">
        <f>IF(AND($B49&lt;=BE$6,IF($C49&lt;1,50000,$C49)&gt;BE$6),$D49/12,0)*(1+$E49)^COUNTIF($I$4:BD$4,12)*(1+$F$22)</f>
        <v>0</v>
      </c>
    </row>
    <row r="50" spans="2:64" s="90" customFormat="1" outlineLevel="1" x14ac:dyDescent="0.2">
      <c r="B50" s="161"/>
      <c r="C50" s="161"/>
      <c r="D50" s="162"/>
      <c r="E50" s="163"/>
      <c r="F50" s="163"/>
      <c r="H50" s="226" t="s">
        <v>85</v>
      </c>
      <c r="I50" s="91" t="str">
        <f>"Total "&amp;I44</f>
        <v>Total Selling</v>
      </c>
      <c r="J50" s="92">
        <f t="shared" ref="J50:BE50" si="28">SUM(J45:J49)</f>
        <v>0</v>
      </c>
      <c r="K50" s="92">
        <f t="shared" si="28"/>
        <v>0</v>
      </c>
      <c r="L50" s="92">
        <f t="shared" si="28"/>
        <v>0</v>
      </c>
      <c r="M50" s="92">
        <f t="shared" si="28"/>
        <v>0</v>
      </c>
      <c r="N50" s="92">
        <f t="shared" si="28"/>
        <v>0</v>
      </c>
      <c r="O50" s="92">
        <f t="shared" si="28"/>
        <v>0</v>
      </c>
      <c r="P50" s="92">
        <f t="shared" si="28"/>
        <v>0</v>
      </c>
      <c r="Q50" s="92">
        <f t="shared" si="28"/>
        <v>0</v>
      </c>
      <c r="R50" s="92">
        <f t="shared" si="28"/>
        <v>0</v>
      </c>
      <c r="S50" s="92">
        <f t="shared" si="28"/>
        <v>0</v>
      </c>
      <c r="T50" s="92">
        <f t="shared" si="28"/>
        <v>0</v>
      </c>
      <c r="U50" s="180">
        <f t="shared" si="28"/>
        <v>0</v>
      </c>
      <c r="V50" s="180">
        <f t="shared" si="28"/>
        <v>0</v>
      </c>
      <c r="W50" s="180">
        <f t="shared" ref="W50" si="29">SUM(W45:W49)</f>
        <v>0</v>
      </c>
      <c r="X50" s="93">
        <f t="shared" si="28"/>
        <v>0</v>
      </c>
      <c r="Y50" s="93">
        <f t="shared" si="28"/>
        <v>0</v>
      </c>
      <c r="Z50" s="93">
        <f t="shared" si="28"/>
        <v>0</v>
      </c>
      <c r="AA50" s="93">
        <f t="shared" si="28"/>
        <v>0</v>
      </c>
      <c r="AB50" s="93">
        <f t="shared" si="28"/>
        <v>0</v>
      </c>
      <c r="AC50" s="93">
        <f t="shared" si="28"/>
        <v>0</v>
      </c>
      <c r="AD50" s="93">
        <f t="shared" si="28"/>
        <v>0</v>
      </c>
      <c r="AE50" s="93">
        <f t="shared" si="28"/>
        <v>0</v>
      </c>
      <c r="AF50" s="93">
        <f t="shared" si="28"/>
        <v>0</v>
      </c>
      <c r="AG50" s="93">
        <f t="shared" si="28"/>
        <v>0</v>
      </c>
      <c r="AH50" s="93">
        <f t="shared" si="28"/>
        <v>0</v>
      </c>
      <c r="AI50" s="93">
        <f t="shared" si="28"/>
        <v>0</v>
      </c>
      <c r="AJ50" s="93">
        <f t="shared" si="28"/>
        <v>0</v>
      </c>
      <c r="AK50" s="93">
        <f t="shared" si="28"/>
        <v>0</v>
      </c>
      <c r="AL50" s="93">
        <f t="shared" si="28"/>
        <v>0</v>
      </c>
      <c r="AM50" s="93">
        <f t="shared" si="28"/>
        <v>0</v>
      </c>
      <c r="AN50" s="93">
        <f t="shared" si="28"/>
        <v>0</v>
      </c>
      <c r="AO50" s="93">
        <f t="shared" si="28"/>
        <v>0</v>
      </c>
      <c r="AP50" s="93">
        <f t="shared" si="28"/>
        <v>0</v>
      </c>
      <c r="AQ50" s="93">
        <f t="shared" si="28"/>
        <v>0</v>
      </c>
      <c r="AR50" s="93">
        <f t="shared" si="28"/>
        <v>0</v>
      </c>
      <c r="AS50" s="93">
        <f t="shared" si="28"/>
        <v>0</v>
      </c>
      <c r="AT50" s="93">
        <f t="shared" si="28"/>
        <v>0</v>
      </c>
      <c r="AU50" s="93">
        <f t="shared" si="28"/>
        <v>0</v>
      </c>
      <c r="AV50" s="93">
        <f t="shared" si="28"/>
        <v>0</v>
      </c>
      <c r="AW50" s="93">
        <f t="shared" si="28"/>
        <v>0</v>
      </c>
      <c r="AX50" s="93">
        <f t="shared" si="28"/>
        <v>0</v>
      </c>
      <c r="AY50" s="93">
        <f t="shared" si="28"/>
        <v>0</v>
      </c>
      <c r="AZ50" s="93">
        <f t="shared" si="28"/>
        <v>0</v>
      </c>
      <c r="BA50" s="93">
        <f t="shared" si="28"/>
        <v>0</v>
      </c>
      <c r="BB50" s="93">
        <f t="shared" si="28"/>
        <v>0</v>
      </c>
      <c r="BC50" s="93">
        <f t="shared" si="28"/>
        <v>0</v>
      </c>
      <c r="BD50" s="93">
        <f t="shared" si="28"/>
        <v>0</v>
      </c>
      <c r="BE50" s="93">
        <f t="shared" si="28"/>
        <v>0</v>
      </c>
      <c r="BF50" s="94"/>
      <c r="BG50" s="94"/>
      <c r="BH50" s="94"/>
      <c r="BI50" s="94"/>
      <c r="BJ50" s="94"/>
      <c r="BK50" s="94"/>
      <c r="BL50" s="94"/>
    </row>
    <row r="51" spans="2:64" s="97" customFormat="1" outlineLevel="1" x14ac:dyDescent="0.2">
      <c r="B51" s="110"/>
      <c r="C51" s="110"/>
      <c r="E51" s="34"/>
      <c r="F51" s="34"/>
      <c r="H51" s="227" t="s">
        <v>85</v>
      </c>
      <c r="I51" s="98" t="str">
        <f>I44&amp;" bonuses"</f>
        <v>Selling bonuses</v>
      </c>
      <c r="J51" s="31">
        <f>SUMPRODUCT(J45:J49,$F45:$F49)</f>
        <v>0</v>
      </c>
      <c r="K51" s="31">
        <f t="shared" ref="K51:BE51" si="30">SUMPRODUCT(K45:K49,$F45:$F49)</f>
        <v>0</v>
      </c>
      <c r="L51" s="31">
        <f t="shared" si="30"/>
        <v>0</v>
      </c>
      <c r="M51" s="31">
        <f t="shared" si="30"/>
        <v>0</v>
      </c>
      <c r="N51" s="31">
        <f t="shared" si="30"/>
        <v>0</v>
      </c>
      <c r="O51" s="31">
        <f t="shared" si="30"/>
        <v>0</v>
      </c>
      <c r="P51" s="31">
        <f t="shared" si="30"/>
        <v>0</v>
      </c>
      <c r="Q51" s="31">
        <f t="shared" si="30"/>
        <v>0</v>
      </c>
      <c r="R51" s="31">
        <f t="shared" si="30"/>
        <v>0</v>
      </c>
      <c r="S51" s="31">
        <f t="shared" si="30"/>
        <v>0</v>
      </c>
      <c r="T51" s="31">
        <f t="shared" si="30"/>
        <v>0</v>
      </c>
      <c r="U51" s="32">
        <f t="shared" si="30"/>
        <v>0</v>
      </c>
      <c r="V51" s="32">
        <f t="shared" si="30"/>
        <v>0</v>
      </c>
      <c r="W51" s="32">
        <f t="shared" ref="W51" si="31">SUMPRODUCT(W45:W49,$F45:$F49)</f>
        <v>0</v>
      </c>
      <c r="X51" s="33">
        <f t="shared" si="30"/>
        <v>0</v>
      </c>
      <c r="Y51" s="33">
        <f t="shared" si="30"/>
        <v>0</v>
      </c>
      <c r="Z51" s="33">
        <f t="shared" si="30"/>
        <v>0</v>
      </c>
      <c r="AA51" s="33">
        <f t="shared" si="30"/>
        <v>0</v>
      </c>
      <c r="AB51" s="33">
        <f t="shared" si="30"/>
        <v>0</v>
      </c>
      <c r="AC51" s="33">
        <f t="shared" si="30"/>
        <v>0</v>
      </c>
      <c r="AD51" s="33">
        <f t="shared" si="30"/>
        <v>0</v>
      </c>
      <c r="AE51" s="33">
        <f t="shared" si="30"/>
        <v>0</v>
      </c>
      <c r="AF51" s="33">
        <f t="shared" si="30"/>
        <v>0</v>
      </c>
      <c r="AG51" s="33">
        <f t="shared" si="30"/>
        <v>0</v>
      </c>
      <c r="AH51" s="33">
        <f t="shared" si="30"/>
        <v>0</v>
      </c>
      <c r="AI51" s="33">
        <f t="shared" si="30"/>
        <v>0</v>
      </c>
      <c r="AJ51" s="33">
        <f t="shared" si="30"/>
        <v>0</v>
      </c>
      <c r="AK51" s="33">
        <f t="shared" si="30"/>
        <v>0</v>
      </c>
      <c r="AL51" s="33">
        <f t="shared" si="30"/>
        <v>0</v>
      </c>
      <c r="AM51" s="33">
        <f t="shared" si="30"/>
        <v>0</v>
      </c>
      <c r="AN51" s="33">
        <f t="shared" si="30"/>
        <v>0</v>
      </c>
      <c r="AO51" s="33">
        <f t="shared" si="30"/>
        <v>0</v>
      </c>
      <c r="AP51" s="33">
        <f t="shared" si="30"/>
        <v>0</v>
      </c>
      <c r="AQ51" s="33">
        <f t="shared" si="30"/>
        <v>0</v>
      </c>
      <c r="AR51" s="33">
        <f t="shared" si="30"/>
        <v>0</v>
      </c>
      <c r="AS51" s="33">
        <f t="shared" si="30"/>
        <v>0</v>
      </c>
      <c r="AT51" s="33">
        <f t="shared" si="30"/>
        <v>0</v>
      </c>
      <c r="AU51" s="33">
        <f t="shared" si="30"/>
        <v>0</v>
      </c>
      <c r="AV51" s="33">
        <f t="shared" si="30"/>
        <v>0</v>
      </c>
      <c r="AW51" s="33">
        <f t="shared" si="30"/>
        <v>0</v>
      </c>
      <c r="AX51" s="33">
        <f t="shared" si="30"/>
        <v>0</v>
      </c>
      <c r="AY51" s="33">
        <f t="shared" si="30"/>
        <v>0</v>
      </c>
      <c r="AZ51" s="33">
        <f t="shared" si="30"/>
        <v>0</v>
      </c>
      <c r="BA51" s="33">
        <f t="shared" si="30"/>
        <v>0</v>
      </c>
      <c r="BB51" s="33">
        <f t="shared" si="30"/>
        <v>0</v>
      </c>
      <c r="BC51" s="33">
        <f t="shared" si="30"/>
        <v>0</v>
      </c>
      <c r="BD51" s="33">
        <f t="shared" si="30"/>
        <v>0</v>
      </c>
      <c r="BE51" s="33">
        <f t="shared" si="30"/>
        <v>0</v>
      </c>
      <c r="BF51" s="31"/>
      <c r="BG51" s="31"/>
      <c r="BH51" s="31"/>
      <c r="BI51" s="31"/>
      <c r="BJ51" s="31"/>
      <c r="BK51" s="31"/>
      <c r="BL51" s="31"/>
    </row>
    <row r="52" spans="2:64" s="99" customFormat="1" outlineLevel="1" x14ac:dyDescent="0.2">
      <c r="B52" s="111"/>
      <c r="C52" s="111"/>
      <c r="E52" s="77"/>
      <c r="F52" s="77"/>
      <c r="H52" s="228"/>
      <c r="I52" s="100" t="s">
        <v>68</v>
      </c>
      <c r="J52" s="101">
        <f>COUNTIF(J45:J49, "&gt;1")</f>
        <v>0</v>
      </c>
      <c r="K52" s="101">
        <f t="shared" ref="K52:BE52" si="32">COUNTIF(K45:K49, "&gt;1")</f>
        <v>0</v>
      </c>
      <c r="L52" s="101">
        <f t="shared" si="32"/>
        <v>0</v>
      </c>
      <c r="M52" s="101">
        <f t="shared" si="32"/>
        <v>0</v>
      </c>
      <c r="N52" s="101">
        <f t="shared" si="32"/>
        <v>0</v>
      </c>
      <c r="O52" s="101">
        <f t="shared" si="32"/>
        <v>0</v>
      </c>
      <c r="P52" s="101">
        <f t="shared" si="32"/>
        <v>0</v>
      </c>
      <c r="Q52" s="101">
        <f t="shared" si="32"/>
        <v>0</v>
      </c>
      <c r="R52" s="101">
        <f t="shared" si="32"/>
        <v>0</v>
      </c>
      <c r="S52" s="101">
        <f t="shared" si="32"/>
        <v>0</v>
      </c>
      <c r="T52" s="101">
        <f t="shared" si="32"/>
        <v>0</v>
      </c>
      <c r="U52" s="181">
        <f t="shared" si="32"/>
        <v>0</v>
      </c>
      <c r="V52" s="181">
        <f t="shared" si="32"/>
        <v>0</v>
      </c>
      <c r="W52" s="181">
        <f t="shared" ref="W52" si="33">COUNTIF(W45:W49, "&gt;1")</f>
        <v>0</v>
      </c>
      <c r="X52" s="102">
        <f t="shared" si="32"/>
        <v>0</v>
      </c>
      <c r="Y52" s="102">
        <f t="shared" si="32"/>
        <v>0</v>
      </c>
      <c r="Z52" s="102">
        <f t="shared" si="32"/>
        <v>0</v>
      </c>
      <c r="AA52" s="102">
        <f t="shared" si="32"/>
        <v>0</v>
      </c>
      <c r="AB52" s="102">
        <f t="shared" si="32"/>
        <v>0</v>
      </c>
      <c r="AC52" s="102">
        <f t="shared" si="32"/>
        <v>0</v>
      </c>
      <c r="AD52" s="102">
        <f t="shared" si="32"/>
        <v>0</v>
      </c>
      <c r="AE52" s="102">
        <f t="shared" si="32"/>
        <v>0</v>
      </c>
      <c r="AF52" s="102">
        <f t="shared" si="32"/>
        <v>0</v>
      </c>
      <c r="AG52" s="102">
        <f t="shared" si="32"/>
        <v>0</v>
      </c>
      <c r="AH52" s="102">
        <f t="shared" si="32"/>
        <v>0</v>
      </c>
      <c r="AI52" s="102">
        <f t="shared" si="32"/>
        <v>0</v>
      </c>
      <c r="AJ52" s="102">
        <f t="shared" si="32"/>
        <v>0</v>
      </c>
      <c r="AK52" s="102">
        <f t="shared" si="32"/>
        <v>0</v>
      </c>
      <c r="AL52" s="102">
        <f t="shared" si="32"/>
        <v>0</v>
      </c>
      <c r="AM52" s="102">
        <f t="shared" si="32"/>
        <v>0</v>
      </c>
      <c r="AN52" s="102">
        <f t="shared" si="32"/>
        <v>0</v>
      </c>
      <c r="AO52" s="102">
        <f t="shared" si="32"/>
        <v>0</v>
      </c>
      <c r="AP52" s="102">
        <f t="shared" si="32"/>
        <v>0</v>
      </c>
      <c r="AQ52" s="102">
        <f t="shared" si="32"/>
        <v>0</v>
      </c>
      <c r="AR52" s="102">
        <f t="shared" si="32"/>
        <v>0</v>
      </c>
      <c r="AS52" s="102">
        <f t="shared" si="32"/>
        <v>0</v>
      </c>
      <c r="AT52" s="102">
        <f t="shared" si="32"/>
        <v>0</v>
      </c>
      <c r="AU52" s="102">
        <f t="shared" si="32"/>
        <v>0</v>
      </c>
      <c r="AV52" s="102">
        <f t="shared" si="32"/>
        <v>0</v>
      </c>
      <c r="AW52" s="102">
        <f t="shared" si="32"/>
        <v>0</v>
      </c>
      <c r="AX52" s="102">
        <f t="shared" si="32"/>
        <v>0</v>
      </c>
      <c r="AY52" s="102">
        <f t="shared" si="32"/>
        <v>0</v>
      </c>
      <c r="AZ52" s="102">
        <f t="shared" si="32"/>
        <v>0</v>
      </c>
      <c r="BA52" s="102">
        <f t="shared" si="32"/>
        <v>0</v>
      </c>
      <c r="BB52" s="102">
        <f t="shared" si="32"/>
        <v>0</v>
      </c>
      <c r="BC52" s="102">
        <f t="shared" si="32"/>
        <v>0</v>
      </c>
      <c r="BD52" s="102">
        <f t="shared" si="32"/>
        <v>0</v>
      </c>
      <c r="BE52" s="102">
        <f t="shared" si="32"/>
        <v>0</v>
      </c>
      <c r="BF52" s="101"/>
      <c r="BG52" s="101"/>
      <c r="BH52" s="101"/>
      <c r="BI52" s="101"/>
      <c r="BJ52" s="101"/>
      <c r="BK52" s="101"/>
      <c r="BL52" s="101"/>
    </row>
    <row r="53" spans="2:64" s="18" customFormat="1" outlineLevel="1" x14ac:dyDescent="0.2">
      <c r="B53" s="112"/>
      <c r="C53" s="112"/>
      <c r="H53" s="229"/>
      <c r="I53" s="19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82"/>
      <c r="V53" s="182"/>
      <c r="W53" s="182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0"/>
      <c r="BG53" s="20"/>
      <c r="BH53" s="20"/>
      <c r="BI53" s="20"/>
      <c r="BJ53" s="20"/>
      <c r="BK53" s="20"/>
      <c r="BL53" s="20"/>
    </row>
    <row r="54" spans="2:64" s="14" customFormat="1" ht="17" outlineLevel="1" thickBot="1" x14ac:dyDescent="0.25">
      <c r="B54" s="165"/>
      <c r="C54" s="165"/>
      <c r="D54" s="28"/>
      <c r="E54" s="166"/>
      <c r="F54" s="166"/>
      <c r="H54" s="223"/>
      <c r="I54" s="15" t="s">
        <v>71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79"/>
      <c r="V54" s="179"/>
      <c r="W54" s="179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6"/>
      <c r="BG54" s="16"/>
      <c r="BH54" s="16"/>
      <c r="BI54" s="16"/>
      <c r="BJ54" s="16"/>
      <c r="BK54" s="16"/>
      <c r="BL54" s="16"/>
    </row>
    <row r="55" spans="2:64" s="31" customFormat="1" ht="17" outlineLevel="1" thickBot="1" x14ac:dyDescent="0.25">
      <c r="B55" s="267"/>
      <c r="C55" s="268"/>
      <c r="D55" s="269"/>
      <c r="E55" s="270"/>
      <c r="F55" s="271"/>
      <c r="H55" s="224"/>
      <c r="I55" s="96" t="s">
        <v>58</v>
      </c>
      <c r="J55" s="31">
        <f>IF(AND($B55&lt;=J$6,IF($C55&lt;1,50000,$C55)&gt;J$6),$D55/12,0)*(1+$E55)^COUNTIF($I$4:I$4,12)*(1+$F$22)</f>
        <v>0</v>
      </c>
      <c r="K55" s="31">
        <f>IF(AND($B55&lt;=K$6,IF($C55&lt;1,50000,$C55)&gt;K$6),$D55/12,0)*(1+$E55)^COUNTIF($I$4:J$4,12)*(1+$F$22)</f>
        <v>0</v>
      </c>
      <c r="L55" s="31">
        <f>IF(AND($B55&lt;=L$6,IF($C55&lt;1,50000,$C55)&gt;L$6),$D55/12,0)*(1+$E55)^COUNTIF($I$4:K$4,12)*(1+$F$22)</f>
        <v>0</v>
      </c>
      <c r="M55" s="31">
        <f>IF(AND($B55&lt;=M$6,IF($C55&lt;1,50000,$C55)&gt;M$6),$D55/12,0)*(1+$E55)^COUNTIF($I$4:L$4,12)*(1+$F$22)</f>
        <v>0</v>
      </c>
      <c r="N55" s="31">
        <f>IF(AND($B55&lt;=N$6,IF($C55&lt;1,50000,$C55)&gt;N$6),$D55/12,0)*(1+$E55)^COUNTIF($I$4:M$4,12)*(1+$F$22)</f>
        <v>0</v>
      </c>
      <c r="O55" s="31">
        <f>IF(AND($B55&lt;=O$6,IF($C55&lt;1,50000,$C55)&gt;O$6),$D55/12,0)*(1+$E55)^COUNTIF($I$4:N$4,12)*(1+$F$22)</f>
        <v>0</v>
      </c>
      <c r="P55" s="31">
        <f>IF(AND($B55&lt;=P$6,IF($C55&lt;1,50000,$C55)&gt;P$6),$D55/12,0)*(1+$E55)^COUNTIF($I$4:O$4,12)*(1+$F$22)</f>
        <v>0</v>
      </c>
      <c r="Q55" s="31">
        <f>IF(AND($B55&lt;=Q$6,IF($C55&lt;1,50000,$C55)&gt;Q$6),$D55/12,0)*(1+$E55)^COUNTIF($I$4:P$4,12)*(1+$F$22)</f>
        <v>0</v>
      </c>
      <c r="R55" s="31">
        <f>IF(AND($B55&lt;=R$6,IF($C55&lt;1,50000,$C55)&gt;R$6),$D55/12,0)*(1+$E55)^COUNTIF($I$4:Q$4,12)*(1+$F$22)</f>
        <v>0</v>
      </c>
      <c r="S55" s="31">
        <f>IF(AND($B55&lt;=S$6,IF($C55&lt;1,50000,$C55)&gt;S$6),$D55/12,0)*(1+$E55)^COUNTIF($I$4:R$4,12)*(1+$F$22)</f>
        <v>0</v>
      </c>
      <c r="T55" s="31">
        <f>IF(AND($B55&lt;=T$6,IF($C55&lt;1,50000,$C55)&gt;T$6),$D55/12,0)*(1+$E55)^COUNTIF($I$4:S$4,12)*(1+$F$22)</f>
        <v>0</v>
      </c>
      <c r="U55" s="31">
        <f>IF(AND($B55&lt;=U$6,IF($C55&lt;1,50000,$C55)&gt;U$6),$D55/12,0)*(1+$E55)^COUNTIF($I$4:T$4,12)*(1+$F$22)</f>
        <v>0</v>
      </c>
      <c r="V55" s="31">
        <f>IF(AND($B55&lt;=V$6,IF($C55&lt;1,50000,$C55)&gt;V$6),$D55/12,0)*(1+$E55)^COUNTIF($I$4:U$4,12)*(1+$F$22)</f>
        <v>0</v>
      </c>
      <c r="W55" s="31">
        <f>IF(AND($B55&lt;=W$6,IF($C55&lt;1,50000,$C55)&gt;W$6),$D55/12,0)*(1+$E55)^COUNTIF($I$4:V$4,12)*(1+$F$22)</f>
        <v>0</v>
      </c>
      <c r="X55" s="33">
        <f>IF(AND($B55&lt;=X$6,IF($C55&lt;1,50000,$C55)&gt;X$6),$D55/12,0)*(1+$E55)^COUNTIF($I$4:W$4,12)*(1+$F$22)</f>
        <v>0</v>
      </c>
      <c r="Y55" s="33">
        <f>IF(AND($B55&lt;=Y$6,IF($C55&lt;1,50000,$C55)&gt;Y$6),$D55/12,0)*(1+$E55)^COUNTIF($I$4:X$4,12)*(1+$F$22)</f>
        <v>0</v>
      </c>
      <c r="Z55" s="33">
        <f>IF(AND($B55&lt;=Z$6,IF($C55&lt;1,50000,$C55)&gt;Z$6),$D55/12,0)*(1+$E55)^COUNTIF($I$4:Y$4,12)*(1+$F$22)</f>
        <v>0</v>
      </c>
      <c r="AA55" s="33">
        <f>IF(AND($B55&lt;=AA$6,IF($C55&lt;1,50000,$C55)&gt;AA$6),$D55/12,0)*(1+$E55)^COUNTIF($I$4:Z$4,12)*(1+$F$22)</f>
        <v>0</v>
      </c>
      <c r="AB55" s="33">
        <f>IF(AND($B55&lt;=AB$6,IF($C55&lt;1,50000,$C55)&gt;AB$6),$D55/12,0)*(1+$E55)^COUNTIF($I$4:AA$4,12)*(1+$F$22)</f>
        <v>0</v>
      </c>
      <c r="AC55" s="33">
        <f>IF(AND($B55&lt;=AC$6,IF($C55&lt;1,50000,$C55)&gt;AC$6),$D55/12,0)*(1+$E55)^COUNTIF($I$4:AB$4,12)*(1+$F$22)</f>
        <v>0</v>
      </c>
      <c r="AD55" s="33">
        <f>IF(AND($B55&lt;=AD$6,IF($C55&lt;1,50000,$C55)&gt;AD$6),$D55/12,0)*(1+$E55)^COUNTIF($I$4:AC$4,12)*(1+$F$22)</f>
        <v>0</v>
      </c>
      <c r="AE55" s="33">
        <f>IF(AND($B55&lt;=AE$6,IF($C55&lt;1,50000,$C55)&gt;AE$6),$D55/12,0)*(1+$E55)^COUNTIF($I$4:AD$4,12)*(1+$F$22)</f>
        <v>0</v>
      </c>
      <c r="AF55" s="33">
        <f>IF(AND($B55&lt;=AF$6,IF($C55&lt;1,50000,$C55)&gt;AF$6),$D55/12,0)*(1+$E55)^COUNTIF($I$4:AE$4,12)*(1+$F$22)</f>
        <v>0</v>
      </c>
      <c r="AG55" s="33">
        <f>IF(AND($B55&lt;=AG$6,IF($C55&lt;1,50000,$C55)&gt;AG$6),$D55/12,0)*(1+$E55)^COUNTIF($I$4:AF$4,12)*(1+$F$22)</f>
        <v>0</v>
      </c>
      <c r="AH55" s="33">
        <f>IF(AND($B55&lt;=AH$6,IF($C55&lt;1,50000,$C55)&gt;AH$6),$D55/12,0)*(1+$E55)^COUNTIF($I$4:AG$4,12)*(1+$F$22)</f>
        <v>0</v>
      </c>
      <c r="AI55" s="33">
        <f>IF(AND($B55&lt;=AI$6,IF($C55&lt;1,50000,$C55)&gt;AI$6),$D55/12,0)*(1+$E55)^COUNTIF($I$4:AH$4,12)*(1+$F$22)</f>
        <v>0</v>
      </c>
      <c r="AJ55" s="33">
        <f>IF(AND($B55&lt;=AJ$6,IF($C55&lt;1,50000,$C55)&gt;AJ$6),$D55/12,0)*(1+$E55)^COUNTIF($I$4:AI$4,12)*(1+$F$22)</f>
        <v>0</v>
      </c>
      <c r="AK55" s="33">
        <f>IF(AND($B55&lt;=AK$6,IF($C55&lt;1,50000,$C55)&gt;AK$6),$D55/12,0)*(1+$E55)^COUNTIF($I$4:AJ$4,12)*(1+$F$22)</f>
        <v>0</v>
      </c>
      <c r="AL55" s="33">
        <f>IF(AND($B55&lt;=AL$6,IF($C55&lt;1,50000,$C55)&gt;AL$6),$D55/12,0)*(1+$E55)^COUNTIF($I$4:AK$4,12)*(1+$F$22)</f>
        <v>0</v>
      </c>
      <c r="AM55" s="33">
        <f>IF(AND($B55&lt;=AM$6,IF($C55&lt;1,50000,$C55)&gt;AM$6),$D55/12,0)*(1+$E55)^COUNTIF($I$4:AL$4,12)*(1+$F$22)</f>
        <v>0</v>
      </c>
      <c r="AN55" s="33">
        <f>IF(AND($B55&lt;=AN$6,IF($C55&lt;1,50000,$C55)&gt;AN$6),$D55/12,0)*(1+$E55)^COUNTIF($I$4:AM$4,12)*(1+$F$22)</f>
        <v>0</v>
      </c>
      <c r="AO55" s="33">
        <f>IF(AND($B55&lt;=AO$6,IF($C55&lt;1,50000,$C55)&gt;AO$6),$D55/12,0)*(1+$E55)^COUNTIF($I$4:AN$4,12)*(1+$F$22)</f>
        <v>0</v>
      </c>
      <c r="AP55" s="33">
        <f>IF(AND($B55&lt;=AP$6,IF($C55&lt;1,50000,$C55)&gt;AP$6),$D55/12,0)*(1+$E55)^COUNTIF($I$4:AO$4,12)*(1+$F$22)</f>
        <v>0</v>
      </c>
      <c r="AQ55" s="33">
        <f>IF(AND($B55&lt;=AQ$6,IF($C55&lt;1,50000,$C55)&gt;AQ$6),$D55/12,0)*(1+$E55)^COUNTIF($I$4:AP$4,12)*(1+$F$22)</f>
        <v>0</v>
      </c>
      <c r="AR55" s="33">
        <f>IF(AND($B55&lt;=AR$6,IF($C55&lt;1,50000,$C55)&gt;AR$6),$D55/12,0)*(1+$E55)^COUNTIF($I$4:AQ$4,12)*(1+$F$22)</f>
        <v>0</v>
      </c>
      <c r="AS55" s="33">
        <f>IF(AND($B55&lt;=AS$6,IF($C55&lt;1,50000,$C55)&gt;AS$6),$D55/12,0)*(1+$E55)^COUNTIF($I$4:AR$4,12)*(1+$F$22)</f>
        <v>0</v>
      </c>
      <c r="AT55" s="33">
        <f>IF(AND($B55&lt;=AT$6,IF($C55&lt;1,50000,$C55)&gt;AT$6),$D55/12,0)*(1+$E55)^COUNTIF($I$4:AS$4,12)*(1+$F$22)</f>
        <v>0</v>
      </c>
      <c r="AU55" s="33">
        <f>IF(AND($B55&lt;=AU$6,IF($C55&lt;1,50000,$C55)&gt;AU$6),$D55/12,0)*(1+$E55)^COUNTIF($I$4:AT$4,12)*(1+$F$22)</f>
        <v>0</v>
      </c>
      <c r="AV55" s="33">
        <f>IF(AND($B55&lt;=AV$6,IF($C55&lt;1,50000,$C55)&gt;AV$6),$D55/12,0)*(1+$E55)^COUNTIF($I$4:AU$4,12)*(1+$F$22)</f>
        <v>0</v>
      </c>
      <c r="AW55" s="33">
        <f>IF(AND($B55&lt;=AW$6,IF($C55&lt;1,50000,$C55)&gt;AW$6),$D55/12,0)*(1+$E55)^COUNTIF($I$4:AV$4,12)*(1+$F$22)</f>
        <v>0</v>
      </c>
      <c r="AX55" s="33">
        <f>IF(AND($B55&lt;=AX$6,IF($C55&lt;1,50000,$C55)&gt;AX$6),$D55/12,0)*(1+$E55)^COUNTIF($I$4:AW$4,12)*(1+$F$22)</f>
        <v>0</v>
      </c>
      <c r="AY55" s="33">
        <f>IF(AND($B55&lt;=AY$6,IF($C55&lt;1,50000,$C55)&gt;AY$6),$D55/12,0)*(1+$E55)^COUNTIF($I$4:AX$4,12)*(1+$F$22)</f>
        <v>0</v>
      </c>
      <c r="AZ55" s="33">
        <f>IF(AND($B55&lt;=AZ$6,IF($C55&lt;1,50000,$C55)&gt;AZ$6),$D55/12,0)*(1+$E55)^COUNTIF($I$4:AY$4,12)*(1+$F$22)</f>
        <v>0</v>
      </c>
      <c r="BA55" s="33">
        <f>IF(AND($B55&lt;=BA$6,IF($C55&lt;1,50000,$C55)&gt;BA$6),$D55/12,0)*(1+$E55)^COUNTIF($I$4:AZ$4,12)*(1+$F$22)</f>
        <v>0</v>
      </c>
      <c r="BB55" s="33">
        <f>IF(AND($B55&lt;=BB$6,IF($C55&lt;1,50000,$C55)&gt;BB$6),$D55/12,0)*(1+$E55)^COUNTIF($I$4:BA$4,12)*(1+$F$22)</f>
        <v>0</v>
      </c>
      <c r="BC55" s="33">
        <f>IF(AND($B55&lt;=BC$6,IF($C55&lt;1,50000,$C55)&gt;BC$6),$D55/12,0)*(1+$E55)^COUNTIF($I$4:BB$4,12)*(1+$F$22)</f>
        <v>0</v>
      </c>
      <c r="BD55" s="33">
        <f>IF(AND($B55&lt;=BD$6,IF($C55&lt;1,50000,$C55)&gt;BD$6),$D55/12,0)*(1+$E55)^COUNTIF($I$4:BC$4,12)*(1+$F$22)</f>
        <v>0</v>
      </c>
      <c r="BE55" s="33">
        <f>IF(AND($B55&lt;=BE$6,IF($C55&lt;1,50000,$C55)&gt;BE$6),$D55/12,0)*(1+$E55)^COUNTIF($I$4:BD$4,12)*(1+$F$22)</f>
        <v>0</v>
      </c>
    </row>
    <row r="56" spans="2:64" s="31" customFormat="1" ht="17" outlineLevel="1" thickBot="1" x14ac:dyDescent="0.25">
      <c r="B56" s="267"/>
      <c r="C56" s="268"/>
      <c r="D56" s="269"/>
      <c r="E56" s="270"/>
      <c r="F56" s="271"/>
      <c r="H56" s="224"/>
      <c r="I56" s="96" t="s">
        <v>43</v>
      </c>
      <c r="J56" s="31">
        <f>IF(AND($B56&lt;=J$6,IF($C56&lt;1,50000,$C56)&gt;J$6),$D56/12,0)*(1+$E56)^COUNTIF($I$4:I$4,12)*(1+$F$22)</f>
        <v>0</v>
      </c>
      <c r="K56" s="31">
        <f>IF(AND($B56&lt;=K$6,IF($C56&lt;1,50000,$C56)&gt;K$6),$D56/12,0)*(1+$E56)^COUNTIF($I$4:J$4,12)*(1+$F$22)</f>
        <v>0</v>
      </c>
      <c r="L56" s="31">
        <f>IF(AND($B56&lt;=L$6,IF($C56&lt;1,50000,$C56)&gt;L$6),$D56/12,0)*(1+$E56)^COUNTIF($I$4:K$4,12)*(1+$F$22)</f>
        <v>0</v>
      </c>
      <c r="M56" s="31">
        <f>IF(AND($B56&lt;=M$6,IF($C56&lt;1,50000,$C56)&gt;M$6),$D56/12,0)*(1+$E56)^COUNTIF($I$4:L$4,12)*(1+$F$22)</f>
        <v>0</v>
      </c>
      <c r="N56" s="31">
        <f>IF(AND($B56&lt;=N$6,IF($C56&lt;1,50000,$C56)&gt;N$6),$D56/12,0)*(1+$E56)^COUNTIF($I$4:M$4,12)*(1+$F$22)</f>
        <v>0</v>
      </c>
      <c r="O56" s="31">
        <f>IF(AND($B56&lt;=O$6,IF($C56&lt;1,50000,$C56)&gt;O$6),$D56/12,0)*(1+$E56)^COUNTIF($I$4:N$4,12)*(1+$F$22)</f>
        <v>0</v>
      </c>
      <c r="P56" s="31">
        <f>IF(AND($B56&lt;=P$6,IF($C56&lt;1,50000,$C56)&gt;P$6),$D56/12,0)*(1+$E56)^COUNTIF($I$4:O$4,12)*(1+$F$22)</f>
        <v>0</v>
      </c>
      <c r="Q56" s="31">
        <f>IF(AND($B56&lt;=Q$6,IF($C56&lt;1,50000,$C56)&gt;Q$6),$D56/12,0)*(1+$E56)^COUNTIF($I$4:P$4,12)*(1+$F$22)</f>
        <v>0</v>
      </c>
      <c r="R56" s="31">
        <f>IF(AND($B56&lt;=R$6,IF($C56&lt;1,50000,$C56)&gt;R$6),$D56/12,0)*(1+$E56)^COUNTIF($I$4:Q$4,12)*(1+$F$22)</f>
        <v>0</v>
      </c>
      <c r="S56" s="31">
        <f>IF(AND($B56&lt;=S$6,IF($C56&lt;1,50000,$C56)&gt;S$6),$D56/12,0)*(1+$E56)^COUNTIF($I$4:R$4,12)*(1+$F$22)</f>
        <v>0</v>
      </c>
      <c r="T56" s="31">
        <f>IF(AND($B56&lt;=T$6,IF($C56&lt;1,50000,$C56)&gt;T$6),$D56/12,0)*(1+$E56)^COUNTIF($I$4:S$4,12)*(1+$F$22)</f>
        <v>0</v>
      </c>
      <c r="U56" s="31">
        <f>IF(AND($B56&lt;=U$6,IF($C56&lt;1,50000,$C56)&gt;U$6),$D56/12,0)*(1+$E56)^COUNTIF($I$4:T$4,12)*(1+$F$22)</f>
        <v>0</v>
      </c>
      <c r="V56" s="31">
        <f>IF(AND($B56&lt;=V$6,IF($C56&lt;1,50000,$C56)&gt;V$6),$D56/12,0)*(1+$E56)^COUNTIF($I$4:U$4,12)*(1+$F$22)</f>
        <v>0</v>
      </c>
      <c r="W56" s="31">
        <f>IF(AND($B56&lt;=W$6,IF($C56&lt;1,50000,$C56)&gt;W$6),$D56/12,0)*(1+$E56)^COUNTIF($I$4:V$4,12)*(1+$F$22)</f>
        <v>0</v>
      </c>
      <c r="X56" s="33">
        <f>IF(AND($B56&lt;=X$6,IF($C56&lt;1,50000,$C56)&gt;X$6),$D56/12,0)*(1+$E56)^COUNTIF($I$4:W$4,12)*(1+$F$22)</f>
        <v>0</v>
      </c>
      <c r="Y56" s="33">
        <f>IF(AND($B56&lt;=Y$6,IF($C56&lt;1,50000,$C56)&gt;Y$6),$D56/12,0)*(1+$E56)^COUNTIF($I$4:X$4,12)*(1+$F$22)</f>
        <v>0</v>
      </c>
      <c r="Z56" s="33">
        <f>IF(AND($B56&lt;=Z$6,IF($C56&lt;1,50000,$C56)&gt;Z$6),$D56/12,0)*(1+$E56)^COUNTIF($I$4:Y$4,12)*(1+$F$22)</f>
        <v>0</v>
      </c>
      <c r="AA56" s="33">
        <f>IF(AND($B56&lt;=AA$6,IF($C56&lt;1,50000,$C56)&gt;AA$6),$D56/12,0)*(1+$E56)^COUNTIF($I$4:Z$4,12)*(1+$F$22)</f>
        <v>0</v>
      </c>
      <c r="AB56" s="33">
        <f>IF(AND($B56&lt;=AB$6,IF($C56&lt;1,50000,$C56)&gt;AB$6),$D56/12,0)*(1+$E56)^COUNTIF($I$4:AA$4,12)*(1+$F$22)</f>
        <v>0</v>
      </c>
      <c r="AC56" s="33">
        <f>IF(AND($B56&lt;=AC$6,IF($C56&lt;1,50000,$C56)&gt;AC$6),$D56/12,0)*(1+$E56)^COUNTIF($I$4:AB$4,12)*(1+$F$22)</f>
        <v>0</v>
      </c>
      <c r="AD56" s="33">
        <f>IF(AND($B56&lt;=AD$6,IF($C56&lt;1,50000,$C56)&gt;AD$6),$D56/12,0)*(1+$E56)^COUNTIF($I$4:AC$4,12)*(1+$F$22)</f>
        <v>0</v>
      </c>
      <c r="AE56" s="33">
        <f>IF(AND($B56&lt;=AE$6,IF($C56&lt;1,50000,$C56)&gt;AE$6),$D56/12,0)*(1+$E56)^COUNTIF($I$4:AD$4,12)*(1+$F$22)</f>
        <v>0</v>
      </c>
      <c r="AF56" s="33">
        <f>IF(AND($B56&lt;=AF$6,IF($C56&lt;1,50000,$C56)&gt;AF$6),$D56/12,0)*(1+$E56)^COUNTIF($I$4:AE$4,12)*(1+$F$22)</f>
        <v>0</v>
      </c>
      <c r="AG56" s="33">
        <f>IF(AND($B56&lt;=AG$6,IF($C56&lt;1,50000,$C56)&gt;AG$6),$D56/12,0)*(1+$E56)^COUNTIF($I$4:AF$4,12)*(1+$F$22)</f>
        <v>0</v>
      </c>
      <c r="AH56" s="33">
        <f>IF(AND($B56&lt;=AH$6,IF($C56&lt;1,50000,$C56)&gt;AH$6),$D56/12,0)*(1+$E56)^COUNTIF($I$4:AG$4,12)*(1+$F$22)</f>
        <v>0</v>
      </c>
      <c r="AI56" s="33">
        <f>IF(AND($B56&lt;=AI$6,IF($C56&lt;1,50000,$C56)&gt;AI$6),$D56/12,0)*(1+$E56)^COUNTIF($I$4:AH$4,12)*(1+$F$22)</f>
        <v>0</v>
      </c>
      <c r="AJ56" s="33">
        <f>IF(AND($B56&lt;=AJ$6,IF($C56&lt;1,50000,$C56)&gt;AJ$6),$D56/12,0)*(1+$E56)^COUNTIF($I$4:AI$4,12)*(1+$F$22)</f>
        <v>0</v>
      </c>
      <c r="AK56" s="33">
        <f>IF(AND($B56&lt;=AK$6,IF($C56&lt;1,50000,$C56)&gt;AK$6),$D56/12,0)*(1+$E56)^COUNTIF($I$4:AJ$4,12)*(1+$F$22)</f>
        <v>0</v>
      </c>
      <c r="AL56" s="33">
        <f>IF(AND($B56&lt;=AL$6,IF($C56&lt;1,50000,$C56)&gt;AL$6),$D56/12,0)*(1+$E56)^COUNTIF($I$4:AK$4,12)*(1+$F$22)</f>
        <v>0</v>
      </c>
      <c r="AM56" s="33">
        <f>IF(AND($B56&lt;=AM$6,IF($C56&lt;1,50000,$C56)&gt;AM$6),$D56/12,0)*(1+$E56)^COUNTIF($I$4:AL$4,12)*(1+$F$22)</f>
        <v>0</v>
      </c>
      <c r="AN56" s="33">
        <f>IF(AND($B56&lt;=AN$6,IF($C56&lt;1,50000,$C56)&gt;AN$6),$D56/12,0)*(1+$E56)^COUNTIF($I$4:AM$4,12)*(1+$F$22)</f>
        <v>0</v>
      </c>
      <c r="AO56" s="33">
        <f>IF(AND($B56&lt;=AO$6,IF($C56&lt;1,50000,$C56)&gt;AO$6),$D56/12,0)*(1+$E56)^COUNTIF($I$4:AN$4,12)*(1+$F$22)</f>
        <v>0</v>
      </c>
      <c r="AP56" s="33">
        <f>IF(AND($B56&lt;=AP$6,IF($C56&lt;1,50000,$C56)&gt;AP$6),$D56/12,0)*(1+$E56)^COUNTIF($I$4:AO$4,12)*(1+$F$22)</f>
        <v>0</v>
      </c>
      <c r="AQ56" s="33">
        <f>IF(AND($B56&lt;=AQ$6,IF($C56&lt;1,50000,$C56)&gt;AQ$6),$D56/12,0)*(1+$E56)^COUNTIF($I$4:AP$4,12)*(1+$F$22)</f>
        <v>0</v>
      </c>
      <c r="AR56" s="33">
        <f>IF(AND($B56&lt;=AR$6,IF($C56&lt;1,50000,$C56)&gt;AR$6),$D56/12,0)*(1+$E56)^COUNTIF($I$4:AQ$4,12)*(1+$F$22)</f>
        <v>0</v>
      </c>
      <c r="AS56" s="33">
        <f>IF(AND($B56&lt;=AS$6,IF($C56&lt;1,50000,$C56)&gt;AS$6),$D56/12,0)*(1+$E56)^COUNTIF($I$4:AR$4,12)*(1+$F$22)</f>
        <v>0</v>
      </c>
      <c r="AT56" s="33">
        <f>IF(AND($B56&lt;=AT$6,IF($C56&lt;1,50000,$C56)&gt;AT$6),$D56/12,0)*(1+$E56)^COUNTIF($I$4:AS$4,12)*(1+$F$22)</f>
        <v>0</v>
      </c>
      <c r="AU56" s="33">
        <f>IF(AND($B56&lt;=AU$6,IF($C56&lt;1,50000,$C56)&gt;AU$6),$D56/12,0)*(1+$E56)^COUNTIF($I$4:AT$4,12)*(1+$F$22)</f>
        <v>0</v>
      </c>
      <c r="AV56" s="33">
        <f>IF(AND($B56&lt;=AV$6,IF($C56&lt;1,50000,$C56)&gt;AV$6),$D56/12,0)*(1+$E56)^COUNTIF($I$4:AU$4,12)*(1+$F$22)</f>
        <v>0</v>
      </c>
      <c r="AW56" s="33">
        <f>IF(AND($B56&lt;=AW$6,IF($C56&lt;1,50000,$C56)&gt;AW$6),$D56/12,0)*(1+$E56)^COUNTIF($I$4:AV$4,12)*(1+$F$22)</f>
        <v>0</v>
      </c>
      <c r="AX56" s="33">
        <f>IF(AND($B56&lt;=AX$6,IF($C56&lt;1,50000,$C56)&gt;AX$6),$D56/12,0)*(1+$E56)^COUNTIF($I$4:AW$4,12)*(1+$F$22)</f>
        <v>0</v>
      </c>
      <c r="AY56" s="33">
        <f>IF(AND($B56&lt;=AY$6,IF($C56&lt;1,50000,$C56)&gt;AY$6),$D56/12,0)*(1+$E56)^COUNTIF($I$4:AX$4,12)*(1+$F$22)</f>
        <v>0</v>
      </c>
      <c r="AZ56" s="33">
        <f>IF(AND($B56&lt;=AZ$6,IF($C56&lt;1,50000,$C56)&gt;AZ$6),$D56/12,0)*(1+$E56)^COUNTIF($I$4:AY$4,12)*(1+$F$22)</f>
        <v>0</v>
      </c>
      <c r="BA56" s="33">
        <f>IF(AND($B56&lt;=BA$6,IF($C56&lt;1,50000,$C56)&gt;BA$6),$D56/12,0)*(1+$E56)^COUNTIF($I$4:AZ$4,12)*(1+$F$22)</f>
        <v>0</v>
      </c>
      <c r="BB56" s="33">
        <f>IF(AND($B56&lt;=BB$6,IF($C56&lt;1,50000,$C56)&gt;BB$6),$D56/12,0)*(1+$E56)^COUNTIF($I$4:BA$4,12)*(1+$F$22)</f>
        <v>0</v>
      </c>
      <c r="BC56" s="33">
        <f>IF(AND($B56&lt;=BC$6,IF($C56&lt;1,50000,$C56)&gt;BC$6),$D56/12,0)*(1+$E56)^COUNTIF($I$4:BB$4,12)*(1+$F$22)</f>
        <v>0</v>
      </c>
      <c r="BD56" s="33">
        <f>IF(AND($B56&lt;=BD$6,IF($C56&lt;1,50000,$C56)&gt;BD$6),$D56/12,0)*(1+$E56)^COUNTIF($I$4:BC$4,12)*(1+$F$22)</f>
        <v>0</v>
      </c>
      <c r="BE56" s="33">
        <f>IF(AND($B56&lt;=BE$6,IF($C56&lt;1,50000,$C56)&gt;BE$6),$D56/12,0)*(1+$E56)^COUNTIF($I$4:BD$4,12)*(1+$F$22)</f>
        <v>0</v>
      </c>
    </row>
    <row r="57" spans="2:64" s="31" customFormat="1" ht="17" outlineLevel="1" thickBot="1" x14ac:dyDescent="0.25">
      <c r="B57" s="267"/>
      <c r="C57" s="268"/>
      <c r="D57" s="269"/>
      <c r="E57" s="270"/>
      <c r="F57" s="271"/>
      <c r="H57" s="224"/>
      <c r="I57" s="96" t="s">
        <v>44</v>
      </c>
      <c r="J57" s="31">
        <f>IF(AND($B57&lt;=J$6,IF($C57&lt;1,50000,$C57)&gt;J$6),$D57/12,0)*(1+$E57)^COUNTIF($I$4:I$4,12)*(1+$F$22)</f>
        <v>0</v>
      </c>
      <c r="K57" s="31">
        <f>IF(AND($B57&lt;=K$6,IF($C57&lt;1,50000,$C57)&gt;K$6),$D57/12,0)*(1+$E57)^COUNTIF($I$4:J$4,12)*(1+$F$22)</f>
        <v>0</v>
      </c>
      <c r="L57" s="31">
        <f>IF(AND($B57&lt;=L$6,IF($C57&lt;1,50000,$C57)&gt;L$6),$D57/12,0)*(1+$E57)^COUNTIF($I$4:K$4,12)*(1+$F$22)</f>
        <v>0</v>
      </c>
      <c r="M57" s="31">
        <f>IF(AND($B57&lt;=M$6,IF($C57&lt;1,50000,$C57)&gt;M$6),$D57/12,0)*(1+$E57)^COUNTIF($I$4:L$4,12)*(1+$F$22)</f>
        <v>0</v>
      </c>
      <c r="N57" s="31">
        <f>IF(AND($B57&lt;=N$6,IF($C57&lt;1,50000,$C57)&gt;N$6),$D57/12,0)*(1+$E57)^COUNTIF($I$4:M$4,12)*(1+$F$22)</f>
        <v>0</v>
      </c>
      <c r="O57" s="31">
        <f>IF(AND($B57&lt;=O$6,IF($C57&lt;1,50000,$C57)&gt;O$6),$D57/12,0)*(1+$E57)^COUNTIF($I$4:N$4,12)*(1+$F$22)</f>
        <v>0</v>
      </c>
      <c r="P57" s="31">
        <f>IF(AND($B57&lt;=P$6,IF($C57&lt;1,50000,$C57)&gt;P$6),$D57/12,0)*(1+$E57)^COUNTIF($I$4:O$4,12)*(1+$F$22)</f>
        <v>0</v>
      </c>
      <c r="Q57" s="31">
        <f>IF(AND($B57&lt;=Q$6,IF($C57&lt;1,50000,$C57)&gt;Q$6),$D57/12,0)*(1+$E57)^COUNTIF($I$4:P$4,12)*(1+$F$22)</f>
        <v>0</v>
      </c>
      <c r="R57" s="31">
        <f>IF(AND($B57&lt;=R$6,IF($C57&lt;1,50000,$C57)&gt;R$6),$D57/12,0)*(1+$E57)^COUNTIF($I$4:Q$4,12)*(1+$F$22)</f>
        <v>0</v>
      </c>
      <c r="S57" s="31">
        <f>IF(AND($B57&lt;=S$6,IF($C57&lt;1,50000,$C57)&gt;S$6),$D57/12,0)*(1+$E57)^COUNTIF($I$4:R$4,12)*(1+$F$22)</f>
        <v>0</v>
      </c>
      <c r="T57" s="31">
        <f>IF(AND($B57&lt;=T$6,IF($C57&lt;1,50000,$C57)&gt;T$6),$D57/12,0)*(1+$E57)^COUNTIF($I$4:S$4,12)*(1+$F$22)</f>
        <v>0</v>
      </c>
      <c r="U57" s="31">
        <f>IF(AND($B57&lt;=U$6,IF($C57&lt;1,50000,$C57)&gt;U$6),$D57/12,0)*(1+$E57)^COUNTIF($I$4:T$4,12)*(1+$F$22)</f>
        <v>0</v>
      </c>
      <c r="V57" s="31">
        <f>IF(AND($B57&lt;=V$6,IF($C57&lt;1,50000,$C57)&gt;V$6),$D57/12,0)*(1+$E57)^COUNTIF($I$4:U$4,12)*(1+$F$22)</f>
        <v>0</v>
      </c>
      <c r="W57" s="31">
        <f>IF(AND($B57&lt;=W$6,IF($C57&lt;1,50000,$C57)&gt;W$6),$D57/12,0)*(1+$E57)^COUNTIF($I$4:V$4,12)*(1+$F$22)</f>
        <v>0</v>
      </c>
      <c r="X57" s="33">
        <f>IF(AND($B57&lt;=X$6,IF($C57&lt;1,50000,$C57)&gt;X$6),$D57/12,0)*(1+$E57)^COUNTIF($I$4:W$4,12)*(1+$F$22)</f>
        <v>0</v>
      </c>
      <c r="Y57" s="33">
        <f>IF(AND($B57&lt;=Y$6,IF($C57&lt;1,50000,$C57)&gt;Y$6),$D57/12,0)*(1+$E57)^COUNTIF($I$4:X$4,12)*(1+$F$22)</f>
        <v>0</v>
      </c>
      <c r="Z57" s="33">
        <f>IF(AND($B57&lt;=Z$6,IF($C57&lt;1,50000,$C57)&gt;Z$6),$D57/12,0)*(1+$E57)^COUNTIF($I$4:Y$4,12)*(1+$F$22)</f>
        <v>0</v>
      </c>
      <c r="AA57" s="33">
        <f>IF(AND($B57&lt;=AA$6,IF($C57&lt;1,50000,$C57)&gt;AA$6),$D57/12,0)*(1+$E57)^COUNTIF($I$4:Z$4,12)*(1+$F$22)</f>
        <v>0</v>
      </c>
      <c r="AB57" s="33">
        <f>IF(AND($B57&lt;=AB$6,IF($C57&lt;1,50000,$C57)&gt;AB$6),$D57/12,0)*(1+$E57)^COUNTIF($I$4:AA$4,12)*(1+$F$22)</f>
        <v>0</v>
      </c>
      <c r="AC57" s="33">
        <f>IF(AND($B57&lt;=AC$6,IF($C57&lt;1,50000,$C57)&gt;AC$6),$D57/12,0)*(1+$E57)^COUNTIF($I$4:AB$4,12)*(1+$F$22)</f>
        <v>0</v>
      </c>
      <c r="AD57" s="33">
        <f>IF(AND($B57&lt;=AD$6,IF($C57&lt;1,50000,$C57)&gt;AD$6),$D57/12,0)*(1+$E57)^COUNTIF($I$4:AC$4,12)*(1+$F$22)</f>
        <v>0</v>
      </c>
      <c r="AE57" s="33">
        <f>IF(AND($B57&lt;=AE$6,IF($C57&lt;1,50000,$C57)&gt;AE$6),$D57/12,0)*(1+$E57)^COUNTIF($I$4:AD$4,12)*(1+$F$22)</f>
        <v>0</v>
      </c>
      <c r="AF57" s="33">
        <f>IF(AND($B57&lt;=AF$6,IF($C57&lt;1,50000,$C57)&gt;AF$6),$D57/12,0)*(1+$E57)^COUNTIF($I$4:AE$4,12)*(1+$F$22)</f>
        <v>0</v>
      </c>
      <c r="AG57" s="33">
        <f>IF(AND($B57&lt;=AG$6,IF($C57&lt;1,50000,$C57)&gt;AG$6),$D57/12,0)*(1+$E57)^COUNTIF($I$4:AF$4,12)*(1+$F$22)</f>
        <v>0</v>
      </c>
      <c r="AH57" s="33">
        <f>IF(AND($B57&lt;=AH$6,IF($C57&lt;1,50000,$C57)&gt;AH$6),$D57/12,0)*(1+$E57)^COUNTIF($I$4:AG$4,12)*(1+$F$22)</f>
        <v>0</v>
      </c>
      <c r="AI57" s="33">
        <f>IF(AND($B57&lt;=AI$6,IF($C57&lt;1,50000,$C57)&gt;AI$6),$D57/12,0)*(1+$E57)^COUNTIF($I$4:AH$4,12)*(1+$F$22)</f>
        <v>0</v>
      </c>
      <c r="AJ57" s="33">
        <f>IF(AND($B57&lt;=AJ$6,IF($C57&lt;1,50000,$C57)&gt;AJ$6),$D57/12,0)*(1+$E57)^COUNTIF($I$4:AI$4,12)*(1+$F$22)</f>
        <v>0</v>
      </c>
      <c r="AK57" s="33">
        <f>IF(AND($B57&lt;=AK$6,IF($C57&lt;1,50000,$C57)&gt;AK$6),$D57/12,0)*(1+$E57)^COUNTIF($I$4:AJ$4,12)*(1+$F$22)</f>
        <v>0</v>
      </c>
      <c r="AL57" s="33">
        <f>IF(AND($B57&lt;=AL$6,IF($C57&lt;1,50000,$C57)&gt;AL$6),$D57/12,0)*(1+$E57)^COUNTIF($I$4:AK$4,12)*(1+$F$22)</f>
        <v>0</v>
      </c>
      <c r="AM57" s="33">
        <f>IF(AND($B57&lt;=AM$6,IF($C57&lt;1,50000,$C57)&gt;AM$6),$D57/12,0)*(1+$E57)^COUNTIF($I$4:AL$4,12)*(1+$F$22)</f>
        <v>0</v>
      </c>
      <c r="AN57" s="33">
        <f>IF(AND($B57&lt;=AN$6,IF($C57&lt;1,50000,$C57)&gt;AN$6),$D57/12,0)*(1+$E57)^COUNTIF($I$4:AM$4,12)*(1+$F$22)</f>
        <v>0</v>
      </c>
      <c r="AO57" s="33">
        <f>IF(AND($B57&lt;=AO$6,IF($C57&lt;1,50000,$C57)&gt;AO$6),$D57/12,0)*(1+$E57)^COUNTIF($I$4:AN$4,12)*(1+$F$22)</f>
        <v>0</v>
      </c>
      <c r="AP57" s="33">
        <f>IF(AND($B57&lt;=AP$6,IF($C57&lt;1,50000,$C57)&gt;AP$6),$D57/12,0)*(1+$E57)^COUNTIF($I$4:AO$4,12)*(1+$F$22)</f>
        <v>0</v>
      </c>
      <c r="AQ57" s="33">
        <f>IF(AND($B57&lt;=AQ$6,IF($C57&lt;1,50000,$C57)&gt;AQ$6),$D57/12,0)*(1+$E57)^COUNTIF($I$4:AP$4,12)*(1+$F$22)</f>
        <v>0</v>
      </c>
      <c r="AR57" s="33">
        <f>IF(AND($B57&lt;=AR$6,IF($C57&lt;1,50000,$C57)&gt;AR$6),$D57/12,0)*(1+$E57)^COUNTIF($I$4:AQ$4,12)*(1+$F$22)</f>
        <v>0</v>
      </c>
      <c r="AS57" s="33">
        <f>IF(AND($B57&lt;=AS$6,IF($C57&lt;1,50000,$C57)&gt;AS$6),$D57/12,0)*(1+$E57)^COUNTIF($I$4:AR$4,12)*(1+$F$22)</f>
        <v>0</v>
      </c>
      <c r="AT57" s="33">
        <f>IF(AND($B57&lt;=AT$6,IF($C57&lt;1,50000,$C57)&gt;AT$6),$D57/12,0)*(1+$E57)^COUNTIF($I$4:AS$4,12)*(1+$F$22)</f>
        <v>0</v>
      </c>
      <c r="AU57" s="33">
        <f>IF(AND($B57&lt;=AU$6,IF($C57&lt;1,50000,$C57)&gt;AU$6),$D57/12,0)*(1+$E57)^COUNTIF($I$4:AT$4,12)*(1+$F$22)</f>
        <v>0</v>
      </c>
      <c r="AV57" s="33">
        <f>IF(AND($B57&lt;=AV$6,IF($C57&lt;1,50000,$C57)&gt;AV$6),$D57/12,0)*(1+$E57)^COUNTIF($I$4:AU$4,12)*(1+$F$22)</f>
        <v>0</v>
      </c>
      <c r="AW57" s="33">
        <f>IF(AND($B57&lt;=AW$6,IF($C57&lt;1,50000,$C57)&gt;AW$6),$D57/12,0)*(1+$E57)^COUNTIF($I$4:AV$4,12)*(1+$F$22)</f>
        <v>0</v>
      </c>
      <c r="AX57" s="33">
        <f>IF(AND($B57&lt;=AX$6,IF($C57&lt;1,50000,$C57)&gt;AX$6),$D57/12,0)*(1+$E57)^COUNTIF($I$4:AW$4,12)*(1+$F$22)</f>
        <v>0</v>
      </c>
      <c r="AY57" s="33">
        <f>IF(AND($B57&lt;=AY$6,IF($C57&lt;1,50000,$C57)&gt;AY$6),$D57/12,0)*(1+$E57)^COUNTIF($I$4:AX$4,12)*(1+$F$22)</f>
        <v>0</v>
      </c>
      <c r="AZ57" s="33">
        <f>IF(AND($B57&lt;=AZ$6,IF($C57&lt;1,50000,$C57)&gt;AZ$6),$D57/12,0)*(1+$E57)^COUNTIF($I$4:AY$4,12)*(1+$F$22)</f>
        <v>0</v>
      </c>
      <c r="BA57" s="33">
        <f>IF(AND($B57&lt;=BA$6,IF($C57&lt;1,50000,$C57)&gt;BA$6),$D57/12,0)*(1+$E57)^COUNTIF($I$4:AZ$4,12)*(1+$F$22)</f>
        <v>0</v>
      </c>
      <c r="BB57" s="33">
        <f>IF(AND($B57&lt;=BB$6,IF($C57&lt;1,50000,$C57)&gt;BB$6),$D57/12,0)*(1+$E57)^COUNTIF($I$4:BA$4,12)*(1+$F$22)</f>
        <v>0</v>
      </c>
      <c r="BC57" s="33">
        <f>IF(AND($B57&lt;=BC$6,IF($C57&lt;1,50000,$C57)&gt;BC$6),$D57/12,0)*(1+$E57)^COUNTIF($I$4:BB$4,12)*(1+$F$22)</f>
        <v>0</v>
      </c>
      <c r="BD57" s="33">
        <f>IF(AND($B57&lt;=BD$6,IF($C57&lt;1,50000,$C57)&gt;BD$6),$D57/12,0)*(1+$E57)^COUNTIF($I$4:BC$4,12)*(1+$F$22)</f>
        <v>0</v>
      </c>
      <c r="BE57" s="33">
        <f>IF(AND($B57&lt;=BE$6,IF($C57&lt;1,50000,$C57)&gt;BE$6),$D57/12,0)*(1+$E57)^COUNTIF($I$4:BD$4,12)*(1+$F$22)</f>
        <v>0</v>
      </c>
    </row>
    <row r="58" spans="2:64" s="97" customFormat="1" ht="17" outlineLevel="1" thickBot="1" x14ac:dyDescent="0.25">
      <c r="B58" s="286"/>
      <c r="C58" s="287"/>
      <c r="D58" s="288"/>
      <c r="E58" s="289"/>
      <c r="F58" s="271"/>
      <c r="H58" s="225"/>
      <c r="I58" s="96" t="s">
        <v>45</v>
      </c>
      <c r="J58" s="31">
        <f>IF(AND($B58&lt;=J$6,IF($C58&lt;1,50000,$C58)&gt;J$6),$D58/12,0)*(1+$E58)^COUNTIF($I$4:I$4,12)*(1+$F$22)</f>
        <v>0</v>
      </c>
      <c r="K58" s="31">
        <f>IF(AND($B58&lt;=K$6,IF($C58&lt;1,50000,$C58)&gt;K$6),$D58/12,0)*(1+$E58)^COUNTIF($I$4:J$4,12)*(1+$F$22)</f>
        <v>0</v>
      </c>
      <c r="L58" s="31">
        <f>IF(AND($B58&lt;=L$6,IF($C58&lt;1,50000,$C58)&gt;L$6),$D58/12,0)*(1+$E58)^COUNTIF($I$4:K$4,12)*(1+$F$22)</f>
        <v>0</v>
      </c>
      <c r="M58" s="31">
        <f>IF(AND($B58&lt;=M$6,IF($C58&lt;1,50000,$C58)&gt;M$6),$D58/12,0)*(1+$E58)^COUNTIF($I$4:L$4,12)*(1+$F$22)</f>
        <v>0</v>
      </c>
      <c r="N58" s="31">
        <f>IF(AND($B58&lt;=N$6,IF($C58&lt;1,50000,$C58)&gt;N$6),$D58/12,0)*(1+$E58)^COUNTIF($I$4:M$4,12)*(1+$F$22)</f>
        <v>0</v>
      </c>
      <c r="O58" s="31">
        <f>IF(AND($B58&lt;=O$6,IF($C58&lt;1,50000,$C58)&gt;O$6),$D58/12,0)*(1+$E58)^COUNTIF($I$4:N$4,12)*(1+$F$22)</f>
        <v>0</v>
      </c>
      <c r="P58" s="31">
        <f>IF(AND($B58&lt;=P$6,IF($C58&lt;1,50000,$C58)&gt;P$6),$D58/12,0)*(1+$E58)^COUNTIF($I$4:O$4,12)*(1+$F$22)</f>
        <v>0</v>
      </c>
      <c r="Q58" s="31">
        <f>IF(AND($B58&lt;=Q$6,IF($C58&lt;1,50000,$C58)&gt;Q$6),$D58/12,0)*(1+$E58)^COUNTIF($I$4:P$4,12)*(1+$F$22)</f>
        <v>0</v>
      </c>
      <c r="R58" s="31">
        <f>IF(AND($B58&lt;=R$6,IF($C58&lt;1,50000,$C58)&gt;R$6),$D58/12,0)*(1+$E58)^COUNTIF($I$4:Q$4,12)*(1+$F$22)</f>
        <v>0</v>
      </c>
      <c r="S58" s="31">
        <f>IF(AND($B58&lt;=S$6,IF($C58&lt;1,50000,$C58)&gt;S$6),$D58/12,0)*(1+$E58)^COUNTIF($I$4:R$4,12)*(1+$F$22)</f>
        <v>0</v>
      </c>
      <c r="T58" s="31">
        <f>IF(AND($B58&lt;=T$6,IF($C58&lt;1,50000,$C58)&gt;T$6),$D58/12,0)*(1+$E58)^COUNTIF($I$4:S$4,12)*(1+$F$22)</f>
        <v>0</v>
      </c>
      <c r="U58" s="31">
        <f>IF(AND($B58&lt;=U$6,IF($C58&lt;1,50000,$C58)&gt;U$6),$D58/12,0)*(1+$E58)^COUNTIF($I$4:T$4,12)*(1+$F$22)</f>
        <v>0</v>
      </c>
      <c r="V58" s="31">
        <f>IF(AND($B58&lt;=V$6,IF($C58&lt;1,50000,$C58)&gt;V$6),$D58/12,0)*(1+$E58)^COUNTIF($I$4:U$4,12)*(1+$F$22)</f>
        <v>0</v>
      </c>
      <c r="W58" s="31">
        <f>IF(AND($B58&lt;=W$6,IF($C58&lt;1,50000,$C58)&gt;W$6),$D58/12,0)*(1+$E58)^COUNTIF($I$4:V$4,12)*(1+$F$22)</f>
        <v>0</v>
      </c>
      <c r="X58" s="33">
        <f>IF(AND($B58&lt;=X$6,IF($C58&lt;1,50000,$C58)&gt;X$6),$D58/12,0)*(1+$E58)^COUNTIF($I$4:W$4,12)*(1+$F$22)</f>
        <v>0</v>
      </c>
      <c r="Y58" s="33">
        <f>IF(AND($B58&lt;=Y$6,IF($C58&lt;1,50000,$C58)&gt;Y$6),$D58/12,0)*(1+$E58)^COUNTIF($I$4:X$4,12)*(1+$F$22)</f>
        <v>0</v>
      </c>
      <c r="Z58" s="33">
        <f>IF(AND($B58&lt;=Z$6,IF($C58&lt;1,50000,$C58)&gt;Z$6),$D58/12,0)*(1+$E58)^COUNTIF($I$4:Y$4,12)*(1+$F$22)</f>
        <v>0</v>
      </c>
      <c r="AA58" s="33">
        <f>IF(AND($B58&lt;=AA$6,IF($C58&lt;1,50000,$C58)&gt;AA$6),$D58/12,0)*(1+$E58)^COUNTIF($I$4:Z$4,12)*(1+$F$22)</f>
        <v>0</v>
      </c>
      <c r="AB58" s="33">
        <f>IF(AND($B58&lt;=AB$6,IF($C58&lt;1,50000,$C58)&gt;AB$6),$D58/12,0)*(1+$E58)^COUNTIF($I$4:AA$4,12)*(1+$F$22)</f>
        <v>0</v>
      </c>
      <c r="AC58" s="33">
        <f>IF(AND($B58&lt;=AC$6,IF($C58&lt;1,50000,$C58)&gt;AC$6),$D58/12,0)*(1+$E58)^COUNTIF($I$4:AB$4,12)*(1+$F$22)</f>
        <v>0</v>
      </c>
      <c r="AD58" s="33">
        <f>IF(AND($B58&lt;=AD$6,IF($C58&lt;1,50000,$C58)&gt;AD$6),$D58/12,0)*(1+$E58)^COUNTIF($I$4:AC$4,12)*(1+$F$22)</f>
        <v>0</v>
      </c>
      <c r="AE58" s="33">
        <f>IF(AND($B58&lt;=AE$6,IF($C58&lt;1,50000,$C58)&gt;AE$6),$D58/12,0)*(1+$E58)^COUNTIF($I$4:AD$4,12)*(1+$F$22)</f>
        <v>0</v>
      </c>
      <c r="AF58" s="33">
        <f>IF(AND($B58&lt;=AF$6,IF($C58&lt;1,50000,$C58)&gt;AF$6),$D58/12,0)*(1+$E58)^COUNTIF($I$4:AE$4,12)*(1+$F$22)</f>
        <v>0</v>
      </c>
      <c r="AG58" s="33">
        <f>IF(AND($B58&lt;=AG$6,IF($C58&lt;1,50000,$C58)&gt;AG$6),$D58/12,0)*(1+$E58)^COUNTIF($I$4:AF$4,12)*(1+$F$22)</f>
        <v>0</v>
      </c>
      <c r="AH58" s="33">
        <f>IF(AND($B58&lt;=AH$6,IF($C58&lt;1,50000,$C58)&gt;AH$6),$D58/12,0)*(1+$E58)^COUNTIF($I$4:AG$4,12)*(1+$F$22)</f>
        <v>0</v>
      </c>
      <c r="AI58" s="33">
        <f>IF(AND($B58&lt;=AI$6,IF($C58&lt;1,50000,$C58)&gt;AI$6),$D58/12,0)*(1+$E58)^COUNTIF($I$4:AH$4,12)*(1+$F$22)</f>
        <v>0</v>
      </c>
      <c r="AJ58" s="33">
        <f>IF(AND($B58&lt;=AJ$6,IF($C58&lt;1,50000,$C58)&gt;AJ$6),$D58/12,0)*(1+$E58)^COUNTIF($I$4:AI$4,12)*(1+$F$22)</f>
        <v>0</v>
      </c>
      <c r="AK58" s="33">
        <f>IF(AND($B58&lt;=AK$6,IF($C58&lt;1,50000,$C58)&gt;AK$6),$D58/12,0)*(1+$E58)^COUNTIF($I$4:AJ$4,12)*(1+$F$22)</f>
        <v>0</v>
      </c>
      <c r="AL58" s="33">
        <f>IF(AND($B58&lt;=AL$6,IF($C58&lt;1,50000,$C58)&gt;AL$6),$D58/12,0)*(1+$E58)^COUNTIF($I$4:AK$4,12)*(1+$F$22)</f>
        <v>0</v>
      </c>
      <c r="AM58" s="33">
        <f>IF(AND($B58&lt;=AM$6,IF($C58&lt;1,50000,$C58)&gt;AM$6),$D58/12,0)*(1+$E58)^COUNTIF($I$4:AL$4,12)*(1+$F$22)</f>
        <v>0</v>
      </c>
      <c r="AN58" s="33">
        <f>IF(AND($B58&lt;=AN$6,IF($C58&lt;1,50000,$C58)&gt;AN$6),$D58/12,0)*(1+$E58)^COUNTIF($I$4:AM$4,12)*(1+$F$22)</f>
        <v>0</v>
      </c>
      <c r="AO58" s="33">
        <f>IF(AND($B58&lt;=AO$6,IF($C58&lt;1,50000,$C58)&gt;AO$6),$D58/12,0)*(1+$E58)^COUNTIF($I$4:AN$4,12)*(1+$F$22)</f>
        <v>0</v>
      </c>
      <c r="AP58" s="33">
        <f>IF(AND($B58&lt;=AP$6,IF($C58&lt;1,50000,$C58)&gt;AP$6),$D58/12,0)*(1+$E58)^COUNTIF($I$4:AO$4,12)*(1+$F$22)</f>
        <v>0</v>
      </c>
      <c r="AQ58" s="33">
        <f>IF(AND($B58&lt;=AQ$6,IF($C58&lt;1,50000,$C58)&gt;AQ$6),$D58/12,0)*(1+$E58)^COUNTIF($I$4:AP$4,12)*(1+$F$22)</f>
        <v>0</v>
      </c>
      <c r="AR58" s="33">
        <f>IF(AND($B58&lt;=AR$6,IF($C58&lt;1,50000,$C58)&gt;AR$6),$D58/12,0)*(1+$E58)^COUNTIF($I$4:AQ$4,12)*(1+$F$22)</f>
        <v>0</v>
      </c>
      <c r="AS58" s="33">
        <f>IF(AND($B58&lt;=AS$6,IF($C58&lt;1,50000,$C58)&gt;AS$6),$D58/12,0)*(1+$E58)^COUNTIF($I$4:AR$4,12)*(1+$F$22)</f>
        <v>0</v>
      </c>
      <c r="AT58" s="33">
        <f>IF(AND($B58&lt;=AT$6,IF($C58&lt;1,50000,$C58)&gt;AT$6),$D58/12,0)*(1+$E58)^COUNTIF($I$4:AS$4,12)*(1+$F$22)</f>
        <v>0</v>
      </c>
      <c r="AU58" s="33">
        <f>IF(AND($B58&lt;=AU$6,IF($C58&lt;1,50000,$C58)&gt;AU$6),$D58/12,0)*(1+$E58)^COUNTIF($I$4:AT$4,12)*(1+$F$22)</f>
        <v>0</v>
      </c>
      <c r="AV58" s="33">
        <f>IF(AND($B58&lt;=AV$6,IF($C58&lt;1,50000,$C58)&gt;AV$6),$D58/12,0)*(1+$E58)^COUNTIF($I$4:AU$4,12)*(1+$F$22)</f>
        <v>0</v>
      </c>
      <c r="AW58" s="33">
        <f>IF(AND($B58&lt;=AW$6,IF($C58&lt;1,50000,$C58)&gt;AW$6),$D58/12,0)*(1+$E58)^COUNTIF($I$4:AV$4,12)*(1+$F$22)</f>
        <v>0</v>
      </c>
      <c r="AX58" s="33">
        <f>IF(AND($B58&lt;=AX$6,IF($C58&lt;1,50000,$C58)&gt;AX$6),$D58/12,0)*(1+$E58)^COUNTIF($I$4:AW$4,12)*(1+$F$22)</f>
        <v>0</v>
      </c>
      <c r="AY58" s="33">
        <f>IF(AND($B58&lt;=AY$6,IF($C58&lt;1,50000,$C58)&gt;AY$6),$D58/12,0)*(1+$E58)^COUNTIF($I$4:AX$4,12)*(1+$F$22)</f>
        <v>0</v>
      </c>
      <c r="AZ58" s="33">
        <f>IF(AND($B58&lt;=AZ$6,IF($C58&lt;1,50000,$C58)&gt;AZ$6),$D58/12,0)*(1+$E58)^COUNTIF($I$4:AY$4,12)*(1+$F$22)</f>
        <v>0</v>
      </c>
      <c r="BA58" s="33">
        <f>IF(AND($B58&lt;=BA$6,IF($C58&lt;1,50000,$C58)&gt;BA$6),$D58/12,0)*(1+$E58)^COUNTIF($I$4:AZ$4,12)*(1+$F$22)</f>
        <v>0</v>
      </c>
      <c r="BB58" s="33">
        <f>IF(AND($B58&lt;=BB$6,IF($C58&lt;1,50000,$C58)&gt;BB$6),$D58/12,0)*(1+$E58)^COUNTIF($I$4:BA$4,12)*(1+$F$22)</f>
        <v>0</v>
      </c>
      <c r="BC58" s="33">
        <f>IF(AND($B58&lt;=BC$6,IF($C58&lt;1,50000,$C58)&gt;BC$6),$D58/12,0)*(1+$E58)^COUNTIF($I$4:BB$4,12)*(1+$F$22)</f>
        <v>0</v>
      </c>
      <c r="BD58" s="33">
        <f>IF(AND($B58&lt;=BD$6,IF($C58&lt;1,50000,$C58)&gt;BD$6),$D58/12,0)*(1+$E58)^COUNTIF($I$4:BC$4,12)*(1+$F$22)</f>
        <v>0</v>
      </c>
      <c r="BE58" s="33">
        <f>IF(AND($B58&lt;=BE$6,IF($C58&lt;1,50000,$C58)&gt;BE$6),$D58/12,0)*(1+$E58)^COUNTIF($I$4:BD$4,12)*(1+$F$22)</f>
        <v>0</v>
      </c>
      <c r="BF58" s="31"/>
      <c r="BG58" s="31"/>
      <c r="BH58" s="31"/>
      <c r="BI58" s="31"/>
      <c r="BJ58" s="31"/>
      <c r="BK58" s="31"/>
      <c r="BL58" s="31"/>
    </row>
    <row r="59" spans="2:64" s="31" customFormat="1" ht="17" outlineLevel="1" thickBot="1" x14ac:dyDescent="0.25">
      <c r="B59" s="267"/>
      <c r="C59" s="268"/>
      <c r="D59" s="269"/>
      <c r="E59" s="270"/>
      <c r="F59" s="271"/>
      <c r="H59" s="224"/>
      <c r="I59" s="96" t="s">
        <v>46</v>
      </c>
      <c r="J59" s="31">
        <f>IF(AND($B59&lt;=J$6,IF($C59&lt;1,50000,$C59)&gt;J$6),$D59/12,0)*(1+$E59)^COUNTIF($I$4:I$4,12)*(1+$F$22)</f>
        <v>0</v>
      </c>
      <c r="K59" s="31">
        <f>IF(AND($B59&lt;=K$6,IF($C59&lt;1,50000,$C59)&gt;K$6),$D59/12,0)*(1+$E59)^COUNTIF($I$4:J$4,12)*(1+$F$22)</f>
        <v>0</v>
      </c>
      <c r="L59" s="31">
        <f>IF(AND($B59&lt;=L$6,IF($C59&lt;1,50000,$C59)&gt;L$6),$D59/12,0)*(1+$E59)^COUNTIF($I$4:K$4,12)*(1+$F$22)</f>
        <v>0</v>
      </c>
      <c r="M59" s="31">
        <f>IF(AND($B59&lt;=M$6,IF($C59&lt;1,50000,$C59)&gt;M$6),$D59/12,0)*(1+$E59)^COUNTIF($I$4:L$4,12)*(1+$F$22)</f>
        <v>0</v>
      </c>
      <c r="N59" s="31">
        <f>IF(AND($B59&lt;=N$6,IF($C59&lt;1,50000,$C59)&gt;N$6),$D59/12,0)*(1+$E59)^COUNTIF($I$4:M$4,12)*(1+$F$22)</f>
        <v>0</v>
      </c>
      <c r="O59" s="31">
        <f>IF(AND($B59&lt;=O$6,IF($C59&lt;1,50000,$C59)&gt;O$6),$D59/12,0)*(1+$E59)^COUNTIF($I$4:N$4,12)*(1+$F$22)</f>
        <v>0</v>
      </c>
      <c r="P59" s="31">
        <f>IF(AND($B59&lt;=P$6,IF($C59&lt;1,50000,$C59)&gt;P$6),$D59/12,0)*(1+$E59)^COUNTIF($I$4:O$4,12)*(1+$F$22)</f>
        <v>0</v>
      </c>
      <c r="Q59" s="31">
        <f>IF(AND($B59&lt;=Q$6,IF($C59&lt;1,50000,$C59)&gt;Q$6),$D59/12,0)*(1+$E59)^COUNTIF($I$4:P$4,12)*(1+$F$22)</f>
        <v>0</v>
      </c>
      <c r="R59" s="31">
        <f>IF(AND($B59&lt;=R$6,IF($C59&lt;1,50000,$C59)&gt;R$6),$D59/12,0)*(1+$E59)^COUNTIF($I$4:Q$4,12)*(1+$F$22)</f>
        <v>0</v>
      </c>
      <c r="S59" s="31">
        <f>IF(AND($B59&lt;=S$6,IF($C59&lt;1,50000,$C59)&gt;S$6),$D59/12,0)*(1+$E59)^COUNTIF($I$4:R$4,12)*(1+$F$22)</f>
        <v>0</v>
      </c>
      <c r="T59" s="31">
        <f>IF(AND($B59&lt;=T$6,IF($C59&lt;1,50000,$C59)&gt;T$6),$D59/12,0)*(1+$E59)^COUNTIF($I$4:S$4,12)*(1+$F$22)</f>
        <v>0</v>
      </c>
      <c r="U59" s="31">
        <f>IF(AND($B59&lt;=U$6,IF($C59&lt;1,50000,$C59)&gt;U$6),$D59/12,0)*(1+$E59)^COUNTIF($I$4:T$4,12)*(1+$F$22)</f>
        <v>0</v>
      </c>
      <c r="V59" s="31">
        <f>IF(AND($B59&lt;=V$6,IF($C59&lt;1,50000,$C59)&gt;V$6),$D59/12,0)*(1+$E59)^COUNTIF($I$4:U$4,12)*(1+$F$22)</f>
        <v>0</v>
      </c>
      <c r="W59" s="31">
        <f>IF(AND($B59&lt;=W$6,IF($C59&lt;1,50000,$C59)&gt;W$6),$D59/12,0)*(1+$E59)^COUNTIF($I$4:V$4,12)*(1+$F$22)</f>
        <v>0</v>
      </c>
      <c r="X59" s="33">
        <f>IF(AND($B59&lt;=X$6,IF($C59&lt;1,50000,$C59)&gt;X$6),$D59/12,0)*(1+$E59)^COUNTIF($I$4:W$4,12)*(1+$F$22)</f>
        <v>0</v>
      </c>
      <c r="Y59" s="33">
        <f>IF(AND($B59&lt;=Y$6,IF($C59&lt;1,50000,$C59)&gt;Y$6),$D59/12,0)*(1+$E59)^COUNTIF($I$4:X$4,12)*(1+$F$22)</f>
        <v>0</v>
      </c>
      <c r="Z59" s="33">
        <f>IF(AND($B59&lt;=Z$6,IF($C59&lt;1,50000,$C59)&gt;Z$6),$D59/12,0)*(1+$E59)^COUNTIF($I$4:Y$4,12)*(1+$F$22)</f>
        <v>0</v>
      </c>
      <c r="AA59" s="33">
        <f>IF(AND($B59&lt;=AA$6,IF($C59&lt;1,50000,$C59)&gt;AA$6),$D59/12,0)*(1+$E59)^COUNTIF($I$4:Z$4,12)*(1+$F$22)</f>
        <v>0</v>
      </c>
      <c r="AB59" s="33">
        <f>IF(AND($B59&lt;=AB$6,IF($C59&lt;1,50000,$C59)&gt;AB$6),$D59/12,0)*(1+$E59)^COUNTIF($I$4:AA$4,12)*(1+$F$22)</f>
        <v>0</v>
      </c>
      <c r="AC59" s="33">
        <f>IF(AND($B59&lt;=AC$6,IF($C59&lt;1,50000,$C59)&gt;AC$6),$D59/12,0)*(1+$E59)^COUNTIF($I$4:AB$4,12)*(1+$F$22)</f>
        <v>0</v>
      </c>
      <c r="AD59" s="33">
        <f>IF(AND($B59&lt;=AD$6,IF($C59&lt;1,50000,$C59)&gt;AD$6),$D59/12,0)*(1+$E59)^COUNTIF($I$4:AC$4,12)*(1+$F$22)</f>
        <v>0</v>
      </c>
      <c r="AE59" s="33">
        <f>IF(AND($B59&lt;=AE$6,IF($C59&lt;1,50000,$C59)&gt;AE$6),$D59/12,0)*(1+$E59)^COUNTIF($I$4:AD$4,12)*(1+$F$22)</f>
        <v>0</v>
      </c>
      <c r="AF59" s="33">
        <f>IF(AND($B59&lt;=AF$6,IF($C59&lt;1,50000,$C59)&gt;AF$6),$D59/12,0)*(1+$E59)^COUNTIF($I$4:AE$4,12)*(1+$F$22)</f>
        <v>0</v>
      </c>
      <c r="AG59" s="33">
        <f>IF(AND($B59&lt;=AG$6,IF($C59&lt;1,50000,$C59)&gt;AG$6),$D59/12,0)*(1+$E59)^COUNTIF($I$4:AF$4,12)*(1+$F$22)</f>
        <v>0</v>
      </c>
      <c r="AH59" s="33">
        <f>IF(AND($B59&lt;=AH$6,IF($C59&lt;1,50000,$C59)&gt;AH$6),$D59/12,0)*(1+$E59)^COUNTIF($I$4:AG$4,12)*(1+$F$22)</f>
        <v>0</v>
      </c>
      <c r="AI59" s="33">
        <f>IF(AND($B59&lt;=AI$6,IF($C59&lt;1,50000,$C59)&gt;AI$6),$D59/12,0)*(1+$E59)^COUNTIF($I$4:AH$4,12)*(1+$F$22)</f>
        <v>0</v>
      </c>
      <c r="AJ59" s="33">
        <f>IF(AND($B59&lt;=AJ$6,IF($C59&lt;1,50000,$C59)&gt;AJ$6),$D59/12,0)*(1+$E59)^COUNTIF($I$4:AI$4,12)*(1+$F$22)</f>
        <v>0</v>
      </c>
      <c r="AK59" s="33">
        <f>IF(AND($B59&lt;=AK$6,IF($C59&lt;1,50000,$C59)&gt;AK$6),$D59/12,0)*(1+$E59)^COUNTIF($I$4:AJ$4,12)*(1+$F$22)</f>
        <v>0</v>
      </c>
      <c r="AL59" s="33">
        <f>IF(AND($B59&lt;=AL$6,IF($C59&lt;1,50000,$C59)&gt;AL$6),$D59/12,0)*(1+$E59)^COUNTIF($I$4:AK$4,12)*(1+$F$22)</f>
        <v>0</v>
      </c>
      <c r="AM59" s="33">
        <f>IF(AND($B59&lt;=AM$6,IF($C59&lt;1,50000,$C59)&gt;AM$6),$D59/12,0)*(1+$E59)^COUNTIF($I$4:AL$4,12)*(1+$F$22)</f>
        <v>0</v>
      </c>
      <c r="AN59" s="33">
        <f>IF(AND($B59&lt;=AN$6,IF($C59&lt;1,50000,$C59)&gt;AN$6),$D59/12,0)*(1+$E59)^COUNTIF($I$4:AM$4,12)*(1+$F$22)</f>
        <v>0</v>
      </c>
      <c r="AO59" s="33">
        <f>IF(AND($B59&lt;=AO$6,IF($C59&lt;1,50000,$C59)&gt;AO$6),$D59/12,0)*(1+$E59)^COUNTIF($I$4:AN$4,12)*(1+$F$22)</f>
        <v>0</v>
      </c>
      <c r="AP59" s="33">
        <f>IF(AND($B59&lt;=AP$6,IF($C59&lt;1,50000,$C59)&gt;AP$6),$D59/12,0)*(1+$E59)^COUNTIF($I$4:AO$4,12)*(1+$F$22)</f>
        <v>0</v>
      </c>
      <c r="AQ59" s="33">
        <f>IF(AND($B59&lt;=AQ$6,IF($C59&lt;1,50000,$C59)&gt;AQ$6),$D59/12,0)*(1+$E59)^COUNTIF($I$4:AP$4,12)*(1+$F$22)</f>
        <v>0</v>
      </c>
      <c r="AR59" s="33">
        <f>IF(AND($B59&lt;=AR$6,IF($C59&lt;1,50000,$C59)&gt;AR$6),$D59/12,0)*(1+$E59)^COUNTIF($I$4:AQ$4,12)*(1+$F$22)</f>
        <v>0</v>
      </c>
      <c r="AS59" s="33">
        <f>IF(AND($B59&lt;=AS$6,IF($C59&lt;1,50000,$C59)&gt;AS$6),$D59/12,0)*(1+$E59)^COUNTIF($I$4:AR$4,12)*(1+$F$22)</f>
        <v>0</v>
      </c>
      <c r="AT59" s="33">
        <f>IF(AND($B59&lt;=AT$6,IF($C59&lt;1,50000,$C59)&gt;AT$6),$D59/12,0)*(1+$E59)^COUNTIF($I$4:AS$4,12)*(1+$F$22)</f>
        <v>0</v>
      </c>
      <c r="AU59" s="33">
        <f>IF(AND($B59&lt;=AU$6,IF($C59&lt;1,50000,$C59)&gt;AU$6),$D59/12,0)*(1+$E59)^COUNTIF($I$4:AT$4,12)*(1+$F$22)</f>
        <v>0</v>
      </c>
      <c r="AV59" s="33">
        <f>IF(AND($B59&lt;=AV$6,IF($C59&lt;1,50000,$C59)&gt;AV$6),$D59/12,0)*(1+$E59)^COUNTIF($I$4:AU$4,12)*(1+$F$22)</f>
        <v>0</v>
      </c>
      <c r="AW59" s="33">
        <f>IF(AND($B59&lt;=AW$6,IF($C59&lt;1,50000,$C59)&gt;AW$6),$D59/12,0)*(1+$E59)^COUNTIF($I$4:AV$4,12)*(1+$F$22)</f>
        <v>0</v>
      </c>
      <c r="AX59" s="33">
        <f>IF(AND($B59&lt;=AX$6,IF($C59&lt;1,50000,$C59)&gt;AX$6),$D59/12,0)*(1+$E59)^COUNTIF($I$4:AW$4,12)*(1+$F$22)</f>
        <v>0</v>
      </c>
      <c r="AY59" s="33">
        <f>IF(AND($B59&lt;=AY$6,IF($C59&lt;1,50000,$C59)&gt;AY$6),$D59/12,0)*(1+$E59)^COUNTIF($I$4:AX$4,12)*(1+$F$22)</f>
        <v>0</v>
      </c>
      <c r="AZ59" s="33">
        <f>IF(AND($B59&lt;=AZ$6,IF($C59&lt;1,50000,$C59)&gt;AZ$6),$D59/12,0)*(1+$E59)^COUNTIF($I$4:AY$4,12)*(1+$F$22)</f>
        <v>0</v>
      </c>
      <c r="BA59" s="33">
        <f>IF(AND($B59&lt;=BA$6,IF($C59&lt;1,50000,$C59)&gt;BA$6),$D59/12,0)*(1+$E59)^COUNTIF($I$4:AZ$4,12)*(1+$F$22)</f>
        <v>0</v>
      </c>
      <c r="BB59" s="33">
        <f>IF(AND($B59&lt;=BB$6,IF($C59&lt;1,50000,$C59)&gt;BB$6),$D59/12,0)*(1+$E59)^COUNTIF($I$4:BA$4,12)*(1+$F$22)</f>
        <v>0</v>
      </c>
      <c r="BC59" s="33">
        <f>IF(AND($B59&lt;=BC$6,IF($C59&lt;1,50000,$C59)&gt;BC$6),$D59/12,0)*(1+$E59)^COUNTIF($I$4:BB$4,12)*(1+$F$22)</f>
        <v>0</v>
      </c>
      <c r="BD59" s="33">
        <f>IF(AND($B59&lt;=BD$6,IF($C59&lt;1,50000,$C59)&gt;BD$6),$D59/12,0)*(1+$E59)^COUNTIF($I$4:BC$4,12)*(1+$F$22)</f>
        <v>0</v>
      </c>
      <c r="BE59" s="33">
        <f>IF(AND($B59&lt;=BE$6,IF($C59&lt;1,50000,$C59)&gt;BE$6),$D59/12,0)*(1+$E59)^COUNTIF($I$4:BD$4,12)*(1+$F$22)</f>
        <v>0</v>
      </c>
    </row>
    <row r="60" spans="2:64" s="90" customFormat="1" outlineLevel="1" x14ac:dyDescent="0.2">
      <c r="B60" s="161"/>
      <c r="C60" s="161"/>
      <c r="D60" s="162"/>
      <c r="E60" s="163"/>
      <c r="F60" s="163"/>
      <c r="H60" s="226" t="s">
        <v>87</v>
      </c>
      <c r="I60" s="91" t="str">
        <f>"Total "&amp;I54</f>
        <v>Total Customer Support</v>
      </c>
      <c r="J60" s="92">
        <f t="shared" ref="J60:BE60" si="34">SUM(J55:J59)</f>
        <v>0</v>
      </c>
      <c r="K60" s="92">
        <f t="shared" si="34"/>
        <v>0</v>
      </c>
      <c r="L60" s="92">
        <f t="shared" si="34"/>
        <v>0</v>
      </c>
      <c r="M60" s="92">
        <f t="shared" si="34"/>
        <v>0</v>
      </c>
      <c r="N60" s="92">
        <f t="shared" si="34"/>
        <v>0</v>
      </c>
      <c r="O60" s="92">
        <f t="shared" si="34"/>
        <v>0</v>
      </c>
      <c r="P60" s="92">
        <f t="shared" si="34"/>
        <v>0</v>
      </c>
      <c r="Q60" s="92">
        <f t="shared" si="34"/>
        <v>0</v>
      </c>
      <c r="R60" s="92">
        <f t="shared" si="34"/>
        <v>0</v>
      </c>
      <c r="S60" s="92">
        <f t="shared" si="34"/>
        <v>0</v>
      </c>
      <c r="T60" s="92">
        <f t="shared" si="34"/>
        <v>0</v>
      </c>
      <c r="U60" s="180">
        <f t="shared" si="34"/>
        <v>0</v>
      </c>
      <c r="V60" s="180">
        <f t="shared" si="34"/>
        <v>0</v>
      </c>
      <c r="W60" s="180">
        <f t="shared" ref="W60" si="35">SUM(W55:W59)</f>
        <v>0</v>
      </c>
      <c r="X60" s="93">
        <f t="shared" si="34"/>
        <v>0</v>
      </c>
      <c r="Y60" s="93">
        <f t="shared" si="34"/>
        <v>0</v>
      </c>
      <c r="Z60" s="93">
        <f t="shared" si="34"/>
        <v>0</v>
      </c>
      <c r="AA60" s="93">
        <f t="shared" si="34"/>
        <v>0</v>
      </c>
      <c r="AB60" s="93">
        <f t="shared" si="34"/>
        <v>0</v>
      </c>
      <c r="AC60" s="93">
        <f t="shared" si="34"/>
        <v>0</v>
      </c>
      <c r="AD60" s="93">
        <f t="shared" si="34"/>
        <v>0</v>
      </c>
      <c r="AE60" s="93">
        <f t="shared" si="34"/>
        <v>0</v>
      </c>
      <c r="AF60" s="93">
        <f t="shared" si="34"/>
        <v>0</v>
      </c>
      <c r="AG60" s="93">
        <f t="shared" si="34"/>
        <v>0</v>
      </c>
      <c r="AH60" s="93">
        <f t="shared" si="34"/>
        <v>0</v>
      </c>
      <c r="AI60" s="93">
        <f t="shared" si="34"/>
        <v>0</v>
      </c>
      <c r="AJ60" s="93">
        <f t="shared" si="34"/>
        <v>0</v>
      </c>
      <c r="AK60" s="93">
        <f t="shared" si="34"/>
        <v>0</v>
      </c>
      <c r="AL60" s="93">
        <f t="shared" si="34"/>
        <v>0</v>
      </c>
      <c r="AM60" s="93">
        <f t="shared" si="34"/>
        <v>0</v>
      </c>
      <c r="AN60" s="93">
        <f t="shared" si="34"/>
        <v>0</v>
      </c>
      <c r="AO60" s="93">
        <f t="shared" si="34"/>
        <v>0</v>
      </c>
      <c r="AP60" s="93">
        <f t="shared" si="34"/>
        <v>0</v>
      </c>
      <c r="AQ60" s="93">
        <f t="shared" si="34"/>
        <v>0</v>
      </c>
      <c r="AR60" s="93">
        <f t="shared" si="34"/>
        <v>0</v>
      </c>
      <c r="AS60" s="93">
        <f t="shared" si="34"/>
        <v>0</v>
      </c>
      <c r="AT60" s="93">
        <f t="shared" si="34"/>
        <v>0</v>
      </c>
      <c r="AU60" s="93">
        <f t="shared" si="34"/>
        <v>0</v>
      </c>
      <c r="AV60" s="93">
        <f t="shared" si="34"/>
        <v>0</v>
      </c>
      <c r="AW60" s="93">
        <f t="shared" si="34"/>
        <v>0</v>
      </c>
      <c r="AX60" s="93">
        <f t="shared" si="34"/>
        <v>0</v>
      </c>
      <c r="AY60" s="93">
        <f t="shared" si="34"/>
        <v>0</v>
      </c>
      <c r="AZ60" s="93">
        <f t="shared" si="34"/>
        <v>0</v>
      </c>
      <c r="BA60" s="93">
        <f t="shared" si="34"/>
        <v>0</v>
      </c>
      <c r="BB60" s="93">
        <f t="shared" si="34"/>
        <v>0</v>
      </c>
      <c r="BC60" s="93">
        <f t="shared" si="34"/>
        <v>0</v>
      </c>
      <c r="BD60" s="93">
        <f t="shared" si="34"/>
        <v>0</v>
      </c>
      <c r="BE60" s="93">
        <f t="shared" si="34"/>
        <v>0</v>
      </c>
      <c r="BF60" s="94"/>
      <c r="BG60" s="94"/>
      <c r="BH60" s="94"/>
      <c r="BI60" s="94"/>
      <c r="BJ60" s="94"/>
      <c r="BK60" s="94"/>
      <c r="BL60" s="94"/>
    </row>
    <row r="61" spans="2:64" s="97" customFormat="1" outlineLevel="1" x14ac:dyDescent="0.2">
      <c r="B61" s="110"/>
      <c r="C61" s="110"/>
      <c r="E61" s="34"/>
      <c r="F61" s="34"/>
      <c r="H61" s="227" t="s">
        <v>87</v>
      </c>
      <c r="I61" s="98" t="str">
        <f>I54&amp;" bonuses"</f>
        <v>Customer Support bonuses</v>
      </c>
      <c r="J61" s="31">
        <f>SUMPRODUCT(J55:J59,$F55:$F59)</f>
        <v>0</v>
      </c>
      <c r="K61" s="31">
        <f t="shared" ref="K61:BE61" si="36">SUMPRODUCT(K55:K59,$F55:$F59)</f>
        <v>0</v>
      </c>
      <c r="L61" s="31">
        <f t="shared" si="36"/>
        <v>0</v>
      </c>
      <c r="M61" s="31">
        <f t="shared" si="36"/>
        <v>0</v>
      </c>
      <c r="N61" s="31">
        <f t="shared" si="36"/>
        <v>0</v>
      </c>
      <c r="O61" s="31">
        <f t="shared" si="36"/>
        <v>0</v>
      </c>
      <c r="P61" s="31">
        <f t="shared" si="36"/>
        <v>0</v>
      </c>
      <c r="Q61" s="31">
        <f t="shared" si="36"/>
        <v>0</v>
      </c>
      <c r="R61" s="31">
        <f t="shared" si="36"/>
        <v>0</v>
      </c>
      <c r="S61" s="31">
        <f t="shared" si="36"/>
        <v>0</v>
      </c>
      <c r="T61" s="31">
        <f t="shared" si="36"/>
        <v>0</v>
      </c>
      <c r="U61" s="32">
        <f t="shared" si="36"/>
        <v>0</v>
      </c>
      <c r="V61" s="32">
        <f t="shared" si="36"/>
        <v>0</v>
      </c>
      <c r="W61" s="32">
        <f t="shared" ref="W61" si="37">SUMPRODUCT(W55:W59,$F55:$F59)</f>
        <v>0</v>
      </c>
      <c r="X61" s="33">
        <f t="shared" si="36"/>
        <v>0</v>
      </c>
      <c r="Y61" s="33">
        <f t="shared" si="36"/>
        <v>0</v>
      </c>
      <c r="Z61" s="33">
        <f t="shared" si="36"/>
        <v>0</v>
      </c>
      <c r="AA61" s="33">
        <f t="shared" si="36"/>
        <v>0</v>
      </c>
      <c r="AB61" s="33">
        <f t="shared" si="36"/>
        <v>0</v>
      </c>
      <c r="AC61" s="33">
        <f t="shared" si="36"/>
        <v>0</v>
      </c>
      <c r="AD61" s="33">
        <f t="shared" si="36"/>
        <v>0</v>
      </c>
      <c r="AE61" s="33">
        <f t="shared" si="36"/>
        <v>0</v>
      </c>
      <c r="AF61" s="33">
        <f t="shared" si="36"/>
        <v>0</v>
      </c>
      <c r="AG61" s="33">
        <f t="shared" si="36"/>
        <v>0</v>
      </c>
      <c r="AH61" s="33">
        <f t="shared" si="36"/>
        <v>0</v>
      </c>
      <c r="AI61" s="33">
        <f t="shared" si="36"/>
        <v>0</v>
      </c>
      <c r="AJ61" s="33">
        <f t="shared" si="36"/>
        <v>0</v>
      </c>
      <c r="AK61" s="33">
        <f t="shared" si="36"/>
        <v>0</v>
      </c>
      <c r="AL61" s="33">
        <f t="shared" si="36"/>
        <v>0</v>
      </c>
      <c r="AM61" s="33">
        <f t="shared" si="36"/>
        <v>0</v>
      </c>
      <c r="AN61" s="33">
        <f t="shared" si="36"/>
        <v>0</v>
      </c>
      <c r="AO61" s="33">
        <f t="shared" si="36"/>
        <v>0</v>
      </c>
      <c r="AP61" s="33">
        <f t="shared" si="36"/>
        <v>0</v>
      </c>
      <c r="AQ61" s="33">
        <f t="shared" si="36"/>
        <v>0</v>
      </c>
      <c r="AR61" s="33">
        <f t="shared" si="36"/>
        <v>0</v>
      </c>
      <c r="AS61" s="33">
        <f t="shared" si="36"/>
        <v>0</v>
      </c>
      <c r="AT61" s="33">
        <f t="shared" si="36"/>
        <v>0</v>
      </c>
      <c r="AU61" s="33">
        <f t="shared" si="36"/>
        <v>0</v>
      </c>
      <c r="AV61" s="33">
        <f t="shared" si="36"/>
        <v>0</v>
      </c>
      <c r="AW61" s="33">
        <f t="shared" si="36"/>
        <v>0</v>
      </c>
      <c r="AX61" s="33">
        <f t="shared" si="36"/>
        <v>0</v>
      </c>
      <c r="AY61" s="33">
        <f t="shared" si="36"/>
        <v>0</v>
      </c>
      <c r="AZ61" s="33">
        <f t="shared" si="36"/>
        <v>0</v>
      </c>
      <c r="BA61" s="33">
        <f t="shared" si="36"/>
        <v>0</v>
      </c>
      <c r="BB61" s="33">
        <f t="shared" si="36"/>
        <v>0</v>
      </c>
      <c r="BC61" s="33">
        <f t="shared" si="36"/>
        <v>0</v>
      </c>
      <c r="BD61" s="33">
        <f t="shared" si="36"/>
        <v>0</v>
      </c>
      <c r="BE61" s="33">
        <f t="shared" si="36"/>
        <v>0</v>
      </c>
      <c r="BF61" s="31"/>
      <c r="BG61" s="31"/>
      <c r="BH61" s="31"/>
      <c r="BI61" s="31"/>
      <c r="BJ61" s="31"/>
      <c r="BK61" s="31"/>
      <c r="BL61" s="31"/>
    </row>
    <row r="62" spans="2:64" s="99" customFormat="1" outlineLevel="1" x14ac:dyDescent="0.2">
      <c r="B62" s="111"/>
      <c r="C62" s="111"/>
      <c r="E62" s="77"/>
      <c r="F62" s="77"/>
      <c r="H62" s="228"/>
      <c r="I62" s="100" t="s">
        <v>68</v>
      </c>
      <c r="J62" s="101">
        <f>COUNTIF(J55:J59, "&gt;1")</f>
        <v>0</v>
      </c>
      <c r="K62" s="101">
        <f t="shared" ref="K62:BE62" si="38">COUNTIF(K55:K59, "&gt;1")</f>
        <v>0</v>
      </c>
      <c r="L62" s="101">
        <f t="shared" si="38"/>
        <v>0</v>
      </c>
      <c r="M62" s="101">
        <f t="shared" si="38"/>
        <v>0</v>
      </c>
      <c r="N62" s="101">
        <f t="shared" si="38"/>
        <v>0</v>
      </c>
      <c r="O62" s="101">
        <f t="shared" si="38"/>
        <v>0</v>
      </c>
      <c r="P62" s="101">
        <f t="shared" si="38"/>
        <v>0</v>
      </c>
      <c r="Q62" s="101">
        <f t="shared" si="38"/>
        <v>0</v>
      </c>
      <c r="R62" s="101">
        <f t="shared" si="38"/>
        <v>0</v>
      </c>
      <c r="S62" s="101">
        <f t="shared" si="38"/>
        <v>0</v>
      </c>
      <c r="T62" s="101">
        <f t="shared" si="38"/>
        <v>0</v>
      </c>
      <c r="U62" s="181">
        <f t="shared" si="38"/>
        <v>0</v>
      </c>
      <c r="V62" s="181">
        <f t="shared" si="38"/>
        <v>0</v>
      </c>
      <c r="W62" s="181">
        <f t="shared" ref="W62" si="39">COUNTIF(W55:W59, "&gt;1")</f>
        <v>0</v>
      </c>
      <c r="X62" s="102">
        <f t="shared" si="38"/>
        <v>0</v>
      </c>
      <c r="Y62" s="102">
        <f t="shared" si="38"/>
        <v>0</v>
      </c>
      <c r="Z62" s="102">
        <f t="shared" si="38"/>
        <v>0</v>
      </c>
      <c r="AA62" s="102">
        <f t="shared" si="38"/>
        <v>0</v>
      </c>
      <c r="AB62" s="102">
        <f t="shared" si="38"/>
        <v>0</v>
      </c>
      <c r="AC62" s="102">
        <f t="shared" si="38"/>
        <v>0</v>
      </c>
      <c r="AD62" s="102">
        <f t="shared" si="38"/>
        <v>0</v>
      </c>
      <c r="AE62" s="102">
        <f t="shared" si="38"/>
        <v>0</v>
      </c>
      <c r="AF62" s="102">
        <f t="shared" si="38"/>
        <v>0</v>
      </c>
      <c r="AG62" s="102">
        <f t="shared" si="38"/>
        <v>0</v>
      </c>
      <c r="AH62" s="102">
        <f t="shared" si="38"/>
        <v>0</v>
      </c>
      <c r="AI62" s="102">
        <f t="shared" si="38"/>
        <v>0</v>
      </c>
      <c r="AJ62" s="102">
        <f t="shared" si="38"/>
        <v>0</v>
      </c>
      <c r="AK62" s="102">
        <f t="shared" si="38"/>
        <v>0</v>
      </c>
      <c r="AL62" s="102">
        <f t="shared" si="38"/>
        <v>0</v>
      </c>
      <c r="AM62" s="102">
        <f t="shared" si="38"/>
        <v>0</v>
      </c>
      <c r="AN62" s="102">
        <f t="shared" si="38"/>
        <v>0</v>
      </c>
      <c r="AO62" s="102">
        <f t="shared" si="38"/>
        <v>0</v>
      </c>
      <c r="AP62" s="102">
        <f t="shared" si="38"/>
        <v>0</v>
      </c>
      <c r="AQ62" s="102">
        <f t="shared" si="38"/>
        <v>0</v>
      </c>
      <c r="AR62" s="102">
        <f t="shared" si="38"/>
        <v>0</v>
      </c>
      <c r="AS62" s="102">
        <f t="shared" si="38"/>
        <v>0</v>
      </c>
      <c r="AT62" s="102">
        <f t="shared" si="38"/>
        <v>0</v>
      </c>
      <c r="AU62" s="102">
        <f t="shared" si="38"/>
        <v>0</v>
      </c>
      <c r="AV62" s="102">
        <f t="shared" si="38"/>
        <v>0</v>
      </c>
      <c r="AW62" s="102">
        <f t="shared" si="38"/>
        <v>0</v>
      </c>
      <c r="AX62" s="102">
        <f t="shared" si="38"/>
        <v>0</v>
      </c>
      <c r="AY62" s="102">
        <f t="shared" si="38"/>
        <v>0</v>
      </c>
      <c r="AZ62" s="102">
        <f t="shared" si="38"/>
        <v>0</v>
      </c>
      <c r="BA62" s="102">
        <f t="shared" si="38"/>
        <v>0</v>
      </c>
      <c r="BB62" s="102">
        <f t="shared" si="38"/>
        <v>0</v>
      </c>
      <c r="BC62" s="102">
        <f t="shared" si="38"/>
        <v>0</v>
      </c>
      <c r="BD62" s="102">
        <f t="shared" si="38"/>
        <v>0</v>
      </c>
      <c r="BE62" s="102">
        <f t="shared" si="38"/>
        <v>0</v>
      </c>
      <c r="BF62" s="101"/>
      <c r="BG62" s="101"/>
      <c r="BH62" s="101"/>
      <c r="BI62" s="101"/>
      <c r="BJ62" s="101"/>
      <c r="BK62" s="101"/>
      <c r="BL62" s="101"/>
    </row>
    <row r="63" spans="2:64" s="103" customFormat="1" outlineLevel="1" x14ac:dyDescent="0.2">
      <c r="B63" s="112"/>
      <c r="C63" s="112"/>
      <c r="E63" s="18"/>
      <c r="F63" s="18"/>
      <c r="H63" s="230"/>
      <c r="I63" s="104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83"/>
      <c r="V63" s="183"/>
      <c r="W63" s="183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5"/>
      <c r="BG63" s="105"/>
      <c r="BH63" s="105"/>
      <c r="BI63" s="105"/>
      <c r="BJ63" s="105"/>
      <c r="BK63" s="105"/>
      <c r="BL63" s="105"/>
    </row>
    <row r="64" spans="2:64" s="107" customFormat="1" ht="17" outlineLevel="1" thickBot="1" x14ac:dyDescent="0.25">
      <c r="B64" s="165"/>
      <c r="C64" s="165"/>
      <c r="D64" s="167"/>
      <c r="E64" s="166"/>
      <c r="F64" s="166"/>
      <c r="H64" s="231"/>
      <c r="I64" s="108" t="s">
        <v>59</v>
      </c>
      <c r="U64" s="184"/>
      <c r="V64" s="184"/>
      <c r="W64" s="184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09"/>
      <c r="AZ64" s="109"/>
      <c r="BA64" s="109"/>
      <c r="BB64" s="109"/>
      <c r="BC64" s="109"/>
      <c r="BD64" s="109"/>
      <c r="BE64" s="109"/>
    </row>
    <row r="65" spans="2:64" s="31" customFormat="1" ht="17" outlineLevel="1" thickBot="1" x14ac:dyDescent="0.25">
      <c r="B65" s="267"/>
      <c r="C65" s="268"/>
      <c r="D65" s="269"/>
      <c r="E65" s="270"/>
      <c r="F65" s="271"/>
      <c r="H65" s="224"/>
      <c r="I65" s="96" t="s">
        <v>60</v>
      </c>
      <c r="J65" s="31">
        <f>IF(AND($B65&lt;=J$6,IF($C65&lt;1,50000,$C65)&gt;J$6),$D65/12,0)*(1+$E65)^COUNTIF($I$4:I$4,12)*(1+$F$22)</f>
        <v>0</v>
      </c>
      <c r="K65" s="31">
        <f>IF(AND($B65&lt;=K$6,IF($C65&lt;1,50000,$C65)&gt;K$6),$D65/12,0)*(1+$E65)^COUNTIF($I$4:J$4,12)*(1+$F$22)</f>
        <v>0</v>
      </c>
      <c r="L65" s="31">
        <f>IF(AND($B65&lt;=L$6,IF($C65&lt;1,50000,$C65)&gt;L$6),$D65/12,0)*(1+$E65)^COUNTIF($I$4:K$4,12)*(1+$F$22)</f>
        <v>0</v>
      </c>
      <c r="M65" s="31">
        <f>IF(AND($B65&lt;=M$6,IF($C65&lt;1,50000,$C65)&gt;M$6),$D65/12,0)*(1+$E65)^COUNTIF($I$4:L$4,12)*(1+$F$22)</f>
        <v>0</v>
      </c>
      <c r="N65" s="31">
        <f>IF(AND($B65&lt;=N$6,IF($C65&lt;1,50000,$C65)&gt;N$6),$D65/12,0)*(1+$E65)^COUNTIF($I$4:M$4,12)*(1+$F$22)</f>
        <v>0</v>
      </c>
      <c r="O65" s="31">
        <f>IF(AND($B65&lt;=O$6,IF($C65&lt;1,50000,$C65)&gt;O$6),$D65/12,0)*(1+$E65)^COUNTIF($I$4:N$4,12)*(1+$F$22)</f>
        <v>0</v>
      </c>
      <c r="P65" s="31">
        <f>IF(AND($B65&lt;=P$6,IF($C65&lt;1,50000,$C65)&gt;P$6),$D65/12,0)*(1+$E65)^COUNTIF($I$4:O$4,12)*(1+$F$22)</f>
        <v>0</v>
      </c>
      <c r="Q65" s="31">
        <f>IF(AND($B65&lt;=Q$6,IF($C65&lt;1,50000,$C65)&gt;Q$6),$D65/12,0)*(1+$E65)^COUNTIF($I$4:P$4,12)*(1+$F$22)</f>
        <v>0</v>
      </c>
      <c r="R65" s="31">
        <f>IF(AND($B65&lt;=R$6,IF($C65&lt;1,50000,$C65)&gt;R$6),$D65/12,0)*(1+$E65)^COUNTIF($I$4:Q$4,12)*(1+$F$22)</f>
        <v>0</v>
      </c>
      <c r="S65" s="31">
        <f>IF(AND($B65&lt;=S$6,IF($C65&lt;1,50000,$C65)&gt;S$6),$D65/12,0)*(1+$E65)^COUNTIF($I$4:R$4,12)*(1+$F$22)</f>
        <v>0</v>
      </c>
      <c r="T65" s="31">
        <f>IF(AND($B65&lt;=T$6,IF($C65&lt;1,50000,$C65)&gt;T$6),$D65/12,0)*(1+$E65)^COUNTIF($I$4:S$4,12)*(1+$F$22)</f>
        <v>0</v>
      </c>
      <c r="U65" s="31">
        <f>IF(AND($B65&lt;=U$6,IF($C65&lt;1,50000,$C65)&gt;U$6),$D65/12,0)*(1+$E65)^COUNTIF($I$4:T$4,12)*(1+$F$22)</f>
        <v>0</v>
      </c>
      <c r="V65" s="31">
        <f>IF(AND($B65&lt;=V$6,IF($C65&lt;1,50000,$C65)&gt;V$6),$D65/12,0)*(1+$E65)^COUNTIF($I$4:U$4,12)*(1+$F$22)</f>
        <v>0</v>
      </c>
      <c r="W65" s="31">
        <f>IF(AND($B65&lt;=W$6,IF($C65&lt;1,50000,$C65)&gt;W$6),$D65/12,0)*(1+$E65)^COUNTIF($I$4:V$4,12)*(1+$F$22)</f>
        <v>0</v>
      </c>
      <c r="X65" s="33">
        <f>IF(AND($B65&lt;=X$6,IF($C65&lt;1,50000,$C65)&gt;X$6),$D65/12,0)*(1+$E65)^COUNTIF($I$4:W$4,12)*(1+$F$22)</f>
        <v>0</v>
      </c>
      <c r="Y65" s="33">
        <f>IF(AND($B65&lt;=Y$6,IF($C65&lt;1,50000,$C65)&gt;Y$6),$D65/12,0)*(1+$E65)^COUNTIF($I$4:X$4,12)*(1+$F$22)</f>
        <v>0</v>
      </c>
      <c r="Z65" s="33">
        <f>IF(AND($B65&lt;=Z$6,IF($C65&lt;1,50000,$C65)&gt;Z$6),$D65/12,0)*(1+$E65)^COUNTIF($I$4:Y$4,12)*(1+$F$22)</f>
        <v>0</v>
      </c>
      <c r="AA65" s="33">
        <f>IF(AND($B65&lt;=AA$6,IF($C65&lt;1,50000,$C65)&gt;AA$6),$D65/12,0)*(1+$E65)^COUNTIF($I$4:Z$4,12)*(1+$F$22)</f>
        <v>0</v>
      </c>
      <c r="AB65" s="33">
        <f>IF(AND($B65&lt;=AB$6,IF($C65&lt;1,50000,$C65)&gt;AB$6),$D65/12,0)*(1+$E65)^COUNTIF($I$4:AA$4,12)*(1+$F$22)</f>
        <v>0</v>
      </c>
      <c r="AC65" s="33">
        <f>IF(AND($B65&lt;=AC$6,IF($C65&lt;1,50000,$C65)&gt;AC$6),$D65/12,0)*(1+$E65)^COUNTIF($I$4:AB$4,12)*(1+$F$22)</f>
        <v>0</v>
      </c>
      <c r="AD65" s="33">
        <f>IF(AND($B65&lt;=AD$6,IF($C65&lt;1,50000,$C65)&gt;AD$6),$D65/12,0)*(1+$E65)^COUNTIF($I$4:AC$4,12)*(1+$F$22)</f>
        <v>0</v>
      </c>
      <c r="AE65" s="33">
        <f>IF(AND($B65&lt;=AE$6,IF($C65&lt;1,50000,$C65)&gt;AE$6),$D65/12,0)*(1+$E65)^COUNTIF($I$4:AD$4,12)*(1+$F$22)</f>
        <v>0</v>
      </c>
      <c r="AF65" s="33">
        <f>IF(AND($B65&lt;=AF$6,IF($C65&lt;1,50000,$C65)&gt;AF$6),$D65/12,0)*(1+$E65)^COUNTIF($I$4:AE$4,12)*(1+$F$22)</f>
        <v>0</v>
      </c>
      <c r="AG65" s="33">
        <f>IF(AND($B65&lt;=AG$6,IF($C65&lt;1,50000,$C65)&gt;AG$6),$D65/12,0)*(1+$E65)^COUNTIF($I$4:AF$4,12)*(1+$F$22)</f>
        <v>0</v>
      </c>
      <c r="AH65" s="33">
        <f>IF(AND($B65&lt;=AH$6,IF($C65&lt;1,50000,$C65)&gt;AH$6),$D65/12,0)*(1+$E65)^COUNTIF($I$4:AG$4,12)*(1+$F$22)</f>
        <v>0</v>
      </c>
      <c r="AI65" s="33">
        <f>IF(AND($B65&lt;=AI$6,IF($C65&lt;1,50000,$C65)&gt;AI$6),$D65/12,0)*(1+$E65)^COUNTIF($I$4:AH$4,12)*(1+$F$22)</f>
        <v>0</v>
      </c>
      <c r="AJ65" s="33">
        <f>IF(AND($B65&lt;=AJ$6,IF($C65&lt;1,50000,$C65)&gt;AJ$6),$D65/12,0)*(1+$E65)^COUNTIF($I$4:AI$4,12)*(1+$F$22)</f>
        <v>0</v>
      </c>
      <c r="AK65" s="33">
        <f>IF(AND($B65&lt;=AK$6,IF($C65&lt;1,50000,$C65)&gt;AK$6),$D65/12,0)*(1+$E65)^COUNTIF($I$4:AJ$4,12)*(1+$F$22)</f>
        <v>0</v>
      </c>
      <c r="AL65" s="33">
        <f>IF(AND($B65&lt;=AL$6,IF($C65&lt;1,50000,$C65)&gt;AL$6),$D65/12,0)*(1+$E65)^COUNTIF($I$4:AK$4,12)*(1+$F$22)</f>
        <v>0</v>
      </c>
      <c r="AM65" s="33">
        <f>IF(AND($B65&lt;=AM$6,IF($C65&lt;1,50000,$C65)&gt;AM$6),$D65/12,0)*(1+$E65)^COUNTIF($I$4:AL$4,12)*(1+$F$22)</f>
        <v>0</v>
      </c>
      <c r="AN65" s="33">
        <f>IF(AND($B65&lt;=AN$6,IF($C65&lt;1,50000,$C65)&gt;AN$6),$D65/12,0)*(1+$E65)^COUNTIF($I$4:AM$4,12)*(1+$F$22)</f>
        <v>0</v>
      </c>
      <c r="AO65" s="33">
        <f>IF(AND($B65&lt;=AO$6,IF($C65&lt;1,50000,$C65)&gt;AO$6),$D65/12,0)*(1+$E65)^COUNTIF($I$4:AN$4,12)*(1+$F$22)</f>
        <v>0</v>
      </c>
      <c r="AP65" s="33">
        <f>IF(AND($B65&lt;=AP$6,IF($C65&lt;1,50000,$C65)&gt;AP$6),$D65/12,0)*(1+$E65)^COUNTIF($I$4:AO$4,12)*(1+$F$22)</f>
        <v>0</v>
      </c>
      <c r="AQ65" s="33">
        <f>IF(AND($B65&lt;=AQ$6,IF($C65&lt;1,50000,$C65)&gt;AQ$6),$D65/12,0)*(1+$E65)^COUNTIF($I$4:AP$4,12)*(1+$F$22)</f>
        <v>0</v>
      </c>
      <c r="AR65" s="33">
        <f>IF(AND($B65&lt;=AR$6,IF($C65&lt;1,50000,$C65)&gt;AR$6),$D65/12,0)*(1+$E65)^COUNTIF($I$4:AQ$4,12)*(1+$F$22)</f>
        <v>0</v>
      </c>
      <c r="AS65" s="33">
        <f>IF(AND($B65&lt;=AS$6,IF($C65&lt;1,50000,$C65)&gt;AS$6),$D65/12,0)*(1+$E65)^COUNTIF($I$4:AR$4,12)*(1+$F$22)</f>
        <v>0</v>
      </c>
      <c r="AT65" s="33">
        <f>IF(AND($B65&lt;=AT$6,IF($C65&lt;1,50000,$C65)&gt;AT$6),$D65/12,0)*(1+$E65)^COUNTIF($I$4:AS$4,12)*(1+$F$22)</f>
        <v>0</v>
      </c>
      <c r="AU65" s="33">
        <f>IF(AND($B65&lt;=AU$6,IF($C65&lt;1,50000,$C65)&gt;AU$6),$D65/12,0)*(1+$E65)^COUNTIF($I$4:AT$4,12)*(1+$F$22)</f>
        <v>0</v>
      </c>
      <c r="AV65" s="33">
        <f>IF(AND($B65&lt;=AV$6,IF($C65&lt;1,50000,$C65)&gt;AV$6),$D65/12,0)*(1+$E65)^COUNTIF($I$4:AU$4,12)*(1+$F$22)</f>
        <v>0</v>
      </c>
      <c r="AW65" s="33">
        <f>IF(AND($B65&lt;=AW$6,IF($C65&lt;1,50000,$C65)&gt;AW$6),$D65/12,0)*(1+$E65)^COUNTIF($I$4:AV$4,12)*(1+$F$22)</f>
        <v>0</v>
      </c>
      <c r="AX65" s="33">
        <f>IF(AND($B65&lt;=AX$6,IF($C65&lt;1,50000,$C65)&gt;AX$6),$D65/12,0)*(1+$E65)^COUNTIF($I$4:AW$4,12)*(1+$F$22)</f>
        <v>0</v>
      </c>
      <c r="AY65" s="33">
        <f>IF(AND($B65&lt;=AY$6,IF($C65&lt;1,50000,$C65)&gt;AY$6),$D65/12,0)*(1+$E65)^COUNTIF($I$4:AX$4,12)*(1+$F$22)</f>
        <v>0</v>
      </c>
      <c r="AZ65" s="33">
        <f>IF(AND($B65&lt;=AZ$6,IF($C65&lt;1,50000,$C65)&gt;AZ$6),$D65/12,0)*(1+$E65)^COUNTIF($I$4:AY$4,12)*(1+$F$22)</f>
        <v>0</v>
      </c>
      <c r="BA65" s="33">
        <f>IF(AND($B65&lt;=BA$6,IF($C65&lt;1,50000,$C65)&gt;BA$6),$D65/12,0)*(1+$E65)^COUNTIF($I$4:AZ$4,12)*(1+$F$22)</f>
        <v>0</v>
      </c>
      <c r="BB65" s="33">
        <f>IF(AND($B65&lt;=BB$6,IF($C65&lt;1,50000,$C65)&gt;BB$6),$D65/12,0)*(1+$E65)^COUNTIF($I$4:BA$4,12)*(1+$F$22)</f>
        <v>0</v>
      </c>
      <c r="BC65" s="33">
        <f>IF(AND($B65&lt;=BC$6,IF($C65&lt;1,50000,$C65)&gt;BC$6),$D65/12,0)*(1+$E65)^COUNTIF($I$4:BB$4,12)*(1+$F$22)</f>
        <v>0</v>
      </c>
      <c r="BD65" s="33">
        <f>IF(AND($B65&lt;=BD$6,IF($C65&lt;1,50000,$C65)&gt;BD$6),$D65/12,0)*(1+$E65)^COUNTIF($I$4:BC$4,12)*(1+$F$22)</f>
        <v>0</v>
      </c>
      <c r="BE65" s="33">
        <f>IF(AND($B65&lt;=BE$6,IF($C65&lt;1,50000,$C65)&gt;BE$6),$D65/12,0)*(1+$E65)^COUNTIF($I$4:BD$4,12)*(1+$F$22)</f>
        <v>0</v>
      </c>
    </row>
    <row r="66" spans="2:64" s="31" customFormat="1" ht="17" outlineLevel="1" thickBot="1" x14ac:dyDescent="0.25">
      <c r="B66" s="267"/>
      <c r="C66" s="268"/>
      <c r="D66" s="269"/>
      <c r="E66" s="270"/>
      <c r="F66" s="271"/>
      <c r="H66" s="224"/>
      <c r="I66" s="96" t="s">
        <v>61</v>
      </c>
      <c r="J66" s="31">
        <f>IF(AND($B66&lt;=J$6,IF($C66&lt;1,50000,$C66)&gt;J$6),$D66/12,0)*(1+$E66)^COUNTIF($I$4:I$4,12)*(1+$F$22)</f>
        <v>0</v>
      </c>
      <c r="K66" s="31">
        <f>IF(AND($B66&lt;=K$6,IF($C66&lt;1,50000,$C66)&gt;K$6),$D66/12,0)*(1+$E66)^COUNTIF($I$4:J$4,12)*(1+$F$22)</f>
        <v>0</v>
      </c>
      <c r="L66" s="31">
        <f>IF(AND($B66&lt;=L$6,IF($C66&lt;1,50000,$C66)&gt;L$6),$D66/12,0)*(1+$E66)^COUNTIF($I$4:K$4,12)*(1+$F$22)</f>
        <v>0</v>
      </c>
      <c r="M66" s="31">
        <f>IF(AND($B66&lt;=M$6,IF($C66&lt;1,50000,$C66)&gt;M$6),$D66/12,0)*(1+$E66)^COUNTIF($I$4:L$4,12)*(1+$F$22)</f>
        <v>0</v>
      </c>
      <c r="N66" s="31">
        <f>IF(AND($B66&lt;=N$6,IF($C66&lt;1,50000,$C66)&gt;N$6),$D66/12,0)*(1+$E66)^COUNTIF($I$4:M$4,12)*(1+$F$22)</f>
        <v>0</v>
      </c>
      <c r="O66" s="31">
        <f>IF(AND($B66&lt;=O$6,IF($C66&lt;1,50000,$C66)&gt;O$6),$D66/12,0)*(1+$E66)^COUNTIF($I$4:N$4,12)*(1+$F$22)</f>
        <v>0</v>
      </c>
      <c r="P66" s="31">
        <f>IF(AND($B66&lt;=P$6,IF($C66&lt;1,50000,$C66)&gt;P$6),$D66/12,0)*(1+$E66)^COUNTIF($I$4:O$4,12)*(1+$F$22)</f>
        <v>0</v>
      </c>
      <c r="Q66" s="31">
        <f>IF(AND($B66&lt;=Q$6,IF($C66&lt;1,50000,$C66)&gt;Q$6),$D66/12,0)*(1+$E66)^COUNTIF($I$4:P$4,12)*(1+$F$22)</f>
        <v>0</v>
      </c>
      <c r="R66" s="31">
        <f>IF(AND($B66&lt;=R$6,IF($C66&lt;1,50000,$C66)&gt;R$6),$D66/12,0)*(1+$E66)^COUNTIF($I$4:Q$4,12)*(1+$F$22)</f>
        <v>0</v>
      </c>
      <c r="S66" s="31">
        <f>IF(AND($B66&lt;=S$6,IF($C66&lt;1,50000,$C66)&gt;S$6),$D66/12,0)*(1+$E66)^COUNTIF($I$4:R$4,12)*(1+$F$22)</f>
        <v>0</v>
      </c>
      <c r="T66" s="31">
        <f>IF(AND($B66&lt;=T$6,IF($C66&lt;1,50000,$C66)&gt;T$6),$D66/12,0)*(1+$E66)^COUNTIF($I$4:S$4,12)*(1+$F$22)</f>
        <v>0</v>
      </c>
      <c r="U66" s="31">
        <f>IF(AND($B66&lt;=U$6,IF($C66&lt;1,50000,$C66)&gt;U$6),$D66/12,0)*(1+$E66)^COUNTIF($I$4:T$4,12)*(1+$F$22)</f>
        <v>0</v>
      </c>
      <c r="V66" s="31">
        <f>IF(AND($B66&lt;=V$6,IF($C66&lt;1,50000,$C66)&gt;V$6),$D66/12,0)*(1+$E66)^COUNTIF($I$4:U$4,12)*(1+$F$22)</f>
        <v>0</v>
      </c>
      <c r="W66" s="31">
        <f>IF(AND($B66&lt;=W$6,IF($C66&lt;1,50000,$C66)&gt;W$6),$D66/12,0)*(1+$E66)^COUNTIF($I$4:V$4,12)*(1+$F$22)</f>
        <v>0</v>
      </c>
      <c r="X66" s="33">
        <f>IF(AND($B66&lt;=X$6,IF($C66&lt;1,50000,$C66)&gt;X$6),$D66/12,0)*(1+$E66)^COUNTIF($I$4:W$4,12)*(1+$F$22)</f>
        <v>0</v>
      </c>
      <c r="Y66" s="33">
        <f>IF(AND($B66&lt;=Y$6,IF($C66&lt;1,50000,$C66)&gt;Y$6),$D66/12,0)*(1+$E66)^COUNTIF($I$4:X$4,12)*(1+$F$22)</f>
        <v>0</v>
      </c>
      <c r="Z66" s="33">
        <f>IF(AND($B66&lt;=Z$6,IF($C66&lt;1,50000,$C66)&gt;Z$6),$D66/12,0)*(1+$E66)^COUNTIF($I$4:Y$4,12)*(1+$F$22)</f>
        <v>0</v>
      </c>
      <c r="AA66" s="33">
        <f>IF(AND($B66&lt;=AA$6,IF($C66&lt;1,50000,$C66)&gt;AA$6),$D66/12,0)*(1+$E66)^COUNTIF($I$4:Z$4,12)*(1+$F$22)</f>
        <v>0</v>
      </c>
      <c r="AB66" s="33">
        <f>IF(AND($B66&lt;=AB$6,IF($C66&lt;1,50000,$C66)&gt;AB$6),$D66/12,0)*(1+$E66)^COUNTIF($I$4:AA$4,12)*(1+$F$22)</f>
        <v>0</v>
      </c>
      <c r="AC66" s="33">
        <f>IF(AND($B66&lt;=AC$6,IF($C66&lt;1,50000,$C66)&gt;AC$6),$D66/12,0)*(1+$E66)^COUNTIF($I$4:AB$4,12)*(1+$F$22)</f>
        <v>0</v>
      </c>
      <c r="AD66" s="33">
        <f>IF(AND($B66&lt;=AD$6,IF($C66&lt;1,50000,$C66)&gt;AD$6),$D66/12,0)*(1+$E66)^COUNTIF($I$4:AC$4,12)*(1+$F$22)</f>
        <v>0</v>
      </c>
      <c r="AE66" s="33">
        <f>IF(AND($B66&lt;=AE$6,IF($C66&lt;1,50000,$C66)&gt;AE$6),$D66/12,0)*(1+$E66)^COUNTIF($I$4:AD$4,12)*(1+$F$22)</f>
        <v>0</v>
      </c>
      <c r="AF66" s="33">
        <f>IF(AND($B66&lt;=AF$6,IF($C66&lt;1,50000,$C66)&gt;AF$6),$D66/12,0)*(1+$E66)^COUNTIF($I$4:AE$4,12)*(1+$F$22)</f>
        <v>0</v>
      </c>
      <c r="AG66" s="33">
        <f>IF(AND($B66&lt;=AG$6,IF($C66&lt;1,50000,$C66)&gt;AG$6),$D66/12,0)*(1+$E66)^COUNTIF($I$4:AF$4,12)*(1+$F$22)</f>
        <v>0</v>
      </c>
      <c r="AH66" s="33">
        <f>IF(AND($B66&lt;=AH$6,IF($C66&lt;1,50000,$C66)&gt;AH$6),$D66/12,0)*(1+$E66)^COUNTIF($I$4:AG$4,12)*(1+$F$22)</f>
        <v>0</v>
      </c>
      <c r="AI66" s="33">
        <f>IF(AND($B66&lt;=AI$6,IF($C66&lt;1,50000,$C66)&gt;AI$6),$D66/12,0)*(1+$E66)^COUNTIF($I$4:AH$4,12)*(1+$F$22)</f>
        <v>0</v>
      </c>
      <c r="AJ66" s="33">
        <f>IF(AND($B66&lt;=AJ$6,IF($C66&lt;1,50000,$C66)&gt;AJ$6),$D66/12,0)*(1+$E66)^COUNTIF($I$4:AI$4,12)*(1+$F$22)</f>
        <v>0</v>
      </c>
      <c r="AK66" s="33">
        <f>IF(AND($B66&lt;=AK$6,IF($C66&lt;1,50000,$C66)&gt;AK$6),$D66/12,0)*(1+$E66)^COUNTIF($I$4:AJ$4,12)*(1+$F$22)</f>
        <v>0</v>
      </c>
      <c r="AL66" s="33">
        <f>IF(AND($B66&lt;=AL$6,IF($C66&lt;1,50000,$C66)&gt;AL$6),$D66/12,0)*(1+$E66)^COUNTIF($I$4:AK$4,12)*(1+$F$22)</f>
        <v>0</v>
      </c>
      <c r="AM66" s="33">
        <f>IF(AND($B66&lt;=AM$6,IF($C66&lt;1,50000,$C66)&gt;AM$6),$D66/12,0)*(1+$E66)^COUNTIF($I$4:AL$4,12)*(1+$F$22)</f>
        <v>0</v>
      </c>
      <c r="AN66" s="33">
        <f>IF(AND($B66&lt;=AN$6,IF($C66&lt;1,50000,$C66)&gt;AN$6),$D66/12,0)*(1+$E66)^COUNTIF($I$4:AM$4,12)*(1+$F$22)</f>
        <v>0</v>
      </c>
      <c r="AO66" s="33">
        <f>IF(AND($B66&lt;=AO$6,IF($C66&lt;1,50000,$C66)&gt;AO$6),$D66/12,0)*(1+$E66)^COUNTIF($I$4:AN$4,12)*(1+$F$22)</f>
        <v>0</v>
      </c>
      <c r="AP66" s="33">
        <f>IF(AND($B66&lt;=AP$6,IF($C66&lt;1,50000,$C66)&gt;AP$6),$D66/12,0)*(1+$E66)^COUNTIF($I$4:AO$4,12)*(1+$F$22)</f>
        <v>0</v>
      </c>
      <c r="AQ66" s="33">
        <f>IF(AND($B66&lt;=AQ$6,IF($C66&lt;1,50000,$C66)&gt;AQ$6),$D66/12,0)*(1+$E66)^COUNTIF($I$4:AP$4,12)*(1+$F$22)</f>
        <v>0</v>
      </c>
      <c r="AR66" s="33">
        <f>IF(AND($B66&lt;=AR$6,IF($C66&lt;1,50000,$C66)&gt;AR$6),$D66/12,0)*(1+$E66)^COUNTIF($I$4:AQ$4,12)*(1+$F$22)</f>
        <v>0</v>
      </c>
      <c r="AS66" s="33">
        <f>IF(AND($B66&lt;=AS$6,IF($C66&lt;1,50000,$C66)&gt;AS$6),$D66/12,0)*(1+$E66)^COUNTIF($I$4:AR$4,12)*(1+$F$22)</f>
        <v>0</v>
      </c>
      <c r="AT66" s="33">
        <f>IF(AND($B66&lt;=AT$6,IF($C66&lt;1,50000,$C66)&gt;AT$6),$D66/12,0)*(1+$E66)^COUNTIF($I$4:AS$4,12)*(1+$F$22)</f>
        <v>0</v>
      </c>
      <c r="AU66" s="33">
        <f>IF(AND($B66&lt;=AU$6,IF($C66&lt;1,50000,$C66)&gt;AU$6),$D66/12,0)*(1+$E66)^COUNTIF($I$4:AT$4,12)*(1+$F$22)</f>
        <v>0</v>
      </c>
      <c r="AV66" s="33">
        <f>IF(AND($B66&lt;=AV$6,IF($C66&lt;1,50000,$C66)&gt;AV$6),$D66/12,0)*(1+$E66)^COUNTIF($I$4:AU$4,12)*(1+$F$22)</f>
        <v>0</v>
      </c>
      <c r="AW66" s="33">
        <f>IF(AND($B66&lt;=AW$6,IF($C66&lt;1,50000,$C66)&gt;AW$6),$D66/12,0)*(1+$E66)^COUNTIF($I$4:AV$4,12)*(1+$F$22)</f>
        <v>0</v>
      </c>
      <c r="AX66" s="33">
        <f>IF(AND($B66&lt;=AX$6,IF($C66&lt;1,50000,$C66)&gt;AX$6),$D66/12,0)*(1+$E66)^COUNTIF($I$4:AW$4,12)*(1+$F$22)</f>
        <v>0</v>
      </c>
      <c r="AY66" s="33">
        <f>IF(AND($B66&lt;=AY$6,IF($C66&lt;1,50000,$C66)&gt;AY$6),$D66/12,0)*(1+$E66)^COUNTIF($I$4:AX$4,12)*(1+$F$22)</f>
        <v>0</v>
      </c>
      <c r="AZ66" s="33">
        <f>IF(AND($B66&lt;=AZ$6,IF($C66&lt;1,50000,$C66)&gt;AZ$6),$D66/12,0)*(1+$E66)^COUNTIF($I$4:AY$4,12)*(1+$F$22)</f>
        <v>0</v>
      </c>
      <c r="BA66" s="33">
        <f>IF(AND($B66&lt;=BA$6,IF($C66&lt;1,50000,$C66)&gt;BA$6),$D66/12,0)*(1+$E66)^COUNTIF($I$4:AZ$4,12)*(1+$F$22)</f>
        <v>0</v>
      </c>
      <c r="BB66" s="33">
        <f>IF(AND($B66&lt;=BB$6,IF($C66&lt;1,50000,$C66)&gt;BB$6),$D66/12,0)*(1+$E66)^COUNTIF($I$4:BA$4,12)*(1+$F$22)</f>
        <v>0</v>
      </c>
      <c r="BC66" s="33">
        <f>IF(AND($B66&lt;=BC$6,IF($C66&lt;1,50000,$C66)&gt;BC$6),$D66/12,0)*(1+$E66)^COUNTIF($I$4:BB$4,12)*(1+$F$22)</f>
        <v>0</v>
      </c>
      <c r="BD66" s="33">
        <f>IF(AND($B66&lt;=BD$6,IF($C66&lt;1,50000,$C66)&gt;BD$6),$D66/12,0)*(1+$E66)^COUNTIF($I$4:BC$4,12)*(1+$F$22)</f>
        <v>0</v>
      </c>
      <c r="BE66" s="33">
        <f>IF(AND($B66&lt;=BE$6,IF($C66&lt;1,50000,$C66)&gt;BE$6),$D66/12,0)*(1+$E66)^COUNTIF($I$4:BD$4,12)*(1+$F$22)</f>
        <v>0</v>
      </c>
    </row>
    <row r="67" spans="2:64" s="31" customFormat="1" ht="17" outlineLevel="1" thickBot="1" x14ac:dyDescent="0.25">
      <c r="B67" s="267"/>
      <c r="C67" s="268"/>
      <c r="D67" s="269"/>
      <c r="E67" s="270"/>
      <c r="F67" s="271"/>
      <c r="H67" s="224"/>
      <c r="I67" s="96" t="s">
        <v>62</v>
      </c>
      <c r="J67" s="31">
        <f>IF(AND($B67&lt;=J$6,IF($C67&lt;1,50000,$C67)&gt;J$6),$D67/12,0)*(1+$E67)^COUNTIF($I$4:I$4,12)*(1+$F$22)</f>
        <v>0</v>
      </c>
      <c r="K67" s="31">
        <f>IF(AND($B67&lt;=K$6,IF($C67&lt;1,50000,$C67)&gt;K$6),$D67/12,0)*(1+$E67)^COUNTIF($I$4:J$4,12)*(1+$F$22)</f>
        <v>0</v>
      </c>
      <c r="L67" s="31">
        <f>IF(AND($B67&lt;=L$6,IF($C67&lt;1,50000,$C67)&gt;L$6),$D67/12,0)*(1+$E67)^COUNTIF($I$4:K$4,12)*(1+$F$22)</f>
        <v>0</v>
      </c>
      <c r="M67" s="31">
        <f>IF(AND($B67&lt;=M$6,IF($C67&lt;1,50000,$C67)&gt;M$6),$D67/12,0)*(1+$E67)^COUNTIF($I$4:L$4,12)*(1+$F$22)</f>
        <v>0</v>
      </c>
      <c r="N67" s="31">
        <f>IF(AND($B67&lt;=N$6,IF($C67&lt;1,50000,$C67)&gt;N$6),$D67/12,0)*(1+$E67)^COUNTIF($I$4:M$4,12)*(1+$F$22)</f>
        <v>0</v>
      </c>
      <c r="O67" s="31">
        <f>IF(AND($B67&lt;=O$6,IF($C67&lt;1,50000,$C67)&gt;O$6),$D67/12,0)*(1+$E67)^COUNTIF($I$4:N$4,12)*(1+$F$22)</f>
        <v>0</v>
      </c>
      <c r="P67" s="31">
        <f>IF(AND($B67&lt;=P$6,IF($C67&lt;1,50000,$C67)&gt;P$6),$D67/12,0)*(1+$E67)^COUNTIF($I$4:O$4,12)*(1+$F$22)</f>
        <v>0</v>
      </c>
      <c r="Q67" s="31">
        <f>IF(AND($B67&lt;=Q$6,IF($C67&lt;1,50000,$C67)&gt;Q$6),$D67/12,0)*(1+$E67)^COUNTIF($I$4:P$4,12)*(1+$F$22)</f>
        <v>0</v>
      </c>
      <c r="R67" s="31">
        <f>IF(AND($B67&lt;=R$6,IF($C67&lt;1,50000,$C67)&gt;R$6),$D67/12,0)*(1+$E67)^COUNTIF($I$4:Q$4,12)*(1+$F$22)</f>
        <v>0</v>
      </c>
      <c r="S67" s="31">
        <f>IF(AND($B67&lt;=S$6,IF($C67&lt;1,50000,$C67)&gt;S$6),$D67/12,0)*(1+$E67)^COUNTIF($I$4:R$4,12)*(1+$F$22)</f>
        <v>0</v>
      </c>
      <c r="T67" s="31">
        <f>IF(AND($B67&lt;=T$6,IF($C67&lt;1,50000,$C67)&gt;T$6),$D67/12,0)*(1+$E67)^COUNTIF($I$4:S$4,12)*(1+$F$22)</f>
        <v>0</v>
      </c>
      <c r="U67" s="31">
        <f>IF(AND($B67&lt;=U$6,IF($C67&lt;1,50000,$C67)&gt;U$6),$D67/12,0)*(1+$E67)^COUNTIF($I$4:T$4,12)*(1+$F$22)</f>
        <v>0</v>
      </c>
      <c r="V67" s="31">
        <f>IF(AND($B67&lt;=V$6,IF($C67&lt;1,50000,$C67)&gt;V$6),$D67/12,0)*(1+$E67)^COUNTIF($I$4:U$4,12)*(1+$F$22)</f>
        <v>0</v>
      </c>
      <c r="W67" s="31">
        <f>IF(AND($B67&lt;=W$6,IF($C67&lt;1,50000,$C67)&gt;W$6),$D67/12,0)*(1+$E67)^COUNTIF($I$4:V$4,12)*(1+$F$22)</f>
        <v>0</v>
      </c>
      <c r="X67" s="33">
        <f>IF(AND($B67&lt;=X$6,IF($C67&lt;1,50000,$C67)&gt;X$6),$D67/12,0)*(1+$E67)^COUNTIF($I$4:W$4,12)*(1+$F$22)</f>
        <v>0</v>
      </c>
      <c r="Y67" s="33">
        <f>IF(AND($B67&lt;=Y$6,IF($C67&lt;1,50000,$C67)&gt;Y$6),$D67/12,0)*(1+$E67)^COUNTIF($I$4:X$4,12)*(1+$F$22)</f>
        <v>0</v>
      </c>
      <c r="Z67" s="33">
        <f>IF(AND($B67&lt;=Z$6,IF($C67&lt;1,50000,$C67)&gt;Z$6),$D67/12,0)*(1+$E67)^COUNTIF($I$4:Y$4,12)*(1+$F$22)</f>
        <v>0</v>
      </c>
      <c r="AA67" s="33">
        <f>IF(AND($B67&lt;=AA$6,IF($C67&lt;1,50000,$C67)&gt;AA$6),$D67/12,0)*(1+$E67)^COUNTIF($I$4:Z$4,12)*(1+$F$22)</f>
        <v>0</v>
      </c>
      <c r="AB67" s="33">
        <f>IF(AND($B67&lt;=AB$6,IF($C67&lt;1,50000,$C67)&gt;AB$6),$D67/12,0)*(1+$E67)^COUNTIF($I$4:AA$4,12)*(1+$F$22)</f>
        <v>0</v>
      </c>
      <c r="AC67" s="33">
        <f>IF(AND($B67&lt;=AC$6,IF($C67&lt;1,50000,$C67)&gt;AC$6),$D67/12,0)*(1+$E67)^COUNTIF($I$4:AB$4,12)*(1+$F$22)</f>
        <v>0</v>
      </c>
      <c r="AD67" s="33">
        <f>IF(AND($B67&lt;=AD$6,IF($C67&lt;1,50000,$C67)&gt;AD$6),$D67/12,0)*(1+$E67)^COUNTIF($I$4:AC$4,12)*(1+$F$22)</f>
        <v>0</v>
      </c>
      <c r="AE67" s="33">
        <f>IF(AND($B67&lt;=AE$6,IF($C67&lt;1,50000,$C67)&gt;AE$6),$D67/12,0)*(1+$E67)^COUNTIF($I$4:AD$4,12)*(1+$F$22)</f>
        <v>0</v>
      </c>
      <c r="AF67" s="33">
        <f>IF(AND($B67&lt;=AF$6,IF($C67&lt;1,50000,$C67)&gt;AF$6),$D67/12,0)*(1+$E67)^COUNTIF($I$4:AE$4,12)*(1+$F$22)</f>
        <v>0</v>
      </c>
      <c r="AG67" s="33">
        <f>IF(AND($B67&lt;=AG$6,IF($C67&lt;1,50000,$C67)&gt;AG$6),$D67/12,0)*(1+$E67)^COUNTIF($I$4:AF$4,12)*(1+$F$22)</f>
        <v>0</v>
      </c>
      <c r="AH67" s="33">
        <f>IF(AND($B67&lt;=AH$6,IF($C67&lt;1,50000,$C67)&gt;AH$6),$D67/12,0)*(1+$E67)^COUNTIF($I$4:AG$4,12)*(1+$F$22)</f>
        <v>0</v>
      </c>
      <c r="AI67" s="33">
        <f>IF(AND($B67&lt;=AI$6,IF($C67&lt;1,50000,$C67)&gt;AI$6),$D67/12,0)*(1+$E67)^COUNTIF($I$4:AH$4,12)*(1+$F$22)</f>
        <v>0</v>
      </c>
      <c r="AJ67" s="33">
        <f>IF(AND($B67&lt;=AJ$6,IF($C67&lt;1,50000,$C67)&gt;AJ$6),$D67/12,0)*(1+$E67)^COUNTIF($I$4:AI$4,12)*(1+$F$22)</f>
        <v>0</v>
      </c>
      <c r="AK67" s="33">
        <f>IF(AND($B67&lt;=AK$6,IF($C67&lt;1,50000,$C67)&gt;AK$6),$D67/12,0)*(1+$E67)^COUNTIF($I$4:AJ$4,12)*(1+$F$22)</f>
        <v>0</v>
      </c>
      <c r="AL67" s="33">
        <f>IF(AND($B67&lt;=AL$6,IF($C67&lt;1,50000,$C67)&gt;AL$6),$D67/12,0)*(1+$E67)^COUNTIF($I$4:AK$4,12)*(1+$F$22)</f>
        <v>0</v>
      </c>
      <c r="AM67" s="33">
        <f>IF(AND($B67&lt;=AM$6,IF($C67&lt;1,50000,$C67)&gt;AM$6),$D67/12,0)*(1+$E67)^COUNTIF($I$4:AL$4,12)*(1+$F$22)</f>
        <v>0</v>
      </c>
      <c r="AN67" s="33">
        <f>IF(AND($B67&lt;=AN$6,IF($C67&lt;1,50000,$C67)&gt;AN$6),$D67/12,0)*(1+$E67)^COUNTIF($I$4:AM$4,12)*(1+$F$22)</f>
        <v>0</v>
      </c>
      <c r="AO67" s="33">
        <f>IF(AND($B67&lt;=AO$6,IF($C67&lt;1,50000,$C67)&gt;AO$6),$D67/12,0)*(1+$E67)^COUNTIF($I$4:AN$4,12)*(1+$F$22)</f>
        <v>0</v>
      </c>
      <c r="AP67" s="33">
        <f>IF(AND($B67&lt;=AP$6,IF($C67&lt;1,50000,$C67)&gt;AP$6),$D67/12,0)*(1+$E67)^COUNTIF($I$4:AO$4,12)*(1+$F$22)</f>
        <v>0</v>
      </c>
      <c r="AQ67" s="33">
        <f>IF(AND($B67&lt;=AQ$6,IF($C67&lt;1,50000,$C67)&gt;AQ$6),$D67/12,0)*(1+$E67)^COUNTIF($I$4:AP$4,12)*(1+$F$22)</f>
        <v>0</v>
      </c>
      <c r="AR67" s="33">
        <f>IF(AND($B67&lt;=AR$6,IF($C67&lt;1,50000,$C67)&gt;AR$6),$D67/12,0)*(1+$E67)^COUNTIF($I$4:AQ$4,12)*(1+$F$22)</f>
        <v>0</v>
      </c>
      <c r="AS67" s="33">
        <f>IF(AND($B67&lt;=AS$6,IF($C67&lt;1,50000,$C67)&gt;AS$6),$D67/12,0)*(1+$E67)^COUNTIF($I$4:AR$4,12)*(1+$F$22)</f>
        <v>0</v>
      </c>
      <c r="AT67" s="33">
        <f>IF(AND($B67&lt;=AT$6,IF($C67&lt;1,50000,$C67)&gt;AT$6),$D67/12,0)*(1+$E67)^COUNTIF($I$4:AS$4,12)*(1+$F$22)</f>
        <v>0</v>
      </c>
      <c r="AU67" s="33">
        <f>IF(AND($B67&lt;=AU$6,IF($C67&lt;1,50000,$C67)&gt;AU$6),$D67/12,0)*(1+$E67)^COUNTIF($I$4:AT$4,12)*(1+$F$22)</f>
        <v>0</v>
      </c>
      <c r="AV67" s="33">
        <f>IF(AND($B67&lt;=AV$6,IF($C67&lt;1,50000,$C67)&gt;AV$6),$D67/12,0)*(1+$E67)^COUNTIF($I$4:AU$4,12)*(1+$F$22)</f>
        <v>0</v>
      </c>
      <c r="AW67" s="33">
        <f>IF(AND($B67&lt;=AW$6,IF($C67&lt;1,50000,$C67)&gt;AW$6),$D67/12,0)*(1+$E67)^COUNTIF($I$4:AV$4,12)*(1+$F$22)</f>
        <v>0</v>
      </c>
      <c r="AX67" s="33">
        <f>IF(AND($B67&lt;=AX$6,IF($C67&lt;1,50000,$C67)&gt;AX$6),$D67/12,0)*(1+$E67)^COUNTIF($I$4:AW$4,12)*(1+$F$22)</f>
        <v>0</v>
      </c>
      <c r="AY67" s="33">
        <f>IF(AND($B67&lt;=AY$6,IF($C67&lt;1,50000,$C67)&gt;AY$6),$D67/12,0)*(1+$E67)^COUNTIF($I$4:AX$4,12)*(1+$F$22)</f>
        <v>0</v>
      </c>
      <c r="AZ67" s="33">
        <f>IF(AND($B67&lt;=AZ$6,IF($C67&lt;1,50000,$C67)&gt;AZ$6),$D67/12,0)*(1+$E67)^COUNTIF($I$4:AY$4,12)*(1+$F$22)</f>
        <v>0</v>
      </c>
      <c r="BA67" s="33">
        <f>IF(AND($B67&lt;=BA$6,IF($C67&lt;1,50000,$C67)&gt;BA$6),$D67/12,0)*(1+$E67)^COUNTIF($I$4:AZ$4,12)*(1+$F$22)</f>
        <v>0</v>
      </c>
      <c r="BB67" s="33">
        <f>IF(AND($B67&lt;=BB$6,IF($C67&lt;1,50000,$C67)&gt;BB$6),$D67/12,0)*(1+$E67)^COUNTIF($I$4:BA$4,12)*(1+$F$22)</f>
        <v>0</v>
      </c>
      <c r="BC67" s="33">
        <f>IF(AND($B67&lt;=BC$6,IF($C67&lt;1,50000,$C67)&gt;BC$6),$D67/12,0)*(1+$E67)^COUNTIF($I$4:BB$4,12)*(1+$F$22)</f>
        <v>0</v>
      </c>
      <c r="BD67" s="33">
        <f>IF(AND($B67&lt;=BD$6,IF($C67&lt;1,50000,$C67)&gt;BD$6),$D67/12,0)*(1+$E67)^COUNTIF($I$4:BC$4,12)*(1+$F$22)</f>
        <v>0</v>
      </c>
      <c r="BE67" s="33">
        <f>IF(AND($B67&lt;=BE$6,IF($C67&lt;1,50000,$C67)&gt;BE$6),$D67/12,0)*(1+$E67)^COUNTIF($I$4:BD$4,12)*(1+$F$22)</f>
        <v>0</v>
      </c>
    </row>
    <row r="68" spans="2:64" s="97" customFormat="1" ht="17" outlineLevel="1" thickBot="1" x14ac:dyDescent="0.25">
      <c r="B68" s="286"/>
      <c r="C68" s="287"/>
      <c r="D68" s="288"/>
      <c r="E68" s="289"/>
      <c r="F68" s="271"/>
      <c r="H68" s="225"/>
      <c r="I68" s="96" t="s">
        <v>45</v>
      </c>
      <c r="J68" s="31">
        <f>IF(AND($B68&lt;=J$6,IF($C68&lt;1,50000,$C68)&gt;J$6),$D68/12,0)*(1+$E68)^COUNTIF($I$4:I$4,12)*(1+$F$22)</f>
        <v>0</v>
      </c>
      <c r="K68" s="31">
        <f>IF(AND($B68&lt;=K$6,IF($C68&lt;1,50000,$C68)&gt;K$6),$D68/12,0)*(1+$E68)^COUNTIF($I$4:J$4,12)*(1+$F$22)</f>
        <v>0</v>
      </c>
      <c r="L68" s="31">
        <f>IF(AND($B68&lt;=L$6,IF($C68&lt;1,50000,$C68)&gt;L$6),$D68/12,0)*(1+$E68)^COUNTIF($I$4:K$4,12)*(1+$F$22)</f>
        <v>0</v>
      </c>
      <c r="M68" s="31">
        <f>IF(AND($B68&lt;=M$6,IF($C68&lt;1,50000,$C68)&gt;M$6),$D68/12,0)*(1+$E68)^COUNTIF($I$4:L$4,12)*(1+$F$22)</f>
        <v>0</v>
      </c>
      <c r="N68" s="31">
        <f>IF(AND($B68&lt;=N$6,IF($C68&lt;1,50000,$C68)&gt;N$6),$D68/12,0)*(1+$E68)^COUNTIF($I$4:M$4,12)*(1+$F$22)</f>
        <v>0</v>
      </c>
      <c r="O68" s="31">
        <f>IF(AND($B68&lt;=O$6,IF($C68&lt;1,50000,$C68)&gt;O$6),$D68/12,0)*(1+$E68)^COUNTIF($I$4:N$4,12)*(1+$F$22)</f>
        <v>0</v>
      </c>
      <c r="P68" s="31">
        <f>IF(AND($B68&lt;=P$6,IF($C68&lt;1,50000,$C68)&gt;P$6),$D68/12,0)*(1+$E68)^COUNTIF($I$4:O$4,12)*(1+$F$22)</f>
        <v>0</v>
      </c>
      <c r="Q68" s="31">
        <f>IF(AND($B68&lt;=Q$6,IF($C68&lt;1,50000,$C68)&gt;Q$6),$D68/12,0)*(1+$E68)^COUNTIF($I$4:P$4,12)*(1+$F$22)</f>
        <v>0</v>
      </c>
      <c r="R68" s="31">
        <f>IF(AND($B68&lt;=R$6,IF($C68&lt;1,50000,$C68)&gt;R$6),$D68/12,0)*(1+$E68)^COUNTIF($I$4:Q$4,12)*(1+$F$22)</f>
        <v>0</v>
      </c>
      <c r="S68" s="31">
        <f>IF(AND($B68&lt;=S$6,IF($C68&lt;1,50000,$C68)&gt;S$6),$D68/12,0)*(1+$E68)^COUNTIF($I$4:R$4,12)*(1+$F$22)</f>
        <v>0</v>
      </c>
      <c r="T68" s="31">
        <f>IF(AND($B68&lt;=T$6,IF($C68&lt;1,50000,$C68)&gt;T$6),$D68/12,0)*(1+$E68)^COUNTIF($I$4:S$4,12)*(1+$F$22)</f>
        <v>0</v>
      </c>
      <c r="U68" s="31">
        <f>IF(AND($B68&lt;=U$6,IF($C68&lt;1,50000,$C68)&gt;U$6),$D68/12,0)*(1+$E68)^COUNTIF($I$4:T$4,12)*(1+$F$22)</f>
        <v>0</v>
      </c>
      <c r="V68" s="31">
        <f>IF(AND($B68&lt;=V$6,IF($C68&lt;1,50000,$C68)&gt;V$6),$D68/12,0)*(1+$E68)^COUNTIF($I$4:U$4,12)*(1+$F$22)</f>
        <v>0</v>
      </c>
      <c r="W68" s="31">
        <f>IF(AND($B68&lt;=W$6,IF($C68&lt;1,50000,$C68)&gt;W$6),$D68/12,0)*(1+$E68)^COUNTIF($I$4:V$4,12)*(1+$F$22)</f>
        <v>0</v>
      </c>
      <c r="X68" s="33">
        <f>IF(AND($B68&lt;=X$6,IF($C68&lt;1,50000,$C68)&gt;X$6),$D68/12,0)*(1+$E68)^COUNTIF($I$4:W$4,12)*(1+$F$22)</f>
        <v>0</v>
      </c>
      <c r="Y68" s="33">
        <f>IF(AND($B68&lt;=Y$6,IF($C68&lt;1,50000,$C68)&gt;Y$6),$D68/12,0)*(1+$E68)^COUNTIF($I$4:X$4,12)*(1+$F$22)</f>
        <v>0</v>
      </c>
      <c r="Z68" s="33">
        <f>IF(AND($B68&lt;=Z$6,IF($C68&lt;1,50000,$C68)&gt;Z$6),$D68/12,0)*(1+$E68)^COUNTIF($I$4:Y$4,12)*(1+$F$22)</f>
        <v>0</v>
      </c>
      <c r="AA68" s="33">
        <f>IF(AND($B68&lt;=AA$6,IF($C68&lt;1,50000,$C68)&gt;AA$6),$D68/12,0)*(1+$E68)^COUNTIF($I$4:Z$4,12)*(1+$F$22)</f>
        <v>0</v>
      </c>
      <c r="AB68" s="33">
        <f>IF(AND($B68&lt;=AB$6,IF($C68&lt;1,50000,$C68)&gt;AB$6),$D68/12,0)*(1+$E68)^COUNTIF($I$4:AA$4,12)*(1+$F$22)</f>
        <v>0</v>
      </c>
      <c r="AC68" s="33">
        <f>IF(AND($B68&lt;=AC$6,IF($C68&lt;1,50000,$C68)&gt;AC$6),$D68/12,0)*(1+$E68)^COUNTIF($I$4:AB$4,12)*(1+$F$22)</f>
        <v>0</v>
      </c>
      <c r="AD68" s="33">
        <f>IF(AND($B68&lt;=AD$6,IF($C68&lt;1,50000,$C68)&gt;AD$6),$D68/12,0)*(1+$E68)^COUNTIF($I$4:AC$4,12)*(1+$F$22)</f>
        <v>0</v>
      </c>
      <c r="AE68" s="33">
        <f>IF(AND($B68&lt;=AE$6,IF($C68&lt;1,50000,$C68)&gt;AE$6),$D68/12,0)*(1+$E68)^COUNTIF($I$4:AD$4,12)*(1+$F$22)</f>
        <v>0</v>
      </c>
      <c r="AF68" s="33">
        <f>IF(AND($B68&lt;=AF$6,IF($C68&lt;1,50000,$C68)&gt;AF$6),$D68/12,0)*(1+$E68)^COUNTIF($I$4:AE$4,12)*(1+$F$22)</f>
        <v>0</v>
      </c>
      <c r="AG68" s="33">
        <f>IF(AND($B68&lt;=AG$6,IF($C68&lt;1,50000,$C68)&gt;AG$6),$D68/12,0)*(1+$E68)^COUNTIF($I$4:AF$4,12)*(1+$F$22)</f>
        <v>0</v>
      </c>
      <c r="AH68" s="33">
        <f>IF(AND($B68&lt;=AH$6,IF($C68&lt;1,50000,$C68)&gt;AH$6),$D68/12,0)*(1+$E68)^COUNTIF($I$4:AG$4,12)*(1+$F$22)</f>
        <v>0</v>
      </c>
      <c r="AI68" s="33">
        <f>IF(AND($B68&lt;=AI$6,IF($C68&lt;1,50000,$C68)&gt;AI$6),$D68/12,0)*(1+$E68)^COUNTIF($I$4:AH$4,12)*(1+$F$22)</f>
        <v>0</v>
      </c>
      <c r="AJ68" s="33">
        <f>IF(AND($B68&lt;=AJ$6,IF($C68&lt;1,50000,$C68)&gt;AJ$6),$D68/12,0)*(1+$E68)^COUNTIF($I$4:AI$4,12)*(1+$F$22)</f>
        <v>0</v>
      </c>
      <c r="AK68" s="33">
        <f>IF(AND($B68&lt;=AK$6,IF($C68&lt;1,50000,$C68)&gt;AK$6),$D68/12,0)*(1+$E68)^COUNTIF($I$4:AJ$4,12)*(1+$F$22)</f>
        <v>0</v>
      </c>
      <c r="AL68" s="33">
        <f>IF(AND($B68&lt;=AL$6,IF($C68&lt;1,50000,$C68)&gt;AL$6),$D68/12,0)*(1+$E68)^COUNTIF($I$4:AK$4,12)*(1+$F$22)</f>
        <v>0</v>
      </c>
      <c r="AM68" s="33">
        <f>IF(AND($B68&lt;=AM$6,IF($C68&lt;1,50000,$C68)&gt;AM$6),$D68/12,0)*(1+$E68)^COUNTIF($I$4:AL$4,12)*(1+$F$22)</f>
        <v>0</v>
      </c>
      <c r="AN68" s="33">
        <f>IF(AND($B68&lt;=AN$6,IF($C68&lt;1,50000,$C68)&gt;AN$6),$D68/12,0)*(1+$E68)^COUNTIF($I$4:AM$4,12)*(1+$F$22)</f>
        <v>0</v>
      </c>
      <c r="AO68" s="33">
        <f>IF(AND($B68&lt;=AO$6,IF($C68&lt;1,50000,$C68)&gt;AO$6),$D68/12,0)*(1+$E68)^COUNTIF($I$4:AN$4,12)*(1+$F$22)</f>
        <v>0</v>
      </c>
      <c r="AP68" s="33">
        <f>IF(AND($B68&lt;=AP$6,IF($C68&lt;1,50000,$C68)&gt;AP$6),$D68/12,0)*(1+$E68)^COUNTIF($I$4:AO$4,12)*(1+$F$22)</f>
        <v>0</v>
      </c>
      <c r="AQ68" s="33">
        <f>IF(AND($B68&lt;=AQ$6,IF($C68&lt;1,50000,$C68)&gt;AQ$6),$D68/12,0)*(1+$E68)^COUNTIF($I$4:AP$4,12)*(1+$F$22)</f>
        <v>0</v>
      </c>
      <c r="AR68" s="33">
        <f>IF(AND($B68&lt;=AR$6,IF($C68&lt;1,50000,$C68)&gt;AR$6),$D68/12,0)*(1+$E68)^COUNTIF($I$4:AQ$4,12)*(1+$F$22)</f>
        <v>0</v>
      </c>
      <c r="AS68" s="33">
        <f>IF(AND($B68&lt;=AS$6,IF($C68&lt;1,50000,$C68)&gt;AS$6),$D68/12,0)*(1+$E68)^COUNTIF($I$4:AR$4,12)*(1+$F$22)</f>
        <v>0</v>
      </c>
      <c r="AT68" s="33">
        <f>IF(AND($B68&lt;=AT$6,IF($C68&lt;1,50000,$C68)&gt;AT$6),$D68/12,0)*(1+$E68)^COUNTIF($I$4:AS$4,12)*(1+$F$22)</f>
        <v>0</v>
      </c>
      <c r="AU68" s="33">
        <f>IF(AND($B68&lt;=AU$6,IF($C68&lt;1,50000,$C68)&gt;AU$6),$D68/12,0)*(1+$E68)^COUNTIF($I$4:AT$4,12)*(1+$F$22)</f>
        <v>0</v>
      </c>
      <c r="AV68" s="33">
        <f>IF(AND($B68&lt;=AV$6,IF($C68&lt;1,50000,$C68)&gt;AV$6),$D68/12,0)*(1+$E68)^COUNTIF($I$4:AU$4,12)*(1+$F$22)</f>
        <v>0</v>
      </c>
      <c r="AW68" s="33">
        <f>IF(AND($B68&lt;=AW$6,IF($C68&lt;1,50000,$C68)&gt;AW$6),$D68/12,0)*(1+$E68)^COUNTIF($I$4:AV$4,12)*(1+$F$22)</f>
        <v>0</v>
      </c>
      <c r="AX68" s="33">
        <f>IF(AND($B68&lt;=AX$6,IF($C68&lt;1,50000,$C68)&gt;AX$6),$D68/12,0)*(1+$E68)^COUNTIF($I$4:AW$4,12)*(1+$F$22)</f>
        <v>0</v>
      </c>
      <c r="AY68" s="33">
        <f>IF(AND($B68&lt;=AY$6,IF($C68&lt;1,50000,$C68)&gt;AY$6),$D68/12,0)*(1+$E68)^COUNTIF($I$4:AX$4,12)*(1+$F$22)</f>
        <v>0</v>
      </c>
      <c r="AZ68" s="33">
        <f>IF(AND($B68&lt;=AZ$6,IF($C68&lt;1,50000,$C68)&gt;AZ$6),$D68/12,0)*(1+$E68)^COUNTIF($I$4:AY$4,12)*(1+$F$22)</f>
        <v>0</v>
      </c>
      <c r="BA68" s="33">
        <f>IF(AND($B68&lt;=BA$6,IF($C68&lt;1,50000,$C68)&gt;BA$6),$D68/12,0)*(1+$E68)^COUNTIF($I$4:AZ$4,12)*(1+$F$22)</f>
        <v>0</v>
      </c>
      <c r="BB68" s="33">
        <f>IF(AND($B68&lt;=BB$6,IF($C68&lt;1,50000,$C68)&gt;BB$6),$D68/12,0)*(1+$E68)^COUNTIF($I$4:BA$4,12)*(1+$F$22)</f>
        <v>0</v>
      </c>
      <c r="BC68" s="33">
        <f>IF(AND($B68&lt;=BC$6,IF($C68&lt;1,50000,$C68)&gt;BC$6),$D68/12,0)*(1+$E68)^COUNTIF($I$4:BB$4,12)*(1+$F$22)</f>
        <v>0</v>
      </c>
      <c r="BD68" s="33">
        <f>IF(AND($B68&lt;=BD$6,IF($C68&lt;1,50000,$C68)&gt;BD$6),$D68/12,0)*(1+$E68)^COUNTIF($I$4:BC$4,12)*(1+$F$22)</f>
        <v>0</v>
      </c>
      <c r="BE68" s="33">
        <f>IF(AND($B68&lt;=BE$6,IF($C68&lt;1,50000,$C68)&gt;BE$6),$D68/12,0)*(1+$E68)^COUNTIF($I$4:BD$4,12)*(1+$F$22)</f>
        <v>0</v>
      </c>
      <c r="BF68" s="31"/>
      <c r="BG68" s="31"/>
      <c r="BH68" s="31"/>
      <c r="BI68" s="31"/>
      <c r="BJ68" s="31"/>
      <c r="BK68" s="31"/>
      <c r="BL68" s="31"/>
    </row>
    <row r="69" spans="2:64" s="31" customFormat="1" ht="17" outlineLevel="1" thickBot="1" x14ac:dyDescent="0.25">
      <c r="B69" s="267"/>
      <c r="C69" s="268"/>
      <c r="D69" s="269"/>
      <c r="E69" s="270"/>
      <c r="F69" s="271"/>
      <c r="H69" s="224"/>
      <c r="I69" s="96" t="s">
        <v>46</v>
      </c>
      <c r="J69" s="31">
        <f>IF(AND($B69&lt;=J$6,IF($C69&lt;1,50000,$C69)&gt;J$6),$D69/12,0)*(1+$E69)^COUNTIF($I$4:I$4,12)*(1+$F$22)</f>
        <v>0</v>
      </c>
      <c r="K69" s="31">
        <f>IF(AND($B69&lt;=K$6,IF($C69&lt;1,50000,$C69)&gt;K$6),$D69/12,0)*(1+$E69)^COUNTIF($I$4:J$4,12)*(1+$F$22)</f>
        <v>0</v>
      </c>
      <c r="L69" s="31">
        <f>IF(AND($B69&lt;=L$6,IF($C69&lt;1,50000,$C69)&gt;L$6),$D69/12,0)*(1+$E69)^COUNTIF($I$4:K$4,12)*(1+$F$22)</f>
        <v>0</v>
      </c>
      <c r="M69" s="31">
        <f>IF(AND($B69&lt;=M$6,IF($C69&lt;1,50000,$C69)&gt;M$6),$D69/12,0)*(1+$E69)^COUNTIF($I$4:L$4,12)*(1+$F$22)</f>
        <v>0</v>
      </c>
      <c r="N69" s="31">
        <f>IF(AND($B69&lt;=N$6,IF($C69&lt;1,50000,$C69)&gt;N$6),$D69/12,0)*(1+$E69)^COUNTIF($I$4:M$4,12)*(1+$F$22)</f>
        <v>0</v>
      </c>
      <c r="O69" s="31">
        <f>IF(AND($B69&lt;=O$6,IF($C69&lt;1,50000,$C69)&gt;O$6),$D69/12,0)*(1+$E69)^COUNTIF($I$4:N$4,12)*(1+$F$22)</f>
        <v>0</v>
      </c>
      <c r="P69" s="31">
        <f>IF(AND($B69&lt;=P$6,IF($C69&lt;1,50000,$C69)&gt;P$6),$D69/12,0)*(1+$E69)^COUNTIF($I$4:O$4,12)*(1+$F$22)</f>
        <v>0</v>
      </c>
      <c r="Q69" s="31">
        <f>IF(AND($B69&lt;=Q$6,IF($C69&lt;1,50000,$C69)&gt;Q$6),$D69/12,0)*(1+$E69)^COUNTIF($I$4:P$4,12)*(1+$F$22)</f>
        <v>0</v>
      </c>
      <c r="R69" s="31">
        <f>IF(AND($B69&lt;=R$6,IF($C69&lt;1,50000,$C69)&gt;R$6),$D69/12,0)*(1+$E69)^COUNTIF($I$4:Q$4,12)*(1+$F$22)</f>
        <v>0</v>
      </c>
      <c r="S69" s="31">
        <f>IF(AND($B69&lt;=S$6,IF($C69&lt;1,50000,$C69)&gt;S$6),$D69/12,0)*(1+$E69)^COUNTIF($I$4:R$4,12)*(1+$F$22)</f>
        <v>0</v>
      </c>
      <c r="T69" s="31">
        <f>IF(AND($B69&lt;=T$6,IF($C69&lt;1,50000,$C69)&gt;T$6),$D69/12,0)*(1+$E69)^COUNTIF($I$4:S$4,12)*(1+$F$22)</f>
        <v>0</v>
      </c>
      <c r="U69" s="31">
        <f>IF(AND($B69&lt;=U$6,IF($C69&lt;1,50000,$C69)&gt;U$6),$D69/12,0)*(1+$E69)^COUNTIF($I$4:T$4,12)*(1+$F$22)</f>
        <v>0</v>
      </c>
      <c r="V69" s="31">
        <f>IF(AND($B69&lt;=V$6,IF($C69&lt;1,50000,$C69)&gt;V$6),$D69/12,0)*(1+$E69)^COUNTIF($I$4:U$4,12)*(1+$F$22)</f>
        <v>0</v>
      </c>
      <c r="W69" s="31">
        <f>IF(AND($B69&lt;=W$6,IF($C69&lt;1,50000,$C69)&gt;W$6),$D69/12,0)*(1+$E69)^COUNTIF($I$4:V$4,12)*(1+$F$22)</f>
        <v>0</v>
      </c>
      <c r="X69" s="33">
        <f>IF(AND($B69&lt;=X$6,IF($C69&lt;1,50000,$C69)&gt;X$6),$D69/12,0)*(1+$E69)^COUNTIF($I$4:W$4,12)*(1+$F$22)</f>
        <v>0</v>
      </c>
      <c r="Y69" s="33">
        <f>IF(AND($B69&lt;=Y$6,IF($C69&lt;1,50000,$C69)&gt;Y$6),$D69/12,0)*(1+$E69)^COUNTIF($I$4:X$4,12)*(1+$F$22)</f>
        <v>0</v>
      </c>
      <c r="Z69" s="33">
        <f>IF(AND($B69&lt;=Z$6,IF($C69&lt;1,50000,$C69)&gt;Z$6),$D69/12,0)*(1+$E69)^COUNTIF($I$4:Y$4,12)*(1+$F$22)</f>
        <v>0</v>
      </c>
      <c r="AA69" s="33">
        <f>IF(AND($B69&lt;=AA$6,IF($C69&lt;1,50000,$C69)&gt;AA$6),$D69/12,0)*(1+$E69)^COUNTIF($I$4:Z$4,12)*(1+$F$22)</f>
        <v>0</v>
      </c>
      <c r="AB69" s="33">
        <f>IF(AND($B69&lt;=AB$6,IF($C69&lt;1,50000,$C69)&gt;AB$6),$D69/12,0)*(1+$E69)^COUNTIF($I$4:AA$4,12)*(1+$F$22)</f>
        <v>0</v>
      </c>
      <c r="AC69" s="33">
        <f>IF(AND($B69&lt;=AC$6,IF($C69&lt;1,50000,$C69)&gt;AC$6),$D69/12,0)*(1+$E69)^COUNTIF($I$4:AB$4,12)*(1+$F$22)</f>
        <v>0</v>
      </c>
      <c r="AD69" s="33">
        <f>IF(AND($B69&lt;=AD$6,IF($C69&lt;1,50000,$C69)&gt;AD$6),$D69/12,0)*(1+$E69)^COUNTIF($I$4:AC$4,12)*(1+$F$22)</f>
        <v>0</v>
      </c>
      <c r="AE69" s="33">
        <f>IF(AND($B69&lt;=AE$6,IF($C69&lt;1,50000,$C69)&gt;AE$6),$D69/12,0)*(1+$E69)^COUNTIF($I$4:AD$4,12)*(1+$F$22)</f>
        <v>0</v>
      </c>
      <c r="AF69" s="33">
        <f>IF(AND($B69&lt;=AF$6,IF($C69&lt;1,50000,$C69)&gt;AF$6),$D69/12,0)*(1+$E69)^COUNTIF($I$4:AE$4,12)*(1+$F$22)</f>
        <v>0</v>
      </c>
      <c r="AG69" s="33">
        <f>IF(AND($B69&lt;=AG$6,IF($C69&lt;1,50000,$C69)&gt;AG$6),$D69/12,0)*(1+$E69)^COUNTIF($I$4:AF$4,12)*(1+$F$22)</f>
        <v>0</v>
      </c>
      <c r="AH69" s="33">
        <f>IF(AND($B69&lt;=AH$6,IF($C69&lt;1,50000,$C69)&gt;AH$6),$D69/12,0)*(1+$E69)^COUNTIF($I$4:AG$4,12)*(1+$F$22)</f>
        <v>0</v>
      </c>
      <c r="AI69" s="33">
        <f>IF(AND($B69&lt;=AI$6,IF($C69&lt;1,50000,$C69)&gt;AI$6),$D69/12,0)*(1+$E69)^COUNTIF($I$4:AH$4,12)*(1+$F$22)</f>
        <v>0</v>
      </c>
      <c r="AJ69" s="33">
        <f>IF(AND($B69&lt;=AJ$6,IF($C69&lt;1,50000,$C69)&gt;AJ$6),$D69/12,0)*(1+$E69)^COUNTIF($I$4:AI$4,12)*(1+$F$22)</f>
        <v>0</v>
      </c>
      <c r="AK69" s="33">
        <f>IF(AND($B69&lt;=AK$6,IF($C69&lt;1,50000,$C69)&gt;AK$6),$D69/12,0)*(1+$E69)^COUNTIF($I$4:AJ$4,12)*(1+$F$22)</f>
        <v>0</v>
      </c>
      <c r="AL69" s="33">
        <f>IF(AND($B69&lt;=AL$6,IF($C69&lt;1,50000,$C69)&gt;AL$6),$D69/12,0)*(1+$E69)^COUNTIF($I$4:AK$4,12)*(1+$F$22)</f>
        <v>0</v>
      </c>
      <c r="AM69" s="33">
        <f>IF(AND($B69&lt;=AM$6,IF($C69&lt;1,50000,$C69)&gt;AM$6),$D69/12,0)*(1+$E69)^COUNTIF($I$4:AL$4,12)*(1+$F$22)</f>
        <v>0</v>
      </c>
      <c r="AN69" s="33">
        <f>IF(AND($B69&lt;=AN$6,IF($C69&lt;1,50000,$C69)&gt;AN$6),$D69/12,0)*(1+$E69)^COUNTIF($I$4:AM$4,12)*(1+$F$22)</f>
        <v>0</v>
      </c>
      <c r="AO69" s="33">
        <f>IF(AND($B69&lt;=AO$6,IF($C69&lt;1,50000,$C69)&gt;AO$6),$D69/12,0)*(1+$E69)^COUNTIF($I$4:AN$4,12)*(1+$F$22)</f>
        <v>0</v>
      </c>
      <c r="AP69" s="33">
        <f>IF(AND($B69&lt;=AP$6,IF($C69&lt;1,50000,$C69)&gt;AP$6),$D69/12,0)*(1+$E69)^COUNTIF($I$4:AO$4,12)*(1+$F$22)</f>
        <v>0</v>
      </c>
      <c r="AQ69" s="33">
        <f>IF(AND($B69&lt;=AQ$6,IF($C69&lt;1,50000,$C69)&gt;AQ$6),$D69/12,0)*(1+$E69)^COUNTIF($I$4:AP$4,12)*(1+$F$22)</f>
        <v>0</v>
      </c>
      <c r="AR69" s="33">
        <f>IF(AND($B69&lt;=AR$6,IF($C69&lt;1,50000,$C69)&gt;AR$6),$D69/12,0)*(1+$E69)^COUNTIF($I$4:AQ$4,12)*(1+$F$22)</f>
        <v>0</v>
      </c>
      <c r="AS69" s="33">
        <f>IF(AND($B69&lt;=AS$6,IF($C69&lt;1,50000,$C69)&gt;AS$6),$D69/12,0)*(1+$E69)^COUNTIF($I$4:AR$4,12)*(1+$F$22)</f>
        <v>0</v>
      </c>
      <c r="AT69" s="33">
        <f>IF(AND($B69&lt;=AT$6,IF($C69&lt;1,50000,$C69)&gt;AT$6),$D69/12,0)*(1+$E69)^COUNTIF($I$4:AS$4,12)*(1+$F$22)</f>
        <v>0</v>
      </c>
      <c r="AU69" s="33">
        <f>IF(AND($B69&lt;=AU$6,IF($C69&lt;1,50000,$C69)&gt;AU$6),$D69/12,0)*(1+$E69)^COUNTIF($I$4:AT$4,12)*(1+$F$22)</f>
        <v>0</v>
      </c>
      <c r="AV69" s="33">
        <f>IF(AND($B69&lt;=AV$6,IF($C69&lt;1,50000,$C69)&gt;AV$6),$D69/12,0)*(1+$E69)^COUNTIF($I$4:AU$4,12)*(1+$F$22)</f>
        <v>0</v>
      </c>
      <c r="AW69" s="33">
        <f>IF(AND($B69&lt;=AW$6,IF($C69&lt;1,50000,$C69)&gt;AW$6),$D69/12,0)*(1+$E69)^COUNTIF($I$4:AV$4,12)*(1+$F$22)</f>
        <v>0</v>
      </c>
      <c r="AX69" s="33">
        <f>IF(AND($B69&lt;=AX$6,IF($C69&lt;1,50000,$C69)&gt;AX$6),$D69/12,0)*(1+$E69)^COUNTIF($I$4:AW$4,12)*(1+$F$22)</f>
        <v>0</v>
      </c>
      <c r="AY69" s="33">
        <f>IF(AND($B69&lt;=AY$6,IF($C69&lt;1,50000,$C69)&gt;AY$6),$D69/12,0)*(1+$E69)^COUNTIF($I$4:AX$4,12)*(1+$F$22)</f>
        <v>0</v>
      </c>
      <c r="AZ69" s="33">
        <f>IF(AND($B69&lt;=AZ$6,IF($C69&lt;1,50000,$C69)&gt;AZ$6),$D69/12,0)*(1+$E69)^COUNTIF($I$4:AY$4,12)*(1+$F$22)</f>
        <v>0</v>
      </c>
      <c r="BA69" s="33">
        <f>IF(AND($B69&lt;=BA$6,IF($C69&lt;1,50000,$C69)&gt;BA$6),$D69/12,0)*(1+$E69)^COUNTIF($I$4:AZ$4,12)*(1+$F$22)</f>
        <v>0</v>
      </c>
      <c r="BB69" s="33">
        <f>IF(AND($B69&lt;=BB$6,IF($C69&lt;1,50000,$C69)&gt;BB$6),$D69/12,0)*(1+$E69)^COUNTIF($I$4:BA$4,12)*(1+$F$22)</f>
        <v>0</v>
      </c>
      <c r="BC69" s="33">
        <f>IF(AND($B69&lt;=BC$6,IF($C69&lt;1,50000,$C69)&gt;BC$6),$D69/12,0)*(1+$E69)^COUNTIF($I$4:BB$4,12)*(1+$F$22)</f>
        <v>0</v>
      </c>
      <c r="BD69" s="33">
        <f>IF(AND($B69&lt;=BD$6,IF($C69&lt;1,50000,$C69)&gt;BD$6),$D69/12,0)*(1+$E69)^COUNTIF($I$4:BC$4,12)*(1+$F$22)</f>
        <v>0</v>
      </c>
      <c r="BE69" s="33">
        <f>IF(AND($B69&lt;=BE$6,IF($C69&lt;1,50000,$C69)&gt;BE$6),$D69/12,0)*(1+$E69)^COUNTIF($I$4:BD$4,12)*(1+$F$22)</f>
        <v>0</v>
      </c>
    </row>
    <row r="70" spans="2:64" s="90" customFormat="1" outlineLevel="1" x14ac:dyDescent="0.2">
      <c r="B70" s="162"/>
      <c r="C70" s="162"/>
      <c r="D70" s="162"/>
      <c r="E70" s="162"/>
      <c r="F70" s="162"/>
      <c r="H70" s="226" t="s">
        <v>87</v>
      </c>
      <c r="I70" s="91" t="str">
        <f>"Total "&amp;I64</f>
        <v>Total Customer Success</v>
      </c>
      <c r="J70" s="92">
        <f t="shared" ref="J70:BE70" si="40">SUM(J65:J69)</f>
        <v>0</v>
      </c>
      <c r="K70" s="92">
        <f t="shared" si="40"/>
        <v>0</v>
      </c>
      <c r="L70" s="92">
        <f t="shared" si="40"/>
        <v>0</v>
      </c>
      <c r="M70" s="92">
        <f t="shared" si="40"/>
        <v>0</v>
      </c>
      <c r="N70" s="92">
        <f t="shared" si="40"/>
        <v>0</v>
      </c>
      <c r="O70" s="92">
        <f t="shared" si="40"/>
        <v>0</v>
      </c>
      <c r="P70" s="92">
        <f t="shared" si="40"/>
        <v>0</v>
      </c>
      <c r="Q70" s="92">
        <f t="shared" si="40"/>
        <v>0</v>
      </c>
      <c r="R70" s="92">
        <f t="shared" si="40"/>
        <v>0</v>
      </c>
      <c r="S70" s="92">
        <f t="shared" si="40"/>
        <v>0</v>
      </c>
      <c r="T70" s="92">
        <f t="shared" si="40"/>
        <v>0</v>
      </c>
      <c r="U70" s="180">
        <f t="shared" si="40"/>
        <v>0</v>
      </c>
      <c r="V70" s="180">
        <f t="shared" si="40"/>
        <v>0</v>
      </c>
      <c r="W70" s="180">
        <f t="shared" ref="W70" si="41">SUM(W65:W69)</f>
        <v>0</v>
      </c>
      <c r="X70" s="93">
        <f t="shared" si="40"/>
        <v>0</v>
      </c>
      <c r="Y70" s="93">
        <f t="shared" si="40"/>
        <v>0</v>
      </c>
      <c r="Z70" s="93">
        <f t="shared" si="40"/>
        <v>0</v>
      </c>
      <c r="AA70" s="93">
        <f t="shared" si="40"/>
        <v>0</v>
      </c>
      <c r="AB70" s="93">
        <f t="shared" si="40"/>
        <v>0</v>
      </c>
      <c r="AC70" s="93">
        <f t="shared" si="40"/>
        <v>0</v>
      </c>
      <c r="AD70" s="93">
        <f t="shared" si="40"/>
        <v>0</v>
      </c>
      <c r="AE70" s="93">
        <f t="shared" si="40"/>
        <v>0</v>
      </c>
      <c r="AF70" s="93">
        <f t="shared" si="40"/>
        <v>0</v>
      </c>
      <c r="AG70" s="93">
        <f t="shared" si="40"/>
        <v>0</v>
      </c>
      <c r="AH70" s="93">
        <f t="shared" si="40"/>
        <v>0</v>
      </c>
      <c r="AI70" s="93">
        <f t="shared" si="40"/>
        <v>0</v>
      </c>
      <c r="AJ70" s="93">
        <f t="shared" si="40"/>
        <v>0</v>
      </c>
      <c r="AK70" s="93">
        <f t="shared" si="40"/>
        <v>0</v>
      </c>
      <c r="AL70" s="93">
        <f t="shared" si="40"/>
        <v>0</v>
      </c>
      <c r="AM70" s="93">
        <f t="shared" si="40"/>
        <v>0</v>
      </c>
      <c r="AN70" s="93">
        <f t="shared" si="40"/>
        <v>0</v>
      </c>
      <c r="AO70" s="93">
        <f t="shared" si="40"/>
        <v>0</v>
      </c>
      <c r="AP70" s="93">
        <f t="shared" si="40"/>
        <v>0</v>
      </c>
      <c r="AQ70" s="93">
        <f t="shared" si="40"/>
        <v>0</v>
      </c>
      <c r="AR70" s="93">
        <f t="shared" si="40"/>
        <v>0</v>
      </c>
      <c r="AS70" s="93">
        <f t="shared" si="40"/>
        <v>0</v>
      </c>
      <c r="AT70" s="93">
        <f t="shared" si="40"/>
        <v>0</v>
      </c>
      <c r="AU70" s="93">
        <f t="shared" si="40"/>
        <v>0</v>
      </c>
      <c r="AV70" s="93">
        <f t="shared" si="40"/>
        <v>0</v>
      </c>
      <c r="AW70" s="93">
        <f t="shared" si="40"/>
        <v>0</v>
      </c>
      <c r="AX70" s="93">
        <f t="shared" si="40"/>
        <v>0</v>
      </c>
      <c r="AY70" s="93">
        <f t="shared" si="40"/>
        <v>0</v>
      </c>
      <c r="AZ70" s="93">
        <f t="shared" si="40"/>
        <v>0</v>
      </c>
      <c r="BA70" s="93">
        <f t="shared" si="40"/>
        <v>0</v>
      </c>
      <c r="BB70" s="93">
        <f t="shared" si="40"/>
        <v>0</v>
      </c>
      <c r="BC70" s="93">
        <f t="shared" si="40"/>
        <v>0</v>
      </c>
      <c r="BD70" s="93">
        <f t="shared" si="40"/>
        <v>0</v>
      </c>
      <c r="BE70" s="93">
        <f t="shared" si="40"/>
        <v>0</v>
      </c>
      <c r="BF70" s="94"/>
      <c r="BG70" s="94"/>
      <c r="BH70" s="94"/>
      <c r="BI70" s="94"/>
      <c r="BJ70" s="94"/>
      <c r="BK70" s="94"/>
      <c r="BL70" s="94"/>
    </row>
    <row r="71" spans="2:64" s="97" customFormat="1" outlineLevel="1" x14ac:dyDescent="0.2">
      <c r="H71" s="227" t="s">
        <v>87</v>
      </c>
      <c r="I71" s="98" t="str">
        <f>I64&amp;" bonuses"</f>
        <v>Customer Success bonuses</v>
      </c>
      <c r="J71" s="31">
        <f>SUMPRODUCT(J65:J69,$F65:$F69)</f>
        <v>0</v>
      </c>
      <c r="K71" s="31">
        <f t="shared" ref="K71:BE71" si="42">SUMPRODUCT(K65:K69,$F65:$F69)</f>
        <v>0</v>
      </c>
      <c r="L71" s="31">
        <f t="shared" si="42"/>
        <v>0</v>
      </c>
      <c r="M71" s="31">
        <f t="shared" si="42"/>
        <v>0</v>
      </c>
      <c r="N71" s="31">
        <f t="shared" si="42"/>
        <v>0</v>
      </c>
      <c r="O71" s="31">
        <f t="shared" si="42"/>
        <v>0</v>
      </c>
      <c r="P71" s="31">
        <f t="shared" si="42"/>
        <v>0</v>
      </c>
      <c r="Q71" s="31">
        <f t="shared" si="42"/>
        <v>0</v>
      </c>
      <c r="R71" s="31">
        <f t="shared" si="42"/>
        <v>0</v>
      </c>
      <c r="S71" s="31">
        <f t="shared" si="42"/>
        <v>0</v>
      </c>
      <c r="T71" s="31">
        <f t="shared" si="42"/>
        <v>0</v>
      </c>
      <c r="U71" s="32">
        <f t="shared" si="42"/>
        <v>0</v>
      </c>
      <c r="V71" s="32">
        <f t="shared" si="42"/>
        <v>0</v>
      </c>
      <c r="W71" s="32">
        <f t="shared" ref="W71" si="43">SUMPRODUCT(W65:W69,$F65:$F69)</f>
        <v>0</v>
      </c>
      <c r="X71" s="33">
        <f t="shared" si="42"/>
        <v>0</v>
      </c>
      <c r="Y71" s="33">
        <f t="shared" si="42"/>
        <v>0</v>
      </c>
      <c r="Z71" s="33">
        <f t="shared" si="42"/>
        <v>0</v>
      </c>
      <c r="AA71" s="33">
        <f t="shared" si="42"/>
        <v>0</v>
      </c>
      <c r="AB71" s="33">
        <f t="shared" si="42"/>
        <v>0</v>
      </c>
      <c r="AC71" s="33">
        <f t="shared" si="42"/>
        <v>0</v>
      </c>
      <c r="AD71" s="33">
        <f t="shared" si="42"/>
        <v>0</v>
      </c>
      <c r="AE71" s="33">
        <f t="shared" si="42"/>
        <v>0</v>
      </c>
      <c r="AF71" s="33">
        <f t="shared" si="42"/>
        <v>0</v>
      </c>
      <c r="AG71" s="33">
        <f t="shared" si="42"/>
        <v>0</v>
      </c>
      <c r="AH71" s="33">
        <f t="shared" si="42"/>
        <v>0</v>
      </c>
      <c r="AI71" s="33">
        <f t="shared" si="42"/>
        <v>0</v>
      </c>
      <c r="AJ71" s="33">
        <f t="shared" si="42"/>
        <v>0</v>
      </c>
      <c r="AK71" s="33">
        <f t="shared" si="42"/>
        <v>0</v>
      </c>
      <c r="AL71" s="33">
        <f t="shared" si="42"/>
        <v>0</v>
      </c>
      <c r="AM71" s="33">
        <f t="shared" si="42"/>
        <v>0</v>
      </c>
      <c r="AN71" s="33">
        <f t="shared" si="42"/>
        <v>0</v>
      </c>
      <c r="AO71" s="33">
        <f t="shared" si="42"/>
        <v>0</v>
      </c>
      <c r="AP71" s="33">
        <f t="shared" si="42"/>
        <v>0</v>
      </c>
      <c r="AQ71" s="33">
        <f t="shared" si="42"/>
        <v>0</v>
      </c>
      <c r="AR71" s="33">
        <f t="shared" si="42"/>
        <v>0</v>
      </c>
      <c r="AS71" s="33">
        <f t="shared" si="42"/>
        <v>0</v>
      </c>
      <c r="AT71" s="33">
        <f t="shared" si="42"/>
        <v>0</v>
      </c>
      <c r="AU71" s="33">
        <f t="shared" si="42"/>
        <v>0</v>
      </c>
      <c r="AV71" s="33">
        <f t="shared" si="42"/>
        <v>0</v>
      </c>
      <c r="AW71" s="33">
        <f t="shared" si="42"/>
        <v>0</v>
      </c>
      <c r="AX71" s="33">
        <f t="shared" si="42"/>
        <v>0</v>
      </c>
      <c r="AY71" s="33">
        <f t="shared" si="42"/>
        <v>0</v>
      </c>
      <c r="AZ71" s="33">
        <f t="shared" si="42"/>
        <v>0</v>
      </c>
      <c r="BA71" s="33">
        <f t="shared" si="42"/>
        <v>0</v>
      </c>
      <c r="BB71" s="33">
        <f t="shared" si="42"/>
        <v>0</v>
      </c>
      <c r="BC71" s="33">
        <f t="shared" si="42"/>
        <v>0</v>
      </c>
      <c r="BD71" s="33">
        <f t="shared" si="42"/>
        <v>0</v>
      </c>
      <c r="BE71" s="33">
        <f t="shared" si="42"/>
        <v>0</v>
      </c>
      <c r="BF71" s="31"/>
      <c r="BG71" s="31"/>
      <c r="BH71" s="31"/>
      <c r="BI71" s="31"/>
      <c r="BJ71" s="31"/>
      <c r="BK71" s="31"/>
      <c r="BL71" s="31"/>
    </row>
    <row r="72" spans="2:64" s="99" customFormat="1" outlineLevel="1" x14ac:dyDescent="0.2">
      <c r="H72" s="228"/>
      <c r="I72" s="100" t="s">
        <v>68</v>
      </c>
      <c r="J72" s="101">
        <f>COUNTIF(J65:J69, "&gt;1")</f>
        <v>0</v>
      </c>
      <c r="K72" s="101">
        <f t="shared" ref="K72:BE72" si="44">COUNTIF(K65:K69, "&gt;1")</f>
        <v>0</v>
      </c>
      <c r="L72" s="101">
        <f t="shared" si="44"/>
        <v>0</v>
      </c>
      <c r="M72" s="101">
        <f t="shared" si="44"/>
        <v>0</v>
      </c>
      <c r="N72" s="101">
        <f t="shared" si="44"/>
        <v>0</v>
      </c>
      <c r="O72" s="101">
        <f t="shared" si="44"/>
        <v>0</v>
      </c>
      <c r="P72" s="101">
        <f t="shared" si="44"/>
        <v>0</v>
      </c>
      <c r="Q72" s="101">
        <f t="shared" si="44"/>
        <v>0</v>
      </c>
      <c r="R72" s="101">
        <f t="shared" si="44"/>
        <v>0</v>
      </c>
      <c r="S72" s="101">
        <f t="shared" si="44"/>
        <v>0</v>
      </c>
      <c r="T72" s="101">
        <f t="shared" si="44"/>
        <v>0</v>
      </c>
      <c r="U72" s="181">
        <f t="shared" si="44"/>
        <v>0</v>
      </c>
      <c r="V72" s="181">
        <f t="shared" si="44"/>
        <v>0</v>
      </c>
      <c r="W72" s="181">
        <f t="shared" ref="W72" si="45">COUNTIF(W65:W69, "&gt;1")</f>
        <v>0</v>
      </c>
      <c r="X72" s="102">
        <f t="shared" si="44"/>
        <v>0</v>
      </c>
      <c r="Y72" s="102">
        <f t="shared" si="44"/>
        <v>0</v>
      </c>
      <c r="Z72" s="102">
        <f t="shared" si="44"/>
        <v>0</v>
      </c>
      <c r="AA72" s="102">
        <f t="shared" si="44"/>
        <v>0</v>
      </c>
      <c r="AB72" s="102">
        <f t="shared" si="44"/>
        <v>0</v>
      </c>
      <c r="AC72" s="102">
        <f t="shared" si="44"/>
        <v>0</v>
      </c>
      <c r="AD72" s="102">
        <f t="shared" si="44"/>
        <v>0</v>
      </c>
      <c r="AE72" s="102">
        <f t="shared" si="44"/>
        <v>0</v>
      </c>
      <c r="AF72" s="102">
        <f t="shared" si="44"/>
        <v>0</v>
      </c>
      <c r="AG72" s="102">
        <f t="shared" si="44"/>
        <v>0</v>
      </c>
      <c r="AH72" s="102">
        <f t="shared" si="44"/>
        <v>0</v>
      </c>
      <c r="AI72" s="102">
        <f t="shared" si="44"/>
        <v>0</v>
      </c>
      <c r="AJ72" s="102">
        <f t="shared" si="44"/>
        <v>0</v>
      </c>
      <c r="AK72" s="102">
        <f t="shared" si="44"/>
        <v>0</v>
      </c>
      <c r="AL72" s="102">
        <f t="shared" si="44"/>
        <v>0</v>
      </c>
      <c r="AM72" s="102">
        <f t="shared" si="44"/>
        <v>0</v>
      </c>
      <c r="AN72" s="102">
        <f t="shared" si="44"/>
        <v>0</v>
      </c>
      <c r="AO72" s="102">
        <f t="shared" si="44"/>
        <v>0</v>
      </c>
      <c r="AP72" s="102">
        <f t="shared" si="44"/>
        <v>0</v>
      </c>
      <c r="AQ72" s="102">
        <f t="shared" si="44"/>
        <v>0</v>
      </c>
      <c r="AR72" s="102">
        <f t="shared" si="44"/>
        <v>0</v>
      </c>
      <c r="AS72" s="102">
        <f t="shared" si="44"/>
        <v>0</v>
      </c>
      <c r="AT72" s="102">
        <f t="shared" si="44"/>
        <v>0</v>
      </c>
      <c r="AU72" s="102">
        <f t="shared" si="44"/>
        <v>0</v>
      </c>
      <c r="AV72" s="102">
        <f t="shared" si="44"/>
        <v>0</v>
      </c>
      <c r="AW72" s="102">
        <f t="shared" si="44"/>
        <v>0</v>
      </c>
      <c r="AX72" s="102">
        <f t="shared" si="44"/>
        <v>0</v>
      </c>
      <c r="AY72" s="102">
        <f t="shared" si="44"/>
        <v>0</v>
      </c>
      <c r="AZ72" s="102">
        <f t="shared" si="44"/>
        <v>0</v>
      </c>
      <c r="BA72" s="102">
        <f t="shared" si="44"/>
        <v>0</v>
      </c>
      <c r="BB72" s="102">
        <f t="shared" si="44"/>
        <v>0</v>
      </c>
      <c r="BC72" s="102">
        <f t="shared" si="44"/>
        <v>0</v>
      </c>
      <c r="BD72" s="102">
        <f t="shared" si="44"/>
        <v>0</v>
      </c>
      <c r="BE72" s="102">
        <f t="shared" si="44"/>
        <v>0</v>
      </c>
      <c r="BF72" s="101"/>
      <c r="BG72" s="101"/>
      <c r="BH72" s="101"/>
      <c r="BI72" s="101"/>
      <c r="BJ72" s="101"/>
      <c r="BK72" s="101"/>
      <c r="BL72" s="101"/>
    </row>
    <row r="73" spans="2:64" s="134" customFormat="1" outlineLevel="1" x14ac:dyDescent="0.2">
      <c r="H73" s="233"/>
      <c r="I73" s="134" t="s">
        <v>93</v>
      </c>
      <c r="J73" s="134">
        <f t="shared" ref="J73:BE73" si="46">J20+J30+J40+J50+J60+J70</f>
        <v>0</v>
      </c>
      <c r="K73" s="134">
        <f t="shared" si="46"/>
        <v>0</v>
      </c>
      <c r="L73" s="134">
        <f t="shared" si="46"/>
        <v>0</v>
      </c>
      <c r="M73" s="134">
        <f t="shared" si="46"/>
        <v>0</v>
      </c>
      <c r="N73" s="134">
        <f t="shared" si="46"/>
        <v>0</v>
      </c>
      <c r="O73" s="134">
        <f t="shared" si="46"/>
        <v>0</v>
      </c>
      <c r="P73" s="134">
        <f t="shared" si="46"/>
        <v>0</v>
      </c>
      <c r="Q73" s="134">
        <f t="shared" si="46"/>
        <v>0</v>
      </c>
      <c r="R73" s="134">
        <f t="shared" si="46"/>
        <v>0</v>
      </c>
      <c r="S73" s="134">
        <f t="shared" si="46"/>
        <v>0</v>
      </c>
      <c r="T73" s="134">
        <f t="shared" si="46"/>
        <v>0</v>
      </c>
      <c r="U73" s="185">
        <f t="shared" si="46"/>
        <v>0</v>
      </c>
      <c r="V73" s="185">
        <f t="shared" si="46"/>
        <v>0</v>
      </c>
      <c r="W73" s="185">
        <f t="shared" ref="W73" si="47">W20+W30+W40+W50+W60+W70</f>
        <v>0</v>
      </c>
      <c r="X73" s="135">
        <f t="shared" si="46"/>
        <v>0</v>
      </c>
      <c r="Y73" s="135">
        <f t="shared" si="46"/>
        <v>0</v>
      </c>
      <c r="Z73" s="135">
        <f t="shared" si="46"/>
        <v>0</v>
      </c>
      <c r="AA73" s="135">
        <f t="shared" si="46"/>
        <v>0</v>
      </c>
      <c r="AB73" s="135">
        <f t="shared" si="46"/>
        <v>0</v>
      </c>
      <c r="AC73" s="135">
        <f t="shared" si="46"/>
        <v>0</v>
      </c>
      <c r="AD73" s="135">
        <f t="shared" si="46"/>
        <v>0</v>
      </c>
      <c r="AE73" s="135">
        <f t="shared" si="46"/>
        <v>0</v>
      </c>
      <c r="AF73" s="135">
        <f t="shared" si="46"/>
        <v>0</v>
      </c>
      <c r="AG73" s="135">
        <f t="shared" si="46"/>
        <v>0</v>
      </c>
      <c r="AH73" s="135">
        <f t="shared" si="46"/>
        <v>0</v>
      </c>
      <c r="AI73" s="135">
        <f t="shared" si="46"/>
        <v>0</v>
      </c>
      <c r="AJ73" s="135">
        <f t="shared" si="46"/>
        <v>0</v>
      </c>
      <c r="AK73" s="135">
        <f t="shared" si="46"/>
        <v>0</v>
      </c>
      <c r="AL73" s="135">
        <f t="shared" si="46"/>
        <v>0</v>
      </c>
      <c r="AM73" s="135">
        <f t="shared" si="46"/>
        <v>0</v>
      </c>
      <c r="AN73" s="135">
        <f t="shared" si="46"/>
        <v>0</v>
      </c>
      <c r="AO73" s="135">
        <f t="shared" si="46"/>
        <v>0</v>
      </c>
      <c r="AP73" s="135">
        <f t="shared" si="46"/>
        <v>0</v>
      </c>
      <c r="AQ73" s="135">
        <f t="shared" si="46"/>
        <v>0</v>
      </c>
      <c r="AR73" s="135">
        <f t="shared" si="46"/>
        <v>0</v>
      </c>
      <c r="AS73" s="135">
        <f t="shared" si="46"/>
        <v>0</v>
      </c>
      <c r="AT73" s="135">
        <f t="shared" si="46"/>
        <v>0</v>
      </c>
      <c r="AU73" s="135">
        <f t="shared" si="46"/>
        <v>0</v>
      </c>
      <c r="AV73" s="135">
        <f t="shared" si="46"/>
        <v>0</v>
      </c>
      <c r="AW73" s="135">
        <f t="shared" si="46"/>
        <v>0</v>
      </c>
      <c r="AX73" s="135">
        <f t="shared" si="46"/>
        <v>0</v>
      </c>
      <c r="AY73" s="135">
        <f t="shared" si="46"/>
        <v>0</v>
      </c>
      <c r="AZ73" s="135">
        <f t="shared" si="46"/>
        <v>0</v>
      </c>
      <c r="BA73" s="135">
        <f t="shared" si="46"/>
        <v>0</v>
      </c>
      <c r="BB73" s="135">
        <f t="shared" si="46"/>
        <v>0</v>
      </c>
      <c r="BC73" s="135">
        <f t="shared" si="46"/>
        <v>0</v>
      </c>
      <c r="BD73" s="135">
        <f t="shared" si="46"/>
        <v>0</v>
      </c>
      <c r="BE73" s="135">
        <f t="shared" si="46"/>
        <v>0</v>
      </c>
    </row>
    <row r="74" spans="2:64" s="132" customFormat="1" outlineLevel="1" x14ac:dyDescent="0.2">
      <c r="H74" s="234"/>
      <c r="I74" s="132" t="s">
        <v>147</v>
      </c>
      <c r="J74" s="132">
        <f t="shared" ref="J74:BE74" si="48">J21+J31+J41+J51+J61+J71</f>
        <v>0</v>
      </c>
      <c r="K74" s="132">
        <f t="shared" si="48"/>
        <v>0</v>
      </c>
      <c r="L74" s="132">
        <f t="shared" si="48"/>
        <v>0</v>
      </c>
      <c r="M74" s="132">
        <f t="shared" si="48"/>
        <v>0</v>
      </c>
      <c r="N74" s="132">
        <f t="shared" si="48"/>
        <v>0</v>
      </c>
      <c r="O74" s="132">
        <f t="shared" si="48"/>
        <v>0</v>
      </c>
      <c r="P74" s="132">
        <f t="shared" si="48"/>
        <v>0</v>
      </c>
      <c r="Q74" s="132">
        <f t="shared" si="48"/>
        <v>0</v>
      </c>
      <c r="R74" s="132">
        <f t="shared" si="48"/>
        <v>0</v>
      </c>
      <c r="S74" s="132">
        <f t="shared" si="48"/>
        <v>0</v>
      </c>
      <c r="T74" s="132">
        <f t="shared" si="48"/>
        <v>0</v>
      </c>
      <c r="U74" s="186">
        <f t="shared" si="48"/>
        <v>0</v>
      </c>
      <c r="V74" s="186">
        <f t="shared" si="48"/>
        <v>0</v>
      </c>
      <c r="W74" s="186">
        <f t="shared" ref="W74" si="49">W21+W31+W41+W51+W61+W71</f>
        <v>0</v>
      </c>
      <c r="X74" s="133">
        <f t="shared" si="48"/>
        <v>0</v>
      </c>
      <c r="Y74" s="133">
        <f t="shared" si="48"/>
        <v>0</v>
      </c>
      <c r="Z74" s="133">
        <f t="shared" si="48"/>
        <v>0</v>
      </c>
      <c r="AA74" s="133">
        <f t="shared" si="48"/>
        <v>0</v>
      </c>
      <c r="AB74" s="133">
        <f t="shared" si="48"/>
        <v>0</v>
      </c>
      <c r="AC74" s="133">
        <f t="shared" si="48"/>
        <v>0</v>
      </c>
      <c r="AD74" s="133">
        <f t="shared" si="48"/>
        <v>0</v>
      </c>
      <c r="AE74" s="133">
        <f t="shared" si="48"/>
        <v>0</v>
      </c>
      <c r="AF74" s="133">
        <f t="shared" si="48"/>
        <v>0</v>
      </c>
      <c r="AG74" s="133">
        <f t="shared" si="48"/>
        <v>0</v>
      </c>
      <c r="AH74" s="133">
        <f t="shared" si="48"/>
        <v>0</v>
      </c>
      <c r="AI74" s="133">
        <f t="shared" si="48"/>
        <v>0</v>
      </c>
      <c r="AJ74" s="133">
        <f t="shared" si="48"/>
        <v>0</v>
      </c>
      <c r="AK74" s="133">
        <f t="shared" si="48"/>
        <v>0</v>
      </c>
      <c r="AL74" s="133">
        <f t="shared" si="48"/>
        <v>0</v>
      </c>
      <c r="AM74" s="133">
        <f t="shared" si="48"/>
        <v>0</v>
      </c>
      <c r="AN74" s="133">
        <f t="shared" si="48"/>
        <v>0</v>
      </c>
      <c r="AO74" s="133">
        <f t="shared" si="48"/>
        <v>0</v>
      </c>
      <c r="AP74" s="133">
        <f t="shared" si="48"/>
        <v>0</v>
      </c>
      <c r="AQ74" s="133">
        <f t="shared" si="48"/>
        <v>0</v>
      </c>
      <c r="AR74" s="133">
        <f t="shared" si="48"/>
        <v>0</v>
      </c>
      <c r="AS74" s="133">
        <f t="shared" si="48"/>
        <v>0</v>
      </c>
      <c r="AT74" s="133">
        <f t="shared" si="48"/>
        <v>0</v>
      </c>
      <c r="AU74" s="133">
        <f t="shared" si="48"/>
        <v>0</v>
      </c>
      <c r="AV74" s="133">
        <f t="shared" si="48"/>
        <v>0</v>
      </c>
      <c r="AW74" s="133">
        <f t="shared" si="48"/>
        <v>0</v>
      </c>
      <c r="AX74" s="133">
        <f t="shared" si="48"/>
        <v>0</v>
      </c>
      <c r="AY74" s="133">
        <f t="shared" si="48"/>
        <v>0</v>
      </c>
      <c r="AZ74" s="133">
        <f t="shared" si="48"/>
        <v>0</v>
      </c>
      <c r="BA74" s="133">
        <f t="shared" si="48"/>
        <v>0</v>
      </c>
      <c r="BB74" s="133">
        <f t="shared" si="48"/>
        <v>0</v>
      </c>
      <c r="BC74" s="133">
        <f t="shared" si="48"/>
        <v>0</v>
      </c>
      <c r="BD74" s="133">
        <f t="shared" si="48"/>
        <v>0</v>
      </c>
      <c r="BE74" s="133">
        <f t="shared" si="48"/>
        <v>0</v>
      </c>
    </row>
    <row r="75" spans="2:64" s="136" customFormat="1" ht="17" outlineLevel="1" thickBot="1" x14ac:dyDescent="0.25">
      <c r="H75" s="235"/>
      <c r="I75" s="136" t="s">
        <v>148</v>
      </c>
      <c r="U75" s="187">
        <f t="shared" ref="U75:BE75" si="50">IF(U4=12,SUM(J74:U74),0)</f>
        <v>0</v>
      </c>
      <c r="V75" s="187">
        <f t="shared" si="50"/>
        <v>0</v>
      </c>
      <c r="W75" s="187">
        <f t="shared" si="50"/>
        <v>0</v>
      </c>
      <c r="X75" s="137">
        <f t="shared" si="50"/>
        <v>0</v>
      </c>
      <c r="Y75" s="137">
        <f t="shared" si="50"/>
        <v>0</v>
      </c>
      <c r="Z75" s="137">
        <f t="shared" si="50"/>
        <v>0</v>
      </c>
      <c r="AA75" s="137">
        <f t="shared" si="50"/>
        <v>0</v>
      </c>
      <c r="AB75" s="137">
        <f t="shared" si="50"/>
        <v>0</v>
      </c>
      <c r="AC75" s="137">
        <f t="shared" si="50"/>
        <v>0</v>
      </c>
      <c r="AD75" s="137">
        <f t="shared" si="50"/>
        <v>0</v>
      </c>
      <c r="AE75" s="137">
        <f t="shared" si="50"/>
        <v>0</v>
      </c>
      <c r="AF75" s="137">
        <f t="shared" si="50"/>
        <v>0</v>
      </c>
      <c r="AG75" s="137">
        <f t="shared" si="50"/>
        <v>0</v>
      </c>
      <c r="AH75" s="137">
        <f t="shared" si="50"/>
        <v>0</v>
      </c>
      <c r="AI75" s="137">
        <f t="shared" si="50"/>
        <v>0</v>
      </c>
      <c r="AJ75" s="137">
        <f t="shared" si="50"/>
        <v>0</v>
      </c>
      <c r="AK75" s="137">
        <f t="shared" si="50"/>
        <v>0</v>
      </c>
      <c r="AL75" s="137">
        <f t="shared" si="50"/>
        <v>0</v>
      </c>
      <c r="AM75" s="137">
        <f t="shared" si="50"/>
        <v>0</v>
      </c>
      <c r="AN75" s="137">
        <f t="shared" si="50"/>
        <v>0</v>
      </c>
      <c r="AO75" s="137">
        <f t="shared" si="50"/>
        <v>0</v>
      </c>
      <c r="AP75" s="137">
        <f t="shared" si="50"/>
        <v>0</v>
      </c>
      <c r="AQ75" s="137">
        <f t="shared" si="50"/>
        <v>0</v>
      </c>
      <c r="AR75" s="137">
        <f t="shared" si="50"/>
        <v>0</v>
      </c>
      <c r="AS75" s="137">
        <f t="shared" si="50"/>
        <v>0</v>
      </c>
      <c r="AT75" s="137">
        <f t="shared" si="50"/>
        <v>0</v>
      </c>
      <c r="AU75" s="137">
        <f t="shared" si="50"/>
        <v>0</v>
      </c>
      <c r="AV75" s="137">
        <f t="shared" si="50"/>
        <v>0</v>
      </c>
      <c r="AW75" s="137">
        <f t="shared" si="50"/>
        <v>0</v>
      </c>
      <c r="AX75" s="137">
        <f t="shared" si="50"/>
        <v>0</v>
      </c>
      <c r="AY75" s="137">
        <f t="shared" si="50"/>
        <v>0</v>
      </c>
      <c r="AZ75" s="137">
        <f t="shared" si="50"/>
        <v>0</v>
      </c>
      <c r="BA75" s="137">
        <f t="shared" si="50"/>
        <v>0</v>
      </c>
      <c r="BB75" s="137">
        <f t="shared" si="50"/>
        <v>0</v>
      </c>
      <c r="BC75" s="137">
        <f t="shared" si="50"/>
        <v>0</v>
      </c>
      <c r="BD75" s="137">
        <f t="shared" si="50"/>
        <v>0</v>
      </c>
      <c r="BE75" s="137">
        <f t="shared" si="50"/>
        <v>0</v>
      </c>
    </row>
    <row r="76" spans="2:64" outlineLevel="1" x14ac:dyDescent="0.2">
      <c r="I76" s="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188"/>
      <c r="V76" s="188"/>
      <c r="W76" s="188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3"/>
      <c r="BG76" s="3"/>
      <c r="BH76" s="3"/>
      <c r="BI76" s="3"/>
      <c r="BJ76" s="3"/>
      <c r="BK76" s="3"/>
      <c r="BL76" s="3"/>
    </row>
    <row r="77" spans="2:64" outlineLevel="1" x14ac:dyDescent="0.2">
      <c r="I77" s="5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188"/>
      <c r="V77" s="188"/>
      <c r="W77" s="188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3"/>
      <c r="BG77" s="3"/>
      <c r="BH77" s="3"/>
      <c r="BI77" s="3"/>
      <c r="BJ77" s="3"/>
      <c r="BK77" s="3"/>
      <c r="BL77" s="3"/>
    </row>
    <row r="78" spans="2:64" x14ac:dyDescent="0.2">
      <c r="I78" s="5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188"/>
      <c r="V78" s="188"/>
      <c r="W78" s="188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3"/>
      <c r="BG78" s="3"/>
      <c r="BH78" s="3"/>
      <c r="BI78" s="3"/>
      <c r="BJ78" s="3"/>
      <c r="BK78" s="3"/>
      <c r="BL78" s="3"/>
    </row>
    <row r="79" spans="2:64" s="55" customFormat="1" ht="20" thickBot="1" x14ac:dyDescent="0.3">
      <c r="F79" s="56"/>
      <c r="H79" s="222"/>
      <c r="I79" s="57" t="s">
        <v>40</v>
      </c>
      <c r="U79" s="178"/>
      <c r="V79" s="178"/>
      <c r="W79" s="17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</row>
    <row r="80" spans="2:64" s="14" customFormat="1" outlineLevel="1" x14ac:dyDescent="0.2">
      <c r="D80" s="16"/>
      <c r="E80" s="16" t="s">
        <v>135</v>
      </c>
      <c r="F80" s="16"/>
      <c r="G80" s="16"/>
      <c r="H80" s="236"/>
      <c r="I80" s="16" t="s">
        <v>132</v>
      </c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79"/>
      <c r="V80" s="179"/>
      <c r="W80" s="179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6"/>
      <c r="BG80" s="16"/>
      <c r="BH80" s="16"/>
      <c r="BI80" s="16"/>
      <c r="BJ80" s="16"/>
      <c r="BK80" s="16"/>
      <c r="BL80" s="16"/>
    </row>
    <row r="81" spans="2:64" s="131" customFormat="1" ht="17" outlineLevel="1" thickBot="1" x14ac:dyDescent="0.25">
      <c r="B81" s="203"/>
      <c r="H81" s="237"/>
      <c r="I81" s="131" t="s">
        <v>136</v>
      </c>
      <c r="V81" s="206"/>
      <c r="W81" s="206"/>
      <c r="X81" s="204"/>
      <c r="Y81" s="204"/>
      <c r="Z81" s="204"/>
      <c r="AA81" s="204"/>
      <c r="AB81" s="204"/>
      <c r="AC81" s="204"/>
      <c r="AD81" s="204"/>
      <c r="AE81" s="204"/>
      <c r="AF81" s="204"/>
      <c r="AG81" s="204"/>
      <c r="AH81" s="204"/>
      <c r="AI81" s="204"/>
      <c r="AJ81" s="204"/>
      <c r="AK81" s="204"/>
      <c r="AL81" s="204"/>
      <c r="AM81" s="204"/>
      <c r="AN81" s="204"/>
      <c r="AO81" s="204"/>
      <c r="AP81" s="204"/>
      <c r="AQ81" s="204"/>
      <c r="AR81" s="204"/>
      <c r="AS81" s="204"/>
      <c r="AT81" s="204"/>
      <c r="AU81" s="204"/>
      <c r="AV81" s="204"/>
      <c r="AW81" s="204"/>
      <c r="AX81" s="204"/>
      <c r="AY81" s="204"/>
      <c r="AZ81" s="204"/>
      <c r="BA81" s="204"/>
      <c r="BB81" s="204"/>
      <c r="BC81" s="204"/>
      <c r="BD81" s="204"/>
      <c r="BE81" s="204"/>
    </row>
    <row r="82" spans="2:64" s="85" customFormat="1" ht="17" outlineLevel="1" thickBot="1" x14ac:dyDescent="0.25">
      <c r="B82" s="199"/>
      <c r="C82" s="199" t="s">
        <v>121</v>
      </c>
      <c r="E82" s="257"/>
      <c r="H82" s="224"/>
      <c r="I82" s="199" t="s">
        <v>121</v>
      </c>
      <c r="J82" s="197"/>
      <c r="K82" s="197"/>
      <c r="L82" s="197"/>
      <c r="M82" s="197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39">
        <f t="shared" ref="X82:BE82" si="51">$E82</f>
        <v>0</v>
      </c>
      <c r="Y82" s="139">
        <f t="shared" si="51"/>
        <v>0</v>
      </c>
      <c r="Z82" s="139">
        <f t="shared" si="51"/>
        <v>0</v>
      </c>
      <c r="AA82" s="139">
        <f t="shared" si="51"/>
        <v>0</v>
      </c>
      <c r="AB82" s="139">
        <f t="shared" si="51"/>
        <v>0</v>
      </c>
      <c r="AC82" s="139">
        <f t="shared" si="51"/>
        <v>0</v>
      </c>
      <c r="AD82" s="139">
        <f t="shared" si="51"/>
        <v>0</v>
      </c>
      <c r="AE82" s="139">
        <f t="shared" si="51"/>
        <v>0</v>
      </c>
      <c r="AF82" s="139">
        <f t="shared" si="51"/>
        <v>0</v>
      </c>
      <c r="AG82" s="139">
        <f t="shared" si="51"/>
        <v>0</v>
      </c>
      <c r="AH82" s="139">
        <f t="shared" si="51"/>
        <v>0</v>
      </c>
      <c r="AI82" s="139">
        <f t="shared" si="51"/>
        <v>0</v>
      </c>
      <c r="AJ82" s="139">
        <f t="shared" si="51"/>
        <v>0</v>
      </c>
      <c r="AK82" s="139">
        <f t="shared" si="51"/>
        <v>0</v>
      </c>
      <c r="AL82" s="139">
        <f t="shared" si="51"/>
        <v>0</v>
      </c>
      <c r="AM82" s="139">
        <f t="shared" si="51"/>
        <v>0</v>
      </c>
      <c r="AN82" s="139">
        <f t="shared" si="51"/>
        <v>0</v>
      </c>
      <c r="AO82" s="139">
        <f t="shared" si="51"/>
        <v>0</v>
      </c>
      <c r="AP82" s="139">
        <f t="shared" si="51"/>
        <v>0</v>
      </c>
      <c r="AQ82" s="139">
        <f t="shared" si="51"/>
        <v>0</v>
      </c>
      <c r="AR82" s="139">
        <f t="shared" si="51"/>
        <v>0</v>
      </c>
      <c r="AS82" s="139">
        <f t="shared" si="51"/>
        <v>0</v>
      </c>
      <c r="AT82" s="139">
        <f t="shared" si="51"/>
        <v>0</v>
      </c>
      <c r="AU82" s="139">
        <f t="shared" si="51"/>
        <v>0</v>
      </c>
      <c r="AV82" s="139">
        <f t="shared" si="51"/>
        <v>0</v>
      </c>
      <c r="AW82" s="139">
        <f t="shared" si="51"/>
        <v>0</v>
      </c>
      <c r="AX82" s="139">
        <f t="shared" si="51"/>
        <v>0</v>
      </c>
      <c r="AY82" s="139">
        <f t="shared" si="51"/>
        <v>0</v>
      </c>
      <c r="AZ82" s="139">
        <f t="shared" si="51"/>
        <v>0</v>
      </c>
      <c r="BA82" s="139">
        <f t="shared" si="51"/>
        <v>0</v>
      </c>
      <c r="BB82" s="139">
        <f t="shared" si="51"/>
        <v>0</v>
      </c>
      <c r="BC82" s="139">
        <f t="shared" si="51"/>
        <v>0</v>
      </c>
      <c r="BD82" s="139">
        <f t="shared" si="51"/>
        <v>0</v>
      </c>
      <c r="BE82" s="139">
        <f t="shared" si="51"/>
        <v>0</v>
      </c>
    </row>
    <row r="83" spans="2:64" s="210" customFormat="1" ht="17" outlineLevel="1" thickBot="1" x14ac:dyDescent="0.25">
      <c r="B83" s="294"/>
      <c r="C83" s="294"/>
      <c r="D83" s="295"/>
      <c r="E83" s="211"/>
      <c r="F83" s="295"/>
      <c r="G83" s="295"/>
      <c r="H83" s="238"/>
      <c r="I83" s="256" t="s">
        <v>137</v>
      </c>
      <c r="J83" s="210" t="e">
        <f>J82/MRR_Revenue!J18</f>
        <v>#DIV/0!</v>
      </c>
      <c r="K83" s="210" t="e">
        <f>K82/MRR_Revenue!K18</f>
        <v>#DIV/0!</v>
      </c>
      <c r="L83" s="210" t="e">
        <f>L82/MRR_Revenue!L18</f>
        <v>#DIV/0!</v>
      </c>
      <c r="M83" s="210" t="e">
        <f>M82/MRR_Revenue!M18</f>
        <v>#DIV/0!</v>
      </c>
      <c r="N83" s="210" t="e">
        <f>N82/MRR_Revenue!N18</f>
        <v>#DIV/0!</v>
      </c>
      <c r="O83" s="210" t="e">
        <f>O82/MRR_Revenue!O18</f>
        <v>#DIV/0!</v>
      </c>
      <c r="P83" s="210" t="e">
        <f>P82/MRR_Revenue!P18</f>
        <v>#DIV/0!</v>
      </c>
      <c r="Q83" s="210" t="e">
        <f>Q82/MRR_Revenue!Q18</f>
        <v>#DIV/0!</v>
      </c>
      <c r="R83" s="210" t="e">
        <f>R82/MRR_Revenue!R18</f>
        <v>#DIV/0!</v>
      </c>
      <c r="S83" s="210" t="e">
        <f>S82/MRR_Revenue!S18</f>
        <v>#DIV/0!</v>
      </c>
      <c r="T83" s="210" t="e">
        <f>T82/MRR_Revenue!T18</f>
        <v>#DIV/0!</v>
      </c>
      <c r="U83" s="210" t="e">
        <f>U82/MRR_Revenue!U18</f>
        <v>#DIV/0!</v>
      </c>
      <c r="V83" s="210" t="e">
        <f>V82/MRR_Revenue!V18</f>
        <v>#DIV/0!</v>
      </c>
      <c r="W83" s="210" t="e">
        <f>W82/MRR_Revenue!W18</f>
        <v>#DIV/0!</v>
      </c>
      <c r="X83" s="211" t="e">
        <f ca="1">X82/MRR_Revenue!X18</f>
        <v>#DIV/0!</v>
      </c>
      <c r="Y83" s="211" t="e">
        <f ca="1">Y82/MRR_Revenue!Y18</f>
        <v>#DIV/0!</v>
      </c>
      <c r="Z83" s="211" t="e">
        <f ca="1">Z82/MRR_Revenue!Z18</f>
        <v>#DIV/0!</v>
      </c>
      <c r="AA83" s="211" t="e">
        <f ca="1">AA82/MRR_Revenue!AA18</f>
        <v>#DIV/0!</v>
      </c>
      <c r="AB83" s="211" t="e">
        <f ca="1">AB82/MRR_Revenue!AB18</f>
        <v>#DIV/0!</v>
      </c>
      <c r="AC83" s="211" t="e">
        <f ca="1">AC82/MRR_Revenue!AC18</f>
        <v>#DIV/0!</v>
      </c>
      <c r="AD83" s="211" t="e">
        <f ca="1">AD82/MRR_Revenue!AD18</f>
        <v>#DIV/0!</v>
      </c>
      <c r="AE83" s="211" t="e">
        <f ca="1">AE82/MRR_Revenue!AE18</f>
        <v>#DIV/0!</v>
      </c>
      <c r="AF83" s="211" t="e">
        <f ca="1">AF82/MRR_Revenue!AF18</f>
        <v>#DIV/0!</v>
      </c>
      <c r="AG83" s="211" t="e">
        <f ca="1">AG82/MRR_Revenue!AG18</f>
        <v>#DIV/0!</v>
      </c>
      <c r="AH83" s="211" t="e">
        <f ca="1">AH82/MRR_Revenue!AH18</f>
        <v>#DIV/0!</v>
      </c>
      <c r="AI83" s="211" t="e">
        <f ca="1">AI82/MRR_Revenue!AI18</f>
        <v>#DIV/0!</v>
      </c>
      <c r="AJ83" s="211" t="e">
        <f ca="1">AJ82/MRR_Revenue!AJ18</f>
        <v>#DIV/0!</v>
      </c>
      <c r="AK83" s="211" t="e">
        <f ca="1">AK82/MRR_Revenue!AK18</f>
        <v>#DIV/0!</v>
      </c>
      <c r="AL83" s="211" t="e">
        <f ca="1">AL82/MRR_Revenue!AL18</f>
        <v>#DIV/0!</v>
      </c>
      <c r="AM83" s="211" t="e">
        <f ca="1">AM82/MRR_Revenue!AM18</f>
        <v>#DIV/0!</v>
      </c>
      <c r="AN83" s="211" t="e">
        <f ca="1">AN82/MRR_Revenue!AN18</f>
        <v>#DIV/0!</v>
      </c>
      <c r="AO83" s="211" t="e">
        <f ca="1">AO82/MRR_Revenue!AO18</f>
        <v>#DIV/0!</v>
      </c>
      <c r="AP83" s="211" t="e">
        <f ca="1">AP82/MRR_Revenue!AP18</f>
        <v>#DIV/0!</v>
      </c>
      <c r="AQ83" s="211" t="e">
        <f ca="1">AQ82/MRR_Revenue!AQ18</f>
        <v>#DIV/0!</v>
      </c>
      <c r="AR83" s="211" t="e">
        <f ca="1">AR82/MRR_Revenue!AR18</f>
        <v>#DIV/0!</v>
      </c>
      <c r="AS83" s="211" t="e">
        <f ca="1">AS82/MRR_Revenue!AS18</f>
        <v>#DIV/0!</v>
      </c>
      <c r="AT83" s="211" t="e">
        <f ca="1">AT82/MRR_Revenue!AT18</f>
        <v>#DIV/0!</v>
      </c>
      <c r="AU83" s="211" t="e">
        <f ca="1">AU82/MRR_Revenue!AU18</f>
        <v>#DIV/0!</v>
      </c>
      <c r="AV83" s="211" t="e">
        <f ca="1">AV82/MRR_Revenue!AV18</f>
        <v>#DIV/0!</v>
      </c>
      <c r="AW83" s="211" t="e">
        <f ca="1">AW82/MRR_Revenue!AW18</f>
        <v>#DIV/0!</v>
      </c>
      <c r="AX83" s="211" t="e">
        <f ca="1">AX82/MRR_Revenue!AX18</f>
        <v>#DIV/0!</v>
      </c>
      <c r="AY83" s="211" t="e">
        <f ca="1">AY82/MRR_Revenue!AY18</f>
        <v>#DIV/0!</v>
      </c>
      <c r="AZ83" s="211" t="e">
        <f ca="1">AZ82/MRR_Revenue!AZ18</f>
        <v>#DIV/0!</v>
      </c>
      <c r="BA83" s="211" t="e">
        <f ca="1">BA82/MRR_Revenue!BA18</f>
        <v>#DIV/0!</v>
      </c>
      <c r="BB83" s="211" t="e">
        <f ca="1">BB82/MRR_Revenue!BB18</f>
        <v>#DIV/0!</v>
      </c>
      <c r="BC83" s="211" t="e">
        <f ca="1">BC82/MRR_Revenue!BC18</f>
        <v>#DIV/0!</v>
      </c>
      <c r="BD83" s="211" t="e">
        <f ca="1">BD82/MRR_Revenue!BD18</f>
        <v>#DIV/0!</v>
      </c>
      <c r="BE83" s="211" t="e">
        <f ca="1">BE82/MRR_Revenue!BE18</f>
        <v>#DIV/0!</v>
      </c>
    </row>
    <row r="84" spans="2:64" s="85" customFormat="1" ht="17" outlineLevel="1" thickBot="1" x14ac:dyDescent="0.25">
      <c r="B84" s="199"/>
      <c r="C84" s="199" t="s">
        <v>134</v>
      </c>
      <c r="E84" s="257"/>
      <c r="H84" s="224"/>
      <c r="I84" s="199" t="s">
        <v>134</v>
      </c>
      <c r="J84" s="197"/>
      <c r="K84" s="197"/>
      <c r="L84" s="197"/>
      <c r="M84" s="197"/>
      <c r="N84" s="197"/>
      <c r="O84" s="197"/>
      <c r="P84" s="197"/>
      <c r="Q84" s="197"/>
      <c r="R84" s="197"/>
      <c r="S84" s="197"/>
      <c r="T84" s="197"/>
      <c r="U84" s="197"/>
      <c r="V84" s="197"/>
      <c r="W84" s="197"/>
      <c r="X84" s="139">
        <f t="shared" ref="X84:BE84" si="52">$E84</f>
        <v>0</v>
      </c>
      <c r="Y84" s="139">
        <f t="shared" si="52"/>
        <v>0</v>
      </c>
      <c r="Z84" s="139">
        <f t="shared" si="52"/>
        <v>0</v>
      </c>
      <c r="AA84" s="139">
        <f t="shared" si="52"/>
        <v>0</v>
      </c>
      <c r="AB84" s="139">
        <f t="shared" si="52"/>
        <v>0</v>
      </c>
      <c r="AC84" s="139">
        <f t="shared" si="52"/>
        <v>0</v>
      </c>
      <c r="AD84" s="139">
        <f t="shared" si="52"/>
        <v>0</v>
      </c>
      <c r="AE84" s="139">
        <f t="shared" si="52"/>
        <v>0</v>
      </c>
      <c r="AF84" s="139">
        <f t="shared" si="52"/>
        <v>0</v>
      </c>
      <c r="AG84" s="139">
        <f t="shared" si="52"/>
        <v>0</v>
      </c>
      <c r="AH84" s="139">
        <f t="shared" si="52"/>
        <v>0</v>
      </c>
      <c r="AI84" s="139">
        <f t="shared" si="52"/>
        <v>0</v>
      </c>
      <c r="AJ84" s="139">
        <f t="shared" si="52"/>
        <v>0</v>
      </c>
      <c r="AK84" s="139">
        <f t="shared" si="52"/>
        <v>0</v>
      </c>
      <c r="AL84" s="139">
        <f t="shared" si="52"/>
        <v>0</v>
      </c>
      <c r="AM84" s="139">
        <f t="shared" si="52"/>
        <v>0</v>
      </c>
      <c r="AN84" s="139">
        <f t="shared" si="52"/>
        <v>0</v>
      </c>
      <c r="AO84" s="139">
        <f t="shared" si="52"/>
        <v>0</v>
      </c>
      <c r="AP84" s="139">
        <f t="shared" si="52"/>
        <v>0</v>
      </c>
      <c r="AQ84" s="139">
        <f t="shared" si="52"/>
        <v>0</v>
      </c>
      <c r="AR84" s="139">
        <f t="shared" si="52"/>
        <v>0</v>
      </c>
      <c r="AS84" s="139">
        <f t="shared" si="52"/>
        <v>0</v>
      </c>
      <c r="AT84" s="139">
        <f t="shared" si="52"/>
        <v>0</v>
      </c>
      <c r="AU84" s="139">
        <f t="shared" si="52"/>
        <v>0</v>
      </c>
      <c r="AV84" s="139">
        <f t="shared" si="52"/>
        <v>0</v>
      </c>
      <c r="AW84" s="139">
        <f t="shared" si="52"/>
        <v>0</v>
      </c>
      <c r="AX84" s="139">
        <f t="shared" si="52"/>
        <v>0</v>
      </c>
      <c r="AY84" s="139">
        <f t="shared" si="52"/>
        <v>0</v>
      </c>
      <c r="AZ84" s="139">
        <f t="shared" si="52"/>
        <v>0</v>
      </c>
      <c r="BA84" s="139">
        <f t="shared" si="52"/>
        <v>0</v>
      </c>
      <c r="BB84" s="139">
        <f t="shared" si="52"/>
        <v>0</v>
      </c>
      <c r="BC84" s="139">
        <f t="shared" si="52"/>
        <v>0</v>
      </c>
      <c r="BD84" s="139">
        <f t="shared" si="52"/>
        <v>0</v>
      </c>
      <c r="BE84" s="139">
        <f t="shared" si="52"/>
        <v>0</v>
      </c>
    </row>
    <row r="85" spans="2:64" s="210" customFormat="1" ht="17" outlineLevel="1" thickBot="1" x14ac:dyDescent="0.25">
      <c r="B85" s="294"/>
      <c r="C85" s="296"/>
      <c r="D85" s="295"/>
      <c r="E85" s="211"/>
      <c r="F85" s="295"/>
      <c r="G85" s="295"/>
      <c r="H85" s="238"/>
      <c r="I85" s="256" t="s">
        <v>138</v>
      </c>
      <c r="J85" s="210" t="e">
        <f>J84/MRR_Revenue!J20</f>
        <v>#DIV/0!</v>
      </c>
      <c r="K85" s="210" t="e">
        <f>K84/MRR_Revenue!K20</f>
        <v>#DIV/0!</v>
      </c>
      <c r="L85" s="210" t="e">
        <f>L84/MRR_Revenue!L20</f>
        <v>#DIV/0!</v>
      </c>
      <c r="M85" s="210" t="e">
        <f>M84/MRR_Revenue!M20</f>
        <v>#DIV/0!</v>
      </c>
      <c r="N85" s="210" t="e">
        <f>N84/MRR_Revenue!N20</f>
        <v>#DIV/0!</v>
      </c>
      <c r="O85" s="210" t="e">
        <f>O84/MRR_Revenue!O20</f>
        <v>#DIV/0!</v>
      </c>
      <c r="P85" s="210" t="e">
        <f>P84/MRR_Revenue!P20</f>
        <v>#DIV/0!</v>
      </c>
      <c r="Q85" s="210" t="e">
        <f>Q84/MRR_Revenue!Q20</f>
        <v>#DIV/0!</v>
      </c>
      <c r="R85" s="210" t="e">
        <f>R84/MRR_Revenue!R20</f>
        <v>#DIV/0!</v>
      </c>
      <c r="S85" s="210" t="e">
        <f>S84/MRR_Revenue!S20</f>
        <v>#DIV/0!</v>
      </c>
      <c r="T85" s="210" t="e">
        <f>T84/MRR_Revenue!T20</f>
        <v>#DIV/0!</v>
      </c>
      <c r="U85" s="210" t="e">
        <f>U84/MRR_Revenue!U20</f>
        <v>#DIV/0!</v>
      </c>
      <c r="V85" s="210" t="e">
        <f>V84/MRR_Revenue!V20</f>
        <v>#DIV/0!</v>
      </c>
      <c r="W85" s="210" t="e">
        <f>W84/MRR_Revenue!W20</f>
        <v>#DIV/0!</v>
      </c>
      <c r="X85" s="211" t="e">
        <f ca="1">X84/MRR_Revenue!X20</f>
        <v>#DIV/0!</v>
      </c>
      <c r="Y85" s="211" t="e">
        <f ca="1">Y84/MRR_Revenue!Y20</f>
        <v>#DIV/0!</v>
      </c>
      <c r="Z85" s="211" t="e">
        <f ca="1">Z84/MRR_Revenue!Z20</f>
        <v>#DIV/0!</v>
      </c>
      <c r="AA85" s="211" t="e">
        <f ca="1">AA84/MRR_Revenue!AA20</f>
        <v>#DIV/0!</v>
      </c>
      <c r="AB85" s="211" t="e">
        <f ca="1">AB84/MRR_Revenue!AB20</f>
        <v>#DIV/0!</v>
      </c>
      <c r="AC85" s="211" t="e">
        <f ca="1">AC84/MRR_Revenue!AC20</f>
        <v>#DIV/0!</v>
      </c>
      <c r="AD85" s="211" t="e">
        <f ca="1">AD84/MRR_Revenue!AD20</f>
        <v>#DIV/0!</v>
      </c>
      <c r="AE85" s="211" t="e">
        <f ca="1">AE84/MRR_Revenue!AE20</f>
        <v>#DIV/0!</v>
      </c>
      <c r="AF85" s="211" t="e">
        <f ca="1">AF84/MRR_Revenue!AF20</f>
        <v>#DIV/0!</v>
      </c>
      <c r="AG85" s="211" t="e">
        <f ca="1">AG84/MRR_Revenue!AG20</f>
        <v>#DIV/0!</v>
      </c>
      <c r="AH85" s="211" t="e">
        <f ca="1">AH84/MRR_Revenue!AH20</f>
        <v>#DIV/0!</v>
      </c>
      <c r="AI85" s="211" t="e">
        <f ca="1">AI84/MRR_Revenue!AI20</f>
        <v>#DIV/0!</v>
      </c>
      <c r="AJ85" s="211" t="e">
        <f ca="1">AJ84/MRR_Revenue!AJ20</f>
        <v>#DIV/0!</v>
      </c>
      <c r="AK85" s="211" t="e">
        <f ca="1">AK84/MRR_Revenue!AK20</f>
        <v>#DIV/0!</v>
      </c>
      <c r="AL85" s="211" t="e">
        <f ca="1">AL84/MRR_Revenue!AL20</f>
        <v>#DIV/0!</v>
      </c>
      <c r="AM85" s="211" t="e">
        <f ca="1">AM84/MRR_Revenue!AM20</f>
        <v>#DIV/0!</v>
      </c>
      <c r="AN85" s="211" t="e">
        <f ca="1">AN84/MRR_Revenue!AN20</f>
        <v>#DIV/0!</v>
      </c>
      <c r="AO85" s="211" t="e">
        <f ca="1">AO84/MRR_Revenue!AO20</f>
        <v>#DIV/0!</v>
      </c>
      <c r="AP85" s="211" t="e">
        <f ca="1">AP84/MRR_Revenue!AP20</f>
        <v>#DIV/0!</v>
      </c>
      <c r="AQ85" s="211" t="e">
        <f ca="1">AQ84/MRR_Revenue!AQ20</f>
        <v>#DIV/0!</v>
      </c>
      <c r="AR85" s="211" t="e">
        <f ca="1">AR84/MRR_Revenue!AR20</f>
        <v>#DIV/0!</v>
      </c>
      <c r="AS85" s="211" t="e">
        <f ca="1">AS84/MRR_Revenue!AS20</f>
        <v>#DIV/0!</v>
      </c>
      <c r="AT85" s="211" t="e">
        <f ca="1">AT84/MRR_Revenue!AT20</f>
        <v>#DIV/0!</v>
      </c>
      <c r="AU85" s="211" t="e">
        <f ca="1">AU84/MRR_Revenue!AU20</f>
        <v>#DIV/0!</v>
      </c>
      <c r="AV85" s="211" t="e">
        <f ca="1">AV84/MRR_Revenue!AV20</f>
        <v>#DIV/0!</v>
      </c>
      <c r="AW85" s="211" t="e">
        <f ca="1">AW84/MRR_Revenue!AW20</f>
        <v>#DIV/0!</v>
      </c>
      <c r="AX85" s="211" t="e">
        <f ca="1">AX84/MRR_Revenue!AX20</f>
        <v>#DIV/0!</v>
      </c>
      <c r="AY85" s="211" t="e">
        <f ca="1">AY84/MRR_Revenue!AY20</f>
        <v>#DIV/0!</v>
      </c>
      <c r="AZ85" s="211" t="e">
        <f ca="1">AZ84/MRR_Revenue!AZ20</f>
        <v>#DIV/0!</v>
      </c>
      <c r="BA85" s="211" t="e">
        <f ca="1">BA84/MRR_Revenue!BA20</f>
        <v>#DIV/0!</v>
      </c>
      <c r="BB85" s="211" t="e">
        <f ca="1">BB84/MRR_Revenue!BB20</f>
        <v>#DIV/0!</v>
      </c>
      <c r="BC85" s="211" t="e">
        <f ca="1">BC84/MRR_Revenue!BC20</f>
        <v>#DIV/0!</v>
      </c>
      <c r="BD85" s="211" t="e">
        <f ca="1">BD84/MRR_Revenue!BD20</f>
        <v>#DIV/0!</v>
      </c>
      <c r="BE85" s="211" t="e">
        <f ca="1">BE84/MRR_Revenue!BE20</f>
        <v>#DIV/0!</v>
      </c>
    </row>
    <row r="86" spans="2:64" s="85" customFormat="1" ht="17" outlineLevel="1" thickBot="1" x14ac:dyDescent="0.25">
      <c r="B86" s="199"/>
      <c r="C86" s="199" t="s">
        <v>122</v>
      </c>
      <c r="E86" s="257"/>
      <c r="H86" s="224"/>
      <c r="I86" s="199" t="s">
        <v>122</v>
      </c>
      <c r="J86" s="197"/>
      <c r="K86" s="197"/>
      <c r="L86" s="197"/>
      <c r="M86" s="197"/>
      <c r="N86" s="197"/>
      <c r="O86" s="197"/>
      <c r="P86" s="197"/>
      <c r="Q86" s="197"/>
      <c r="R86" s="197"/>
      <c r="S86" s="197"/>
      <c r="T86" s="197"/>
      <c r="U86" s="197"/>
      <c r="V86" s="197"/>
      <c r="W86" s="197"/>
      <c r="X86" s="139">
        <f t="shared" ref="X86:BE86" si="53">$E86</f>
        <v>0</v>
      </c>
      <c r="Y86" s="139">
        <f t="shared" si="53"/>
        <v>0</v>
      </c>
      <c r="Z86" s="139">
        <f t="shared" si="53"/>
        <v>0</v>
      </c>
      <c r="AA86" s="139">
        <f t="shared" si="53"/>
        <v>0</v>
      </c>
      <c r="AB86" s="139">
        <f t="shared" si="53"/>
        <v>0</v>
      </c>
      <c r="AC86" s="139">
        <f t="shared" si="53"/>
        <v>0</v>
      </c>
      <c r="AD86" s="139">
        <f t="shared" si="53"/>
        <v>0</v>
      </c>
      <c r="AE86" s="139">
        <f t="shared" si="53"/>
        <v>0</v>
      </c>
      <c r="AF86" s="139">
        <f t="shared" si="53"/>
        <v>0</v>
      </c>
      <c r="AG86" s="139">
        <f t="shared" si="53"/>
        <v>0</v>
      </c>
      <c r="AH86" s="139">
        <f t="shared" si="53"/>
        <v>0</v>
      </c>
      <c r="AI86" s="139">
        <f t="shared" si="53"/>
        <v>0</v>
      </c>
      <c r="AJ86" s="139">
        <f t="shared" si="53"/>
        <v>0</v>
      </c>
      <c r="AK86" s="139">
        <f t="shared" si="53"/>
        <v>0</v>
      </c>
      <c r="AL86" s="139">
        <f t="shared" si="53"/>
        <v>0</v>
      </c>
      <c r="AM86" s="139">
        <f t="shared" si="53"/>
        <v>0</v>
      </c>
      <c r="AN86" s="139">
        <f t="shared" si="53"/>
        <v>0</v>
      </c>
      <c r="AO86" s="139">
        <f t="shared" si="53"/>
        <v>0</v>
      </c>
      <c r="AP86" s="139">
        <f t="shared" si="53"/>
        <v>0</v>
      </c>
      <c r="AQ86" s="139">
        <f t="shared" si="53"/>
        <v>0</v>
      </c>
      <c r="AR86" s="139">
        <f t="shared" si="53"/>
        <v>0</v>
      </c>
      <c r="AS86" s="139">
        <f t="shared" si="53"/>
        <v>0</v>
      </c>
      <c r="AT86" s="139">
        <f t="shared" si="53"/>
        <v>0</v>
      </c>
      <c r="AU86" s="139">
        <f t="shared" si="53"/>
        <v>0</v>
      </c>
      <c r="AV86" s="139">
        <f t="shared" si="53"/>
        <v>0</v>
      </c>
      <c r="AW86" s="139">
        <f t="shared" si="53"/>
        <v>0</v>
      </c>
      <c r="AX86" s="139">
        <f t="shared" si="53"/>
        <v>0</v>
      </c>
      <c r="AY86" s="139">
        <f t="shared" si="53"/>
        <v>0</v>
      </c>
      <c r="AZ86" s="139">
        <f t="shared" si="53"/>
        <v>0</v>
      </c>
      <c r="BA86" s="139">
        <f t="shared" si="53"/>
        <v>0</v>
      </c>
      <c r="BB86" s="139">
        <f t="shared" si="53"/>
        <v>0</v>
      </c>
      <c r="BC86" s="139">
        <f t="shared" si="53"/>
        <v>0</v>
      </c>
      <c r="BD86" s="139">
        <f t="shared" si="53"/>
        <v>0</v>
      </c>
      <c r="BE86" s="139">
        <f t="shared" si="53"/>
        <v>0</v>
      </c>
    </row>
    <row r="87" spans="2:64" s="210" customFormat="1" ht="17" outlineLevel="1" thickBot="1" x14ac:dyDescent="0.25">
      <c r="B87" s="294"/>
      <c r="C87" s="294"/>
      <c r="D87" s="295"/>
      <c r="E87" s="211"/>
      <c r="F87" s="295"/>
      <c r="G87" s="295"/>
      <c r="H87" s="238"/>
      <c r="I87" s="256" t="s">
        <v>139</v>
      </c>
      <c r="J87" s="210" t="e">
        <f>J86/MRR_Revenue!J22</f>
        <v>#DIV/0!</v>
      </c>
      <c r="K87" s="210" t="e">
        <f>K86/MRR_Revenue!K22</f>
        <v>#DIV/0!</v>
      </c>
      <c r="L87" s="210" t="e">
        <f>L86/MRR_Revenue!L22</f>
        <v>#DIV/0!</v>
      </c>
      <c r="M87" s="210" t="e">
        <f>M86/MRR_Revenue!M22</f>
        <v>#DIV/0!</v>
      </c>
      <c r="N87" s="210" t="e">
        <f>N86/MRR_Revenue!N22</f>
        <v>#DIV/0!</v>
      </c>
      <c r="O87" s="210" t="e">
        <f>O86/MRR_Revenue!O22</f>
        <v>#DIV/0!</v>
      </c>
      <c r="P87" s="210" t="e">
        <f>P86/MRR_Revenue!P22</f>
        <v>#DIV/0!</v>
      </c>
      <c r="Q87" s="210" t="e">
        <f>Q86/MRR_Revenue!Q22</f>
        <v>#DIV/0!</v>
      </c>
      <c r="R87" s="210" t="e">
        <f>R86/MRR_Revenue!R22</f>
        <v>#DIV/0!</v>
      </c>
      <c r="S87" s="210" t="e">
        <f>S86/MRR_Revenue!S22</f>
        <v>#DIV/0!</v>
      </c>
      <c r="T87" s="210" t="e">
        <f>T86/MRR_Revenue!T22</f>
        <v>#DIV/0!</v>
      </c>
      <c r="U87" s="210" t="e">
        <f>U86/MRR_Revenue!U22</f>
        <v>#DIV/0!</v>
      </c>
      <c r="V87" s="210" t="e">
        <f>V86/MRR_Revenue!V22</f>
        <v>#DIV/0!</v>
      </c>
      <c r="W87" s="210" t="e">
        <f>W86/MRR_Revenue!W22</f>
        <v>#DIV/0!</v>
      </c>
      <c r="X87" s="211" t="e">
        <f ca="1">X86/MRR_Revenue!X22</f>
        <v>#DIV/0!</v>
      </c>
      <c r="Y87" s="211" t="e">
        <f ca="1">Y86/MRR_Revenue!Y22</f>
        <v>#DIV/0!</v>
      </c>
      <c r="Z87" s="211" t="e">
        <f ca="1">Z86/MRR_Revenue!Z22</f>
        <v>#DIV/0!</v>
      </c>
      <c r="AA87" s="211" t="e">
        <f ca="1">AA86/MRR_Revenue!AA22</f>
        <v>#DIV/0!</v>
      </c>
      <c r="AB87" s="211" t="e">
        <f ca="1">AB86/MRR_Revenue!AB22</f>
        <v>#DIV/0!</v>
      </c>
      <c r="AC87" s="211" t="e">
        <f ca="1">AC86/MRR_Revenue!AC22</f>
        <v>#DIV/0!</v>
      </c>
      <c r="AD87" s="211" t="e">
        <f ca="1">AD86/MRR_Revenue!AD22</f>
        <v>#DIV/0!</v>
      </c>
      <c r="AE87" s="211" t="e">
        <f ca="1">AE86/MRR_Revenue!AE22</f>
        <v>#DIV/0!</v>
      </c>
      <c r="AF87" s="211" t="e">
        <f ca="1">AF86/MRR_Revenue!AF22</f>
        <v>#DIV/0!</v>
      </c>
      <c r="AG87" s="211" t="e">
        <f ca="1">AG86/MRR_Revenue!AG22</f>
        <v>#DIV/0!</v>
      </c>
      <c r="AH87" s="211" t="e">
        <f ca="1">AH86/MRR_Revenue!AH22</f>
        <v>#DIV/0!</v>
      </c>
      <c r="AI87" s="211" t="e">
        <f ca="1">AI86/MRR_Revenue!AI22</f>
        <v>#DIV/0!</v>
      </c>
      <c r="AJ87" s="211" t="e">
        <f ca="1">AJ86/MRR_Revenue!AJ22</f>
        <v>#DIV/0!</v>
      </c>
      <c r="AK87" s="211" t="e">
        <f ca="1">AK86/MRR_Revenue!AK22</f>
        <v>#DIV/0!</v>
      </c>
      <c r="AL87" s="211" t="e">
        <f ca="1">AL86/MRR_Revenue!AL22</f>
        <v>#DIV/0!</v>
      </c>
      <c r="AM87" s="211" t="e">
        <f ca="1">AM86/MRR_Revenue!AM22</f>
        <v>#DIV/0!</v>
      </c>
      <c r="AN87" s="211" t="e">
        <f ca="1">AN86/MRR_Revenue!AN22</f>
        <v>#DIV/0!</v>
      </c>
      <c r="AO87" s="211" t="e">
        <f ca="1">AO86/MRR_Revenue!AO22</f>
        <v>#DIV/0!</v>
      </c>
      <c r="AP87" s="211" t="e">
        <f ca="1">AP86/MRR_Revenue!AP22</f>
        <v>#DIV/0!</v>
      </c>
      <c r="AQ87" s="211" t="e">
        <f ca="1">AQ86/MRR_Revenue!AQ22</f>
        <v>#DIV/0!</v>
      </c>
      <c r="AR87" s="211" t="e">
        <f ca="1">AR86/MRR_Revenue!AR22</f>
        <v>#DIV/0!</v>
      </c>
      <c r="AS87" s="211" t="e">
        <f ca="1">AS86/MRR_Revenue!AS22</f>
        <v>#DIV/0!</v>
      </c>
      <c r="AT87" s="211" t="e">
        <f ca="1">AT86/MRR_Revenue!AT22</f>
        <v>#DIV/0!</v>
      </c>
      <c r="AU87" s="211" t="e">
        <f ca="1">AU86/MRR_Revenue!AU22</f>
        <v>#DIV/0!</v>
      </c>
      <c r="AV87" s="211" t="e">
        <f ca="1">AV86/MRR_Revenue!AV22</f>
        <v>#DIV/0!</v>
      </c>
      <c r="AW87" s="211" t="e">
        <f ca="1">AW86/MRR_Revenue!AW22</f>
        <v>#DIV/0!</v>
      </c>
      <c r="AX87" s="211" t="e">
        <f ca="1">AX86/MRR_Revenue!AX22</f>
        <v>#DIV/0!</v>
      </c>
      <c r="AY87" s="211" t="e">
        <f ca="1">AY86/MRR_Revenue!AY22</f>
        <v>#DIV/0!</v>
      </c>
      <c r="AZ87" s="211" t="e">
        <f ca="1">AZ86/MRR_Revenue!AZ22</f>
        <v>#DIV/0!</v>
      </c>
      <c r="BA87" s="211" t="e">
        <f ca="1">BA86/MRR_Revenue!BA22</f>
        <v>#DIV/0!</v>
      </c>
      <c r="BB87" s="211" t="e">
        <f ca="1">BB86/MRR_Revenue!BB22</f>
        <v>#DIV/0!</v>
      </c>
      <c r="BC87" s="211" t="e">
        <f ca="1">BC86/MRR_Revenue!BC22</f>
        <v>#DIV/0!</v>
      </c>
      <c r="BD87" s="211" t="e">
        <f ca="1">BD86/MRR_Revenue!BD22</f>
        <v>#DIV/0!</v>
      </c>
      <c r="BE87" s="211" t="e">
        <f ca="1">BE86/MRR_Revenue!BE22</f>
        <v>#DIV/0!</v>
      </c>
    </row>
    <row r="88" spans="2:64" s="85" customFormat="1" ht="17" outlineLevel="1" thickBot="1" x14ac:dyDescent="0.25">
      <c r="B88" s="149"/>
      <c r="C88" s="85" t="s">
        <v>123</v>
      </c>
      <c r="E88" s="257"/>
      <c r="H88" s="224" t="s">
        <v>85</v>
      </c>
      <c r="I88" s="85" t="s">
        <v>140</v>
      </c>
      <c r="J88" s="197">
        <f t="shared" ref="J88:U88" si="54">SUM(J86,J84,J82)</f>
        <v>0</v>
      </c>
      <c r="K88" s="197">
        <f t="shared" si="54"/>
        <v>0</v>
      </c>
      <c r="L88" s="197">
        <f t="shared" si="54"/>
        <v>0</v>
      </c>
      <c r="M88" s="197">
        <f t="shared" si="54"/>
        <v>0</v>
      </c>
      <c r="N88" s="197">
        <f t="shared" si="54"/>
        <v>0</v>
      </c>
      <c r="O88" s="197">
        <f t="shared" si="54"/>
        <v>0</v>
      </c>
      <c r="P88" s="197">
        <f t="shared" si="54"/>
        <v>0</v>
      </c>
      <c r="Q88" s="197">
        <f t="shared" si="54"/>
        <v>0</v>
      </c>
      <c r="R88" s="197">
        <f t="shared" si="54"/>
        <v>0</v>
      </c>
      <c r="S88" s="197">
        <f t="shared" si="54"/>
        <v>0</v>
      </c>
      <c r="T88" s="197">
        <f t="shared" si="54"/>
        <v>0</v>
      </c>
      <c r="U88" s="197">
        <f t="shared" si="54"/>
        <v>0</v>
      </c>
      <c r="V88" s="197">
        <f>SUM(V86,V84,V82)</f>
        <v>0</v>
      </c>
      <c r="W88" s="197">
        <f>SUM(W86,W84,W82)</f>
        <v>0</v>
      </c>
      <c r="X88" s="139">
        <f t="shared" ref="X88:BE88" si="55">IF(SUM(X86,X84,X82)=0,$E88,SUM(X82,X84,X86))</f>
        <v>0</v>
      </c>
      <c r="Y88" s="139">
        <f t="shared" si="55"/>
        <v>0</v>
      </c>
      <c r="Z88" s="139">
        <f t="shared" si="55"/>
        <v>0</v>
      </c>
      <c r="AA88" s="139">
        <f t="shared" si="55"/>
        <v>0</v>
      </c>
      <c r="AB88" s="139">
        <f t="shared" si="55"/>
        <v>0</v>
      </c>
      <c r="AC88" s="139">
        <f t="shared" si="55"/>
        <v>0</v>
      </c>
      <c r="AD88" s="139">
        <f t="shared" si="55"/>
        <v>0</v>
      </c>
      <c r="AE88" s="139">
        <f t="shared" si="55"/>
        <v>0</v>
      </c>
      <c r="AF88" s="139">
        <f t="shared" si="55"/>
        <v>0</v>
      </c>
      <c r="AG88" s="139">
        <f t="shared" si="55"/>
        <v>0</v>
      </c>
      <c r="AH88" s="139">
        <f t="shared" si="55"/>
        <v>0</v>
      </c>
      <c r="AI88" s="139">
        <f t="shared" si="55"/>
        <v>0</v>
      </c>
      <c r="AJ88" s="139">
        <f t="shared" si="55"/>
        <v>0</v>
      </c>
      <c r="AK88" s="139">
        <f t="shared" si="55"/>
        <v>0</v>
      </c>
      <c r="AL88" s="139">
        <f t="shared" si="55"/>
        <v>0</v>
      </c>
      <c r="AM88" s="139">
        <f t="shared" si="55"/>
        <v>0</v>
      </c>
      <c r="AN88" s="139">
        <f t="shared" si="55"/>
        <v>0</v>
      </c>
      <c r="AO88" s="139">
        <f t="shared" si="55"/>
        <v>0</v>
      </c>
      <c r="AP88" s="139">
        <f t="shared" si="55"/>
        <v>0</v>
      </c>
      <c r="AQ88" s="139">
        <f t="shared" si="55"/>
        <v>0</v>
      </c>
      <c r="AR88" s="139">
        <f t="shared" si="55"/>
        <v>0</v>
      </c>
      <c r="AS88" s="139">
        <f t="shared" si="55"/>
        <v>0</v>
      </c>
      <c r="AT88" s="139">
        <f t="shared" si="55"/>
        <v>0</v>
      </c>
      <c r="AU88" s="139">
        <f t="shared" si="55"/>
        <v>0</v>
      </c>
      <c r="AV88" s="139">
        <f t="shared" si="55"/>
        <v>0</v>
      </c>
      <c r="AW88" s="139">
        <f t="shared" si="55"/>
        <v>0</v>
      </c>
      <c r="AX88" s="139">
        <f t="shared" si="55"/>
        <v>0</v>
      </c>
      <c r="AY88" s="139">
        <f t="shared" si="55"/>
        <v>0</v>
      </c>
      <c r="AZ88" s="139">
        <f t="shared" si="55"/>
        <v>0</v>
      </c>
      <c r="BA88" s="139">
        <f t="shared" si="55"/>
        <v>0</v>
      </c>
      <c r="BB88" s="139">
        <f t="shared" si="55"/>
        <v>0</v>
      </c>
      <c r="BC88" s="139">
        <f t="shared" si="55"/>
        <v>0</v>
      </c>
      <c r="BD88" s="139">
        <f t="shared" si="55"/>
        <v>0</v>
      </c>
      <c r="BE88" s="139">
        <f t="shared" si="55"/>
        <v>0</v>
      </c>
    </row>
    <row r="89" spans="2:64" s="212" customFormat="1" ht="17" outlineLevel="1" thickBot="1" x14ac:dyDescent="0.25">
      <c r="B89" s="297"/>
      <c r="C89" s="298"/>
      <c r="D89" s="298"/>
      <c r="E89" s="211"/>
      <c r="F89" s="298"/>
      <c r="G89" s="298"/>
      <c r="H89" s="239"/>
      <c r="I89" s="212" t="s">
        <v>124</v>
      </c>
      <c r="J89" s="212" t="e">
        <f>J88/MRR_Revenue!J24</f>
        <v>#DIV/0!</v>
      </c>
      <c r="K89" s="212" t="e">
        <f>K88/MRR_Revenue!K24</f>
        <v>#DIV/0!</v>
      </c>
      <c r="L89" s="212" t="e">
        <f>L88/MRR_Revenue!L24</f>
        <v>#DIV/0!</v>
      </c>
      <c r="M89" s="212" t="e">
        <f>M88/MRR_Revenue!M24</f>
        <v>#DIV/0!</v>
      </c>
      <c r="N89" s="212" t="e">
        <f>N88/MRR_Revenue!N24</f>
        <v>#DIV/0!</v>
      </c>
      <c r="O89" s="212" t="e">
        <f>O88/MRR_Revenue!O24</f>
        <v>#DIV/0!</v>
      </c>
      <c r="P89" s="212" t="e">
        <f>P88/MRR_Revenue!P24</f>
        <v>#DIV/0!</v>
      </c>
      <c r="Q89" s="212" t="e">
        <f>Q88/MRR_Revenue!Q24</f>
        <v>#DIV/0!</v>
      </c>
      <c r="R89" s="212" t="e">
        <f>R88/MRR_Revenue!R24</f>
        <v>#DIV/0!</v>
      </c>
      <c r="S89" s="212" t="e">
        <f>S88/MRR_Revenue!S24</f>
        <v>#DIV/0!</v>
      </c>
      <c r="T89" s="212" t="e">
        <f>T88/MRR_Revenue!T24</f>
        <v>#DIV/0!</v>
      </c>
      <c r="U89" s="212" t="e">
        <f>U88/MRR_Revenue!U24</f>
        <v>#DIV/0!</v>
      </c>
      <c r="V89" s="212" t="e">
        <f>V88/MRR_Revenue!V24</f>
        <v>#DIV/0!</v>
      </c>
      <c r="W89" s="212" t="e">
        <f>W88/MRR_Revenue!W24</f>
        <v>#DIV/0!</v>
      </c>
      <c r="X89" s="213" t="e">
        <f ca="1">X88/MRR_Revenue!X24</f>
        <v>#DIV/0!</v>
      </c>
      <c r="Y89" s="213" t="e">
        <f ca="1">Y88/MRR_Revenue!Y24</f>
        <v>#DIV/0!</v>
      </c>
      <c r="Z89" s="213" t="e">
        <f ca="1">Z88/MRR_Revenue!Z24</f>
        <v>#DIV/0!</v>
      </c>
      <c r="AA89" s="213" t="e">
        <f ca="1">AA88/MRR_Revenue!AA24</f>
        <v>#DIV/0!</v>
      </c>
      <c r="AB89" s="213" t="e">
        <f ca="1">AB88/MRR_Revenue!AB24</f>
        <v>#DIV/0!</v>
      </c>
      <c r="AC89" s="213" t="e">
        <f ca="1">AC88/MRR_Revenue!AC24</f>
        <v>#DIV/0!</v>
      </c>
      <c r="AD89" s="213" t="e">
        <f ca="1">AD88/MRR_Revenue!AD24</f>
        <v>#DIV/0!</v>
      </c>
      <c r="AE89" s="213" t="e">
        <f ca="1">AE88/MRR_Revenue!AE24</f>
        <v>#DIV/0!</v>
      </c>
      <c r="AF89" s="213" t="e">
        <f ca="1">AF88/MRR_Revenue!AF24</f>
        <v>#DIV/0!</v>
      </c>
      <c r="AG89" s="213" t="e">
        <f ca="1">AG88/MRR_Revenue!AG24</f>
        <v>#DIV/0!</v>
      </c>
      <c r="AH89" s="213" t="e">
        <f ca="1">AH88/MRR_Revenue!AH24</f>
        <v>#DIV/0!</v>
      </c>
      <c r="AI89" s="213" t="e">
        <f ca="1">AI88/MRR_Revenue!AI24</f>
        <v>#DIV/0!</v>
      </c>
      <c r="AJ89" s="213" t="e">
        <f ca="1">AJ88/MRR_Revenue!AJ24</f>
        <v>#DIV/0!</v>
      </c>
      <c r="AK89" s="213" t="e">
        <f ca="1">AK88/MRR_Revenue!AK24</f>
        <v>#DIV/0!</v>
      </c>
      <c r="AL89" s="213" t="e">
        <f ca="1">AL88/MRR_Revenue!AL24</f>
        <v>#DIV/0!</v>
      </c>
      <c r="AM89" s="213" t="e">
        <f ca="1">AM88/MRR_Revenue!AM24</f>
        <v>#DIV/0!</v>
      </c>
      <c r="AN89" s="213" t="e">
        <f ca="1">AN88/MRR_Revenue!AN24</f>
        <v>#DIV/0!</v>
      </c>
      <c r="AO89" s="213" t="e">
        <f ca="1">AO88/MRR_Revenue!AO24</f>
        <v>#DIV/0!</v>
      </c>
      <c r="AP89" s="213" t="e">
        <f ca="1">AP88/MRR_Revenue!AP24</f>
        <v>#DIV/0!</v>
      </c>
      <c r="AQ89" s="213" t="e">
        <f ca="1">AQ88/MRR_Revenue!AQ24</f>
        <v>#DIV/0!</v>
      </c>
      <c r="AR89" s="213" t="e">
        <f ca="1">AR88/MRR_Revenue!AR24</f>
        <v>#DIV/0!</v>
      </c>
      <c r="AS89" s="213" t="e">
        <f ca="1">AS88/MRR_Revenue!AS24</f>
        <v>#DIV/0!</v>
      </c>
      <c r="AT89" s="213" t="e">
        <f ca="1">AT88/MRR_Revenue!AT24</f>
        <v>#DIV/0!</v>
      </c>
      <c r="AU89" s="213" t="e">
        <f ca="1">AU88/MRR_Revenue!AU24</f>
        <v>#DIV/0!</v>
      </c>
      <c r="AV89" s="213" t="e">
        <f ca="1">AV88/MRR_Revenue!AV24</f>
        <v>#DIV/0!</v>
      </c>
      <c r="AW89" s="213" t="e">
        <f ca="1">AW88/MRR_Revenue!AW24</f>
        <v>#DIV/0!</v>
      </c>
      <c r="AX89" s="213" t="e">
        <f ca="1">AX88/MRR_Revenue!AX24</f>
        <v>#DIV/0!</v>
      </c>
      <c r="AY89" s="213" t="e">
        <f ca="1">AY88/MRR_Revenue!AY24</f>
        <v>#DIV/0!</v>
      </c>
      <c r="AZ89" s="213" t="e">
        <f ca="1">AZ88/MRR_Revenue!AZ24</f>
        <v>#DIV/0!</v>
      </c>
      <c r="BA89" s="213" t="e">
        <f ca="1">BA88/MRR_Revenue!BA24</f>
        <v>#DIV/0!</v>
      </c>
      <c r="BB89" s="213" t="e">
        <f ca="1">BB88/MRR_Revenue!BB24</f>
        <v>#DIV/0!</v>
      </c>
      <c r="BC89" s="213" t="e">
        <f ca="1">BC88/MRR_Revenue!BC24</f>
        <v>#DIV/0!</v>
      </c>
      <c r="BD89" s="213" t="e">
        <f ca="1">BD88/MRR_Revenue!BD24</f>
        <v>#DIV/0!</v>
      </c>
      <c r="BE89" s="213" t="e">
        <f ca="1">BE88/MRR_Revenue!BE24</f>
        <v>#DIV/0!</v>
      </c>
    </row>
    <row r="90" spans="2:64" s="131" customFormat="1" ht="17" outlineLevel="1" thickBot="1" x14ac:dyDescent="0.25">
      <c r="B90" s="203"/>
      <c r="C90" s="131" t="s">
        <v>125</v>
      </c>
      <c r="E90" s="257"/>
      <c r="H90" s="224" t="s">
        <v>85</v>
      </c>
      <c r="I90" s="131" t="s">
        <v>125</v>
      </c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139">
        <f t="shared" ref="X90:BE90" si="56">$E90</f>
        <v>0</v>
      </c>
      <c r="Y90" s="139">
        <f t="shared" si="56"/>
        <v>0</v>
      </c>
      <c r="Z90" s="139">
        <f t="shared" si="56"/>
        <v>0</v>
      </c>
      <c r="AA90" s="139">
        <f t="shared" si="56"/>
        <v>0</v>
      </c>
      <c r="AB90" s="139">
        <f t="shared" si="56"/>
        <v>0</v>
      </c>
      <c r="AC90" s="139">
        <f t="shared" si="56"/>
        <v>0</v>
      </c>
      <c r="AD90" s="139">
        <f t="shared" si="56"/>
        <v>0</v>
      </c>
      <c r="AE90" s="139">
        <f t="shared" si="56"/>
        <v>0</v>
      </c>
      <c r="AF90" s="139">
        <f t="shared" si="56"/>
        <v>0</v>
      </c>
      <c r="AG90" s="139">
        <f t="shared" si="56"/>
        <v>0</v>
      </c>
      <c r="AH90" s="139">
        <f t="shared" si="56"/>
        <v>0</v>
      </c>
      <c r="AI90" s="139">
        <f t="shared" si="56"/>
        <v>0</v>
      </c>
      <c r="AJ90" s="139">
        <f t="shared" si="56"/>
        <v>0</v>
      </c>
      <c r="AK90" s="139">
        <f t="shared" si="56"/>
        <v>0</v>
      </c>
      <c r="AL90" s="139">
        <f t="shared" si="56"/>
        <v>0</v>
      </c>
      <c r="AM90" s="139">
        <f t="shared" si="56"/>
        <v>0</v>
      </c>
      <c r="AN90" s="139">
        <f t="shared" si="56"/>
        <v>0</v>
      </c>
      <c r="AO90" s="139">
        <f t="shared" si="56"/>
        <v>0</v>
      </c>
      <c r="AP90" s="139">
        <f t="shared" si="56"/>
        <v>0</v>
      </c>
      <c r="AQ90" s="139">
        <f t="shared" si="56"/>
        <v>0</v>
      </c>
      <c r="AR90" s="139">
        <f t="shared" si="56"/>
        <v>0</v>
      </c>
      <c r="AS90" s="139">
        <f t="shared" si="56"/>
        <v>0</v>
      </c>
      <c r="AT90" s="139">
        <f t="shared" si="56"/>
        <v>0</v>
      </c>
      <c r="AU90" s="139">
        <f t="shared" si="56"/>
        <v>0</v>
      </c>
      <c r="AV90" s="139">
        <f t="shared" si="56"/>
        <v>0</v>
      </c>
      <c r="AW90" s="139">
        <f t="shared" si="56"/>
        <v>0</v>
      </c>
      <c r="AX90" s="139">
        <f t="shared" si="56"/>
        <v>0</v>
      </c>
      <c r="AY90" s="139">
        <f t="shared" si="56"/>
        <v>0</v>
      </c>
      <c r="AZ90" s="139">
        <f t="shared" si="56"/>
        <v>0</v>
      </c>
      <c r="BA90" s="139">
        <f t="shared" si="56"/>
        <v>0</v>
      </c>
      <c r="BB90" s="139">
        <f t="shared" si="56"/>
        <v>0</v>
      </c>
      <c r="BC90" s="139">
        <f t="shared" si="56"/>
        <v>0</v>
      </c>
      <c r="BD90" s="139">
        <f t="shared" si="56"/>
        <v>0</v>
      </c>
      <c r="BE90" s="139">
        <f t="shared" si="56"/>
        <v>0</v>
      </c>
    </row>
    <row r="91" spans="2:64" s="212" customFormat="1" ht="17" outlineLevel="1" thickBot="1" x14ac:dyDescent="0.25">
      <c r="B91" s="297"/>
      <c r="C91" s="298"/>
      <c r="D91" s="298"/>
      <c r="E91" s="211"/>
      <c r="F91" s="298"/>
      <c r="G91" s="298"/>
      <c r="H91" s="239"/>
      <c r="I91" s="212" t="s">
        <v>126</v>
      </c>
      <c r="J91" s="212" t="e">
        <f>J90/MRR_Revenue!J26</f>
        <v>#DIV/0!</v>
      </c>
      <c r="K91" s="212" t="e">
        <f>K90/MRR_Revenue!K26</f>
        <v>#DIV/0!</v>
      </c>
      <c r="L91" s="212" t="e">
        <f>L90/MRR_Revenue!L26</f>
        <v>#DIV/0!</v>
      </c>
      <c r="M91" s="212" t="e">
        <f>M90/MRR_Revenue!M26</f>
        <v>#DIV/0!</v>
      </c>
      <c r="N91" s="212" t="e">
        <f>N90/MRR_Revenue!N26</f>
        <v>#DIV/0!</v>
      </c>
      <c r="O91" s="212" t="e">
        <f>O90/MRR_Revenue!O26</f>
        <v>#DIV/0!</v>
      </c>
      <c r="P91" s="212" t="e">
        <f>P90/MRR_Revenue!P26</f>
        <v>#DIV/0!</v>
      </c>
      <c r="Q91" s="212" t="e">
        <f>Q90/MRR_Revenue!Q26</f>
        <v>#DIV/0!</v>
      </c>
      <c r="R91" s="212" t="e">
        <f>R90/MRR_Revenue!R26</f>
        <v>#DIV/0!</v>
      </c>
      <c r="S91" s="212" t="e">
        <f>S90/MRR_Revenue!S26</f>
        <v>#DIV/0!</v>
      </c>
      <c r="T91" s="212" t="e">
        <f>T90/MRR_Revenue!T26</f>
        <v>#DIV/0!</v>
      </c>
      <c r="U91" s="212" t="e">
        <f>U90/MRR_Revenue!U26</f>
        <v>#DIV/0!</v>
      </c>
      <c r="V91" s="212" t="e">
        <f>V90/MRR_Revenue!V26</f>
        <v>#DIV/0!</v>
      </c>
      <c r="W91" s="212" t="e">
        <f>W90/MRR_Revenue!W26</f>
        <v>#DIV/0!</v>
      </c>
      <c r="X91" s="213" t="e">
        <f ca="1">X90/MRR_Revenue!X26</f>
        <v>#DIV/0!</v>
      </c>
      <c r="Y91" s="213" t="e">
        <f ca="1">Y90/MRR_Revenue!Y26</f>
        <v>#DIV/0!</v>
      </c>
      <c r="Z91" s="213" t="e">
        <f ca="1">Z90/MRR_Revenue!Z26</f>
        <v>#DIV/0!</v>
      </c>
      <c r="AA91" s="213" t="e">
        <f ca="1">AA90/MRR_Revenue!AA26</f>
        <v>#DIV/0!</v>
      </c>
      <c r="AB91" s="213" t="e">
        <f ca="1">AB90/MRR_Revenue!AB26</f>
        <v>#DIV/0!</v>
      </c>
      <c r="AC91" s="213" t="e">
        <f ca="1">AC90/MRR_Revenue!AC26</f>
        <v>#DIV/0!</v>
      </c>
      <c r="AD91" s="213" t="e">
        <f ca="1">AD90/MRR_Revenue!AD26</f>
        <v>#DIV/0!</v>
      </c>
      <c r="AE91" s="213" t="e">
        <f ca="1">AE90/MRR_Revenue!AE26</f>
        <v>#DIV/0!</v>
      </c>
      <c r="AF91" s="213" t="e">
        <f ca="1">AF90/MRR_Revenue!AF26</f>
        <v>#DIV/0!</v>
      </c>
      <c r="AG91" s="213" t="e">
        <f ca="1">AG90/MRR_Revenue!AG26</f>
        <v>#DIV/0!</v>
      </c>
      <c r="AH91" s="213" t="e">
        <f ca="1">AH90/MRR_Revenue!AH26</f>
        <v>#DIV/0!</v>
      </c>
      <c r="AI91" s="213" t="e">
        <f ca="1">AI90/MRR_Revenue!AI26</f>
        <v>#DIV/0!</v>
      </c>
      <c r="AJ91" s="213" t="e">
        <f ca="1">AJ90/MRR_Revenue!AJ26</f>
        <v>#DIV/0!</v>
      </c>
      <c r="AK91" s="213" t="e">
        <f ca="1">AK90/MRR_Revenue!AK26</f>
        <v>#DIV/0!</v>
      </c>
      <c r="AL91" s="213" t="e">
        <f ca="1">AL90/MRR_Revenue!AL26</f>
        <v>#DIV/0!</v>
      </c>
      <c r="AM91" s="213" t="e">
        <f ca="1">AM90/MRR_Revenue!AM26</f>
        <v>#DIV/0!</v>
      </c>
      <c r="AN91" s="213" t="e">
        <f ca="1">AN90/MRR_Revenue!AN26</f>
        <v>#DIV/0!</v>
      </c>
      <c r="AO91" s="213" t="e">
        <f ca="1">AO90/MRR_Revenue!AO26</f>
        <v>#DIV/0!</v>
      </c>
      <c r="AP91" s="213" t="e">
        <f ca="1">AP90/MRR_Revenue!AP26</f>
        <v>#DIV/0!</v>
      </c>
      <c r="AQ91" s="213" t="e">
        <f ca="1">AQ90/MRR_Revenue!AQ26</f>
        <v>#DIV/0!</v>
      </c>
      <c r="AR91" s="213" t="e">
        <f ca="1">AR90/MRR_Revenue!AR26</f>
        <v>#DIV/0!</v>
      </c>
      <c r="AS91" s="213" t="e">
        <f ca="1">AS90/MRR_Revenue!AS26</f>
        <v>#DIV/0!</v>
      </c>
      <c r="AT91" s="213" t="e">
        <f ca="1">AT90/MRR_Revenue!AT26</f>
        <v>#DIV/0!</v>
      </c>
      <c r="AU91" s="213" t="e">
        <f ca="1">AU90/MRR_Revenue!AU26</f>
        <v>#DIV/0!</v>
      </c>
      <c r="AV91" s="213" t="e">
        <f ca="1">AV90/MRR_Revenue!AV26</f>
        <v>#DIV/0!</v>
      </c>
      <c r="AW91" s="213" t="e">
        <f ca="1">AW90/MRR_Revenue!AW26</f>
        <v>#DIV/0!</v>
      </c>
      <c r="AX91" s="213" t="e">
        <f ca="1">AX90/MRR_Revenue!AX26</f>
        <v>#DIV/0!</v>
      </c>
      <c r="AY91" s="213" t="e">
        <f ca="1">AY90/MRR_Revenue!AY26</f>
        <v>#DIV/0!</v>
      </c>
      <c r="AZ91" s="213" t="e">
        <f ca="1">AZ90/MRR_Revenue!AZ26</f>
        <v>#DIV/0!</v>
      </c>
      <c r="BA91" s="213" t="e">
        <f ca="1">BA90/MRR_Revenue!BA26</f>
        <v>#DIV/0!</v>
      </c>
      <c r="BB91" s="213" t="e">
        <f ca="1">BB90/MRR_Revenue!BB26</f>
        <v>#DIV/0!</v>
      </c>
      <c r="BC91" s="213" t="e">
        <f ca="1">BC90/MRR_Revenue!BC26</f>
        <v>#DIV/0!</v>
      </c>
      <c r="BD91" s="213" t="e">
        <f ca="1">BD90/MRR_Revenue!BD26</f>
        <v>#DIV/0!</v>
      </c>
      <c r="BE91" s="213" t="e">
        <f ca="1">BE90/MRR_Revenue!BE26</f>
        <v>#DIV/0!</v>
      </c>
    </row>
    <row r="92" spans="2:64" s="131" customFormat="1" ht="17" outlineLevel="1" thickBot="1" x14ac:dyDescent="0.25">
      <c r="B92" s="203"/>
      <c r="C92" s="131" t="s">
        <v>127</v>
      </c>
      <c r="E92" s="257"/>
      <c r="H92" s="224" t="s">
        <v>85</v>
      </c>
      <c r="I92" s="131" t="s">
        <v>127</v>
      </c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139">
        <f t="shared" ref="X92:BE92" si="57">$E92</f>
        <v>0</v>
      </c>
      <c r="Y92" s="139">
        <f t="shared" si="57"/>
        <v>0</v>
      </c>
      <c r="Z92" s="139">
        <f t="shared" si="57"/>
        <v>0</v>
      </c>
      <c r="AA92" s="139">
        <f t="shared" si="57"/>
        <v>0</v>
      </c>
      <c r="AB92" s="139">
        <f t="shared" si="57"/>
        <v>0</v>
      </c>
      <c r="AC92" s="139">
        <f t="shared" si="57"/>
        <v>0</v>
      </c>
      <c r="AD92" s="139">
        <f t="shared" si="57"/>
        <v>0</v>
      </c>
      <c r="AE92" s="139">
        <f t="shared" si="57"/>
        <v>0</v>
      </c>
      <c r="AF92" s="139">
        <f t="shared" si="57"/>
        <v>0</v>
      </c>
      <c r="AG92" s="139">
        <f t="shared" si="57"/>
        <v>0</v>
      </c>
      <c r="AH92" s="139">
        <f t="shared" si="57"/>
        <v>0</v>
      </c>
      <c r="AI92" s="139">
        <f t="shared" si="57"/>
        <v>0</v>
      </c>
      <c r="AJ92" s="139">
        <f t="shared" si="57"/>
        <v>0</v>
      </c>
      <c r="AK92" s="139">
        <f t="shared" si="57"/>
        <v>0</v>
      </c>
      <c r="AL92" s="139">
        <f t="shared" si="57"/>
        <v>0</v>
      </c>
      <c r="AM92" s="139">
        <f t="shared" si="57"/>
        <v>0</v>
      </c>
      <c r="AN92" s="139">
        <f t="shared" si="57"/>
        <v>0</v>
      </c>
      <c r="AO92" s="139">
        <f t="shared" si="57"/>
        <v>0</v>
      </c>
      <c r="AP92" s="139">
        <f t="shared" si="57"/>
        <v>0</v>
      </c>
      <c r="AQ92" s="139">
        <f t="shared" si="57"/>
        <v>0</v>
      </c>
      <c r="AR92" s="139">
        <f t="shared" si="57"/>
        <v>0</v>
      </c>
      <c r="AS92" s="139">
        <f t="shared" si="57"/>
        <v>0</v>
      </c>
      <c r="AT92" s="139">
        <f t="shared" si="57"/>
        <v>0</v>
      </c>
      <c r="AU92" s="139">
        <f t="shared" si="57"/>
        <v>0</v>
      </c>
      <c r="AV92" s="139">
        <f t="shared" si="57"/>
        <v>0</v>
      </c>
      <c r="AW92" s="139">
        <f t="shared" si="57"/>
        <v>0</v>
      </c>
      <c r="AX92" s="139">
        <f t="shared" si="57"/>
        <v>0</v>
      </c>
      <c r="AY92" s="139">
        <f t="shared" si="57"/>
        <v>0</v>
      </c>
      <c r="AZ92" s="139">
        <f t="shared" si="57"/>
        <v>0</v>
      </c>
      <c r="BA92" s="139">
        <f t="shared" si="57"/>
        <v>0</v>
      </c>
      <c r="BB92" s="139">
        <f t="shared" si="57"/>
        <v>0</v>
      </c>
      <c r="BC92" s="139">
        <f t="shared" si="57"/>
        <v>0</v>
      </c>
      <c r="BD92" s="139">
        <f t="shared" si="57"/>
        <v>0</v>
      </c>
      <c r="BE92" s="139">
        <f t="shared" si="57"/>
        <v>0</v>
      </c>
    </row>
    <row r="93" spans="2:64" s="212" customFormat="1" outlineLevel="1" x14ac:dyDescent="0.2">
      <c r="B93" s="297"/>
      <c r="C93" s="298"/>
      <c r="D93" s="298"/>
      <c r="E93" s="211"/>
      <c r="F93" s="298"/>
      <c r="G93" s="298"/>
      <c r="H93" s="239"/>
      <c r="I93" s="212" t="s">
        <v>128</v>
      </c>
      <c r="J93" s="212" t="e">
        <f>J92/MRR_Revenue!J28</f>
        <v>#DIV/0!</v>
      </c>
      <c r="K93" s="212" t="e">
        <f>K92/MRR_Revenue!K28</f>
        <v>#DIV/0!</v>
      </c>
      <c r="L93" s="212" t="e">
        <f>L92/MRR_Revenue!L28</f>
        <v>#DIV/0!</v>
      </c>
      <c r="M93" s="212" t="e">
        <f>M92/MRR_Revenue!M28</f>
        <v>#DIV/0!</v>
      </c>
      <c r="N93" s="212" t="e">
        <f>N92/MRR_Revenue!N28</f>
        <v>#DIV/0!</v>
      </c>
      <c r="O93" s="212" t="e">
        <f>O92/MRR_Revenue!O28</f>
        <v>#DIV/0!</v>
      </c>
      <c r="P93" s="212" t="e">
        <f>P92/MRR_Revenue!P28</f>
        <v>#DIV/0!</v>
      </c>
      <c r="Q93" s="212" t="e">
        <f>Q92/MRR_Revenue!Q28</f>
        <v>#DIV/0!</v>
      </c>
      <c r="R93" s="212" t="e">
        <f>R92/MRR_Revenue!R28</f>
        <v>#DIV/0!</v>
      </c>
      <c r="S93" s="212" t="e">
        <f>S92/MRR_Revenue!S28</f>
        <v>#DIV/0!</v>
      </c>
      <c r="T93" s="212" t="e">
        <f>T92/MRR_Revenue!T28</f>
        <v>#DIV/0!</v>
      </c>
      <c r="U93" s="212" t="e">
        <f>U92/MRR_Revenue!U28</f>
        <v>#DIV/0!</v>
      </c>
      <c r="V93" s="212" t="e">
        <f>V92/MRR_Revenue!V28</f>
        <v>#DIV/0!</v>
      </c>
      <c r="W93" s="212" t="e">
        <f>W92/MRR_Revenue!W28</f>
        <v>#DIV/0!</v>
      </c>
      <c r="X93" s="213" t="e">
        <f ca="1">X92/MRR_Revenue!X28</f>
        <v>#DIV/0!</v>
      </c>
      <c r="Y93" s="213" t="e">
        <f ca="1">Y92/MRR_Revenue!Y28</f>
        <v>#DIV/0!</v>
      </c>
      <c r="Z93" s="213" t="e">
        <f ca="1">Z92/MRR_Revenue!Z28</f>
        <v>#DIV/0!</v>
      </c>
      <c r="AA93" s="213" t="e">
        <f ca="1">AA92/MRR_Revenue!AA28</f>
        <v>#DIV/0!</v>
      </c>
      <c r="AB93" s="213" t="e">
        <f ca="1">AB92/MRR_Revenue!AB28</f>
        <v>#DIV/0!</v>
      </c>
      <c r="AC93" s="213" t="e">
        <f ca="1">AC92/MRR_Revenue!AC28</f>
        <v>#DIV/0!</v>
      </c>
      <c r="AD93" s="213" t="e">
        <f ca="1">AD92/MRR_Revenue!AD28</f>
        <v>#DIV/0!</v>
      </c>
      <c r="AE93" s="213" t="e">
        <f ca="1">AE92/MRR_Revenue!AE28</f>
        <v>#DIV/0!</v>
      </c>
      <c r="AF93" s="213" t="e">
        <f ca="1">AF92/MRR_Revenue!AF28</f>
        <v>#DIV/0!</v>
      </c>
      <c r="AG93" s="213" t="e">
        <f ca="1">AG92/MRR_Revenue!AG28</f>
        <v>#DIV/0!</v>
      </c>
      <c r="AH93" s="213" t="e">
        <f ca="1">AH92/MRR_Revenue!AH28</f>
        <v>#DIV/0!</v>
      </c>
      <c r="AI93" s="213" t="e">
        <f ca="1">AI92/MRR_Revenue!AI28</f>
        <v>#DIV/0!</v>
      </c>
      <c r="AJ93" s="213" t="e">
        <f ca="1">AJ92/MRR_Revenue!AJ28</f>
        <v>#DIV/0!</v>
      </c>
      <c r="AK93" s="213" t="e">
        <f ca="1">AK92/MRR_Revenue!AK28</f>
        <v>#DIV/0!</v>
      </c>
      <c r="AL93" s="213" t="e">
        <f ca="1">AL92/MRR_Revenue!AL28</f>
        <v>#DIV/0!</v>
      </c>
      <c r="AM93" s="213" t="e">
        <f ca="1">AM92/MRR_Revenue!AM28</f>
        <v>#DIV/0!</v>
      </c>
      <c r="AN93" s="213" t="e">
        <f ca="1">AN92/MRR_Revenue!AN28</f>
        <v>#DIV/0!</v>
      </c>
      <c r="AO93" s="213" t="e">
        <f ca="1">AO92/MRR_Revenue!AO28</f>
        <v>#DIV/0!</v>
      </c>
      <c r="AP93" s="213" t="e">
        <f ca="1">AP92/MRR_Revenue!AP28</f>
        <v>#DIV/0!</v>
      </c>
      <c r="AQ93" s="213" t="e">
        <f ca="1">AQ92/MRR_Revenue!AQ28</f>
        <v>#DIV/0!</v>
      </c>
      <c r="AR93" s="213" t="e">
        <f ca="1">AR92/MRR_Revenue!AR28</f>
        <v>#DIV/0!</v>
      </c>
      <c r="AS93" s="213" t="e">
        <f ca="1">AS92/MRR_Revenue!AS28</f>
        <v>#DIV/0!</v>
      </c>
      <c r="AT93" s="213" t="e">
        <f ca="1">AT92/MRR_Revenue!AT28</f>
        <v>#DIV/0!</v>
      </c>
      <c r="AU93" s="213" t="e">
        <f ca="1">AU92/MRR_Revenue!AU28</f>
        <v>#DIV/0!</v>
      </c>
      <c r="AV93" s="213" t="e">
        <f ca="1">AV92/MRR_Revenue!AV28</f>
        <v>#DIV/0!</v>
      </c>
      <c r="AW93" s="213" t="e">
        <f ca="1">AW92/MRR_Revenue!AW28</f>
        <v>#DIV/0!</v>
      </c>
      <c r="AX93" s="213" t="e">
        <f ca="1">AX92/MRR_Revenue!AX28</f>
        <v>#DIV/0!</v>
      </c>
      <c r="AY93" s="213" t="e">
        <f ca="1">AY92/MRR_Revenue!AY28</f>
        <v>#DIV/0!</v>
      </c>
      <c r="AZ93" s="213" t="e">
        <f ca="1">AZ92/MRR_Revenue!AZ28</f>
        <v>#DIV/0!</v>
      </c>
      <c r="BA93" s="213" t="e">
        <f ca="1">BA92/MRR_Revenue!BA28</f>
        <v>#DIV/0!</v>
      </c>
      <c r="BB93" s="213" t="e">
        <f ca="1">BB92/MRR_Revenue!BB28</f>
        <v>#DIV/0!</v>
      </c>
      <c r="BC93" s="213" t="e">
        <f ca="1">BC92/MRR_Revenue!BC28</f>
        <v>#DIV/0!</v>
      </c>
      <c r="BD93" s="213" t="e">
        <f ca="1">BD92/MRR_Revenue!BD28</f>
        <v>#DIV/0!</v>
      </c>
      <c r="BE93" s="213" t="e">
        <f ca="1">BE92/MRR_Revenue!BE28</f>
        <v>#DIV/0!</v>
      </c>
    </row>
    <row r="94" spans="2:64" s="131" customFormat="1" outlineLevel="1" x14ac:dyDescent="0.2">
      <c r="B94" s="203"/>
      <c r="H94" s="237"/>
      <c r="I94" s="131" t="s">
        <v>129</v>
      </c>
      <c r="J94" s="206">
        <f t="shared" ref="J94:U94" si="58">J50</f>
        <v>0</v>
      </c>
      <c r="K94" s="206">
        <f t="shared" si="58"/>
        <v>0</v>
      </c>
      <c r="L94" s="206">
        <f t="shared" si="58"/>
        <v>0</v>
      </c>
      <c r="M94" s="206">
        <f t="shared" si="58"/>
        <v>0</v>
      </c>
      <c r="N94" s="206">
        <f t="shared" si="58"/>
        <v>0</v>
      </c>
      <c r="O94" s="206">
        <f t="shared" si="58"/>
        <v>0</v>
      </c>
      <c r="P94" s="206">
        <f t="shared" si="58"/>
        <v>0</v>
      </c>
      <c r="Q94" s="206">
        <f t="shared" si="58"/>
        <v>0</v>
      </c>
      <c r="R94" s="206">
        <f t="shared" si="58"/>
        <v>0</v>
      </c>
      <c r="S94" s="206">
        <f t="shared" si="58"/>
        <v>0</v>
      </c>
      <c r="T94" s="206">
        <f t="shared" si="58"/>
        <v>0</v>
      </c>
      <c r="U94" s="206">
        <f t="shared" si="58"/>
        <v>0</v>
      </c>
      <c r="V94" s="206">
        <f>V50</f>
        <v>0</v>
      </c>
      <c r="W94" s="206">
        <f>W50</f>
        <v>0</v>
      </c>
      <c r="X94" s="204">
        <f t="shared" ref="X94:BE94" si="59">X50</f>
        <v>0</v>
      </c>
      <c r="Y94" s="204">
        <f t="shared" si="59"/>
        <v>0</v>
      </c>
      <c r="Z94" s="204">
        <f t="shared" si="59"/>
        <v>0</v>
      </c>
      <c r="AA94" s="204">
        <f t="shared" si="59"/>
        <v>0</v>
      </c>
      <c r="AB94" s="204">
        <f t="shared" si="59"/>
        <v>0</v>
      </c>
      <c r="AC94" s="204">
        <f t="shared" si="59"/>
        <v>0</v>
      </c>
      <c r="AD94" s="204">
        <f t="shared" si="59"/>
        <v>0</v>
      </c>
      <c r="AE94" s="204">
        <f t="shared" si="59"/>
        <v>0</v>
      </c>
      <c r="AF94" s="204">
        <f t="shared" si="59"/>
        <v>0</v>
      </c>
      <c r="AG94" s="204">
        <f t="shared" si="59"/>
        <v>0</v>
      </c>
      <c r="AH94" s="204">
        <f t="shared" si="59"/>
        <v>0</v>
      </c>
      <c r="AI94" s="204">
        <f t="shared" si="59"/>
        <v>0</v>
      </c>
      <c r="AJ94" s="204">
        <f t="shared" si="59"/>
        <v>0</v>
      </c>
      <c r="AK94" s="204">
        <f t="shared" si="59"/>
        <v>0</v>
      </c>
      <c r="AL94" s="204">
        <f t="shared" si="59"/>
        <v>0</v>
      </c>
      <c r="AM94" s="204">
        <f t="shared" si="59"/>
        <v>0</v>
      </c>
      <c r="AN94" s="204">
        <f t="shared" si="59"/>
        <v>0</v>
      </c>
      <c r="AO94" s="204">
        <f t="shared" si="59"/>
        <v>0</v>
      </c>
      <c r="AP94" s="204">
        <f t="shared" si="59"/>
        <v>0</v>
      </c>
      <c r="AQ94" s="204">
        <f t="shared" si="59"/>
        <v>0</v>
      </c>
      <c r="AR94" s="204">
        <f t="shared" si="59"/>
        <v>0</v>
      </c>
      <c r="AS94" s="204">
        <f t="shared" si="59"/>
        <v>0</v>
      </c>
      <c r="AT94" s="204">
        <f t="shared" si="59"/>
        <v>0</v>
      </c>
      <c r="AU94" s="204">
        <f t="shared" si="59"/>
        <v>0</v>
      </c>
      <c r="AV94" s="204">
        <f t="shared" si="59"/>
        <v>0</v>
      </c>
      <c r="AW94" s="204">
        <f t="shared" si="59"/>
        <v>0</v>
      </c>
      <c r="AX94" s="204">
        <f t="shared" si="59"/>
        <v>0</v>
      </c>
      <c r="AY94" s="204">
        <f t="shared" si="59"/>
        <v>0</v>
      </c>
      <c r="AZ94" s="204">
        <f t="shared" si="59"/>
        <v>0</v>
      </c>
      <c r="BA94" s="204">
        <f t="shared" si="59"/>
        <v>0</v>
      </c>
      <c r="BB94" s="204">
        <f t="shared" si="59"/>
        <v>0</v>
      </c>
      <c r="BC94" s="204">
        <f t="shared" si="59"/>
        <v>0</v>
      </c>
      <c r="BD94" s="204">
        <f t="shared" si="59"/>
        <v>0</v>
      </c>
      <c r="BE94" s="204">
        <f t="shared" si="59"/>
        <v>0</v>
      </c>
    </row>
    <row r="95" spans="2:64" s="212" customFormat="1" ht="17" outlineLevel="1" thickBot="1" x14ac:dyDescent="0.25">
      <c r="B95" s="297"/>
      <c r="C95" s="298"/>
      <c r="D95" s="298"/>
      <c r="E95" s="211"/>
      <c r="F95" s="298"/>
      <c r="G95" s="298"/>
      <c r="H95" s="239"/>
      <c r="I95" s="212" t="s">
        <v>130</v>
      </c>
      <c r="J95" s="212" t="e">
        <f>J94/MRR_Revenue!J30</f>
        <v>#DIV/0!</v>
      </c>
      <c r="K95" s="212" t="e">
        <f>K94/MRR_Revenue!K30</f>
        <v>#DIV/0!</v>
      </c>
      <c r="L95" s="212" t="e">
        <f>L94/MRR_Revenue!L30</f>
        <v>#DIV/0!</v>
      </c>
      <c r="M95" s="212" t="e">
        <f>M94/MRR_Revenue!M30</f>
        <v>#DIV/0!</v>
      </c>
      <c r="N95" s="212" t="e">
        <f>N94/MRR_Revenue!N30</f>
        <v>#DIV/0!</v>
      </c>
      <c r="O95" s="212" t="e">
        <f>O94/MRR_Revenue!O30</f>
        <v>#DIV/0!</v>
      </c>
      <c r="P95" s="212" t="e">
        <f>P94/MRR_Revenue!P30</f>
        <v>#DIV/0!</v>
      </c>
      <c r="Q95" s="212" t="e">
        <f>Q94/MRR_Revenue!Q30</f>
        <v>#DIV/0!</v>
      </c>
      <c r="R95" s="212" t="e">
        <f>R94/MRR_Revenue!R30</f>
        <v>#DIV/0!</v>
      </c>
      <c r="S95" s="212" t="e">
        <f>S94/MRR_Revenue!S30</f>
        <v>#DIV/0!</v>
      </c>
      <c r="T95" s="212" t="e">
        <f>T94/MRR_Revenue!T30</f>
        <v>#DIV/0!</v>
      </c>
      <c r="U95" s="212" t="e">
        <f>U94/MRR_Revenue!U30</f>
        <v>#DIV/0!</v>
      </c>
      <c r="V95" s="212" t="e">
        <f>V94/MRR_Revenue!V30</f>
        <v>#DIV/0!</v>
      </c>
      <c r="W95" s="212" t="e">
        <f>W94/MRR_Revenue!W30</f>
        <v>#DIV/0!</v>
      </c>
      <c r="X95" s="213" t="e">
        <f ca="1">X94/MRR_Revenue!X30</f>
        <v>#DIV/0!</v>
      </c>
      <c r="Y95" s="213" t="e">
        <f ca="1">Y94/MRR_Revenue!Y30</f>
        <v>#DIV/0!</v>
      </c>
      <c r="Z95" s="213" t="e">
        <f ca="1">Z94/MRR_Revenue!Z30</f>
        <v>#DIV/0!</v>
      </c>
      <c r="AA95" s="213" t="e">
        <f ca="1">AA94/MRR_Revenue!AA30</f>
        <v>#DIV/0!</v>
      </c>
      <c r="AB95" s="213" t="e">
        <f ca="1">AB94/MRR_Revenue!AB30</f>
        <v>#DIV/0!</v>
      </c>
      <c r="AC95" s="213" t="e">
        <f ca="1">AC94/MRR_Revenue!AC30</f>
        <v>#DIV/0!</v>
      </c>
      <c r="AD95" s="213" t="e">
        <f ca="1">AD94/MRR_Revenue!AD30</f>
        <v>#DIV/0!</v>
      </c>
      <c r="AE95" s="213" t="e">
        <f ca="1">AE94/MRR_Revenue!AE30</f>
        <v>#DIV/0!</v>
      </c>
      <c r="AF95" s="213" t="e">
        <f ca="1">AF94/MRR_Revenue!AF30</f>
        <v>#DIV/0!</v>
      </c>
      <c r="AG95" s="213" t="e">
        <f ca="1">AG94/MRR_Revenue!AG30</f>
        <v>#DIV/0!</v>
      </c>
      <c r="AH95" s="213" t="e">
        <f ca="1">AH94/MRR_Revenue!AH30</f>
        <v>#DIV/0!</v>
      </c>
      <c r="AI95" s="213" t="e">
        <f ca="1">AI94/MRR_Revenue!AI30</f>
        <v>#DIV/0!</v>
      </c>
      <c r="AJ95" s="213" t="e">
        <f ca="1">AJ94/MRR_Revenue!AJ30</f>
        <v>#DIV/0!</v>
      </c>
      <c r="AK95" s="213" t="e">
        <f ca="1">AK94/MRR_Revenue!AK30</f>
        <v>#DIV/0!</v>
      </c>
      <c r="AL95" s="213" t="e">
        <f ca="1">AL94/MRR_Revenue!AL30</f>
        <v>#DIV/0!</v>
      </c>
      <c r="AM95" s="213" t="e">
        <f ca="1">AM94/MRR_Revenue!AM30</f>
        <v>#DIV/0!</v>
      </c>
      <c r="AN95" s="213" t="e">
        <f ca="1">AN94/MRR_Revenue!AN30</f>
        <v>#DIV/0!</v>
      </c>
      <c r="AO95" s="213" t="e">
        <f ca="1">AO94/MRR_Revenue!AO30</f>
        <v>#DIV/0!</v>
      </c>
      <c r="AP95" s="213" t="e">
        <f ca="1">AP94/MRR_Revenue!AP30</f>
        <v>#DIV/0!</v>
      </c>
      <c r="AQ95" s="213" t="e">
        <f ca="1">AQ94/MRR_Revenue!AQ30</f>
        <v>#DIV/0!</v>
      </c>
      <c r="AR95" s="213" t="e">
        <f ca="1">AR94/MRR_Revenue!AR30</f>
        <v>#DIV/0!</v>
      </c>
      <c r="AS95" s="213" t="e">
        <f ca="1">AS94/MRR_Revenue!AS30</f>
        <v>#DIV/0!</v>
      </c>
      <c r="AT95" s="213" t="e">
        <f ca="1">AT94/MRR_Revenue!AT30</f>
        <v>#DIV/0!</v>
      </c>
      <c r="AU95" s="213" t="e">
        <f ca="1">AU94/MRR_Revenue!AU30</f>
        <v>#DIV/0!</v>
      </c>
      <c r="AV95" s="213" t="e">
        <f ca="1">AV94/MRR_Revenue!AV30</f>
        <v>#DIV/0!</v>
      </c>
      <c r="AW95" s="213" t="e">
        <f ca="1">AW94/MRR_Revenue!AW30</f>
        <v>#DIV/0!</v>
      </c>
      <c r="AX95" s="213" t="e">
        <f ca="1">AX94/MRR_Revenue!AX30</f>
        <v>#DIV/0!</v>
      </c>
      <c r="AY95" s="213" t="e">
        <f ca="1">AY94/MRR_Revenue!AY30</f>
        <v>#DIV/0!</v>
      </c>
      <c r="AZ95" s="213" t="e">
        <f ca="1">AZ94/MRR_Revenue!AZ30</f>
        <v>#DIV/0!</v>
      </c>
      <c r="BA95" s="213" t="e">
        <f ca="1">BA94/MRR_Revenue!BA30</f>
        <v>#DIV/0!</v>
      </c>
      <c r="BB95" s="213" t="e">
        <f ca="1">BB94/MRR_Revenue!BB30</f>
        <v>#DIV/0!</v>
      </c>
      <c r="BC95" s="213" t="e">
        <f ca="1">BC94/MRR_Revenue!BC30</f>
        <v>#DIV/0!</v>
      </c>
      <c r="BD95" s="213" t="e">
        <f ca="1">BD94/MRR_Revenue!BD30</f>
        <v>#DIV/0!</v>
      </c>
      <c r="BE95" s="213" t="e">
        <f ca="1">BE94/MRR_Revenue!BE30</f>
        <v>#DIV/0!</v>
      </c>
    </row>
    <row r="96" spans="2:64" s="90" customFormat="1" ht="17" outlineLevel="1" thickBot="1" x14ac:dyDescent="0.25">
      <c r="C96" s="219" t="s">
        <v>131</v>
      </c>
      <c r="E96" s="299"/>
      <c r="H96" s="226"/>
      <c r="I96" s="91" t="s">
        <v>131</v>
      </c>
      <c r="J96" s="180">
        <f t="shared" ref="J96:U96" si="60">SUM(J88,J90,J92,J94)</f>
        <v>0</v>
      </c>
      <c r="K96" s="180">
        <f t="shared" si="60"/>
        <v>0</v>
      </c>
      <c r="L96" s="180">
        <f t="shared" si="60"/>
        <v>0</v>
      </c>
      <c r="M96" s="180">
        <f t="shared" si="60"/>
        <v>0</v>
      </c>
      <c r="N96" s="180">
        <f t="shared" si="60"/>
        <v>0</v>
      </c>
      <c r="O96" s="180">
        <f t="shared" si="60"/>
        <v>0</v>
      </c>
      <c r="P96" s="180">
        <f t="shared" si="60"/>
        <v>0</v>
      </c>
      <c r="Q96" s="180">
        <f t="shared" si="60"/>
        <v>0</v>
      </c>
      <c r="R96" s="180">
        <f t="shared" si="60"/>
        <v>0</v>
      </c>
      <c r="S96" s="180">
        <f t="shared" si="60"/>
        <v>0</v>
      </c>
      <c r="T96" s="180">
        <f t="shared" si="60"/>
        <v>0</v>
      </c>
      <c r="U96" s="180">
        <f t="shared" si="60"/>
        <v>0</v>
      </c>
      <c r="V96" s="180">
        <f>SUM(V88,V90,V92,V94)</f>
        <v>0</v>
      </c>
      <c r="W96" s="180">
        <f>SUM(W88,W90,W92,W94)</f>
        <v>0</v>
      </c>
      <c r="X96" s="93">
        <f t="shared" ref="X96:BE96" si="61">IF(SUM(X88,X90,X92,X94)=0,$E96,SUM(X88,X90,X92,X94))</f>
        <v>0</v>
      </c>
      <c r="Y96" s="93">
        <f t="shared" si="61"/>
        <v>0</v>
      </c>
      <c r="Z96" s="93">
        <f t="shared" si="61"/>
        <v>0</v>
      </c>
      <c r="AA96" s="93">
        <f t="shared" si="61"/>
        <v>0</v>
      </c>
      <c r="AB96" s="93">
        <f t="shared" si="61"/>
        <v>0</v>
      </c>
      <c r="AC96" s="93">
        <f t="shared" si="61"/>
        <v>0</v>
      </c>
      <c r="AD96" s="93">
        <f t="shared" si="61"/>
        <v>0</v>
      </c>
      <c r="AE96" s="93">
        <f t="shared" si="61"/>
        <v>0</v>
      </c>
      <c r="AF96" s="93">
        <f t="shared" si="61"/>
        <v>0</v>
      </c>
      <c r="AG96" s="93">
        <f t="shared" si="61"/>
        <v>0</v>
      </c>
      <c r="AH96" s="93">
        <f t="shared" si="61"/>
        <v>0</v>
      </c>
      <c r="AI96" s="93">
        <f t="shared" si="61"/>
        <v>0</v>
      </c>
      <c r="AJ96" s="93">
        <f t="shared" si="61"/>
        <v>0</v>
      </c>
      <c r="AK96" s="93">
        <f t="shared" si="61"/>
        <v>0</v>
      </c>
      <c r="AL96" s="93">
        <f t="shared" si="61"/>
        <v>0</v>
      </c>
      <c r="AM96" s="93">
        <f t="shared" si="61"/>
        <v>0</v>
      </c>
      <c r="AN96" s="93">
        <f t="shared" si="61"/>
        <v>0</v>
      </c>
      <c r="AO96" s="93">
        <f t="shared" si="61"/>
        <v>0</v>
      </c>
      <c r="AP96" s="93">
        <f t="shared" si="61"/>
        <v>0</v>
      </c>
      <c r="AQ96" s="93">
        <f t="shared" si="61"/>
        <v>0</v>
      </c>
      <c r="AR96" s="93">
        <f t="shared" si="61"/>
        <v>0</v>
      </c>
      <c r="AS96" s="93">
        <f t="shared" si="61"/>
        <v>0</v>
      </c>
      <c r="AT96" s="93">
        <f t="shared" si="61"/>
        <v>0</v>
      </c>
      <c r="AU96" s="93">
        <f t="shared" si="61"/>
        <v>0</v>
      </c>
      <c r="AV96" s="93">
        <f t="shared" si="61"/>
        <v>0</v>
      </c>
      <c r="AW96" s="93">
        <f t="shared" si="61"/>
        <v>0</v>
      </c>
      <c r="AX96" s="93">
        <f t="shared" si="61"/>
        <v>0</v>
      </c>
      <c r="AY96" s="93">
        <f t="shared" si="61"/>
        <v>0</v>
      </c>
      <c r="AZ96" s="93">
        <f t="shared" si="61"/>
        <v>0</v>
      </c>
      <c r="BA96" s="93">
        <f t="shared" si="61"/>
        <v>0</v>
      </c>
      <c r="BB96" s="93">
        <f t="shared" si="61"/>
        <v>0</v>
      </c>
      <c r="BC96" s="93">
        <f t="shared" si="61"/>
        <v>0</v>
      </c>
      <c r="BD96" s="93">
        <f t="shared" si="61"/>
        <v>0</v>
      </c>
      <c r="BE96" s="93">
        <f t="shared" si="61"/>
        <v>0</v>
      </c>
      <c r="BF96" s="94"/>
      <c r="BG96" s="94"/>
      <c r="BH96" s="94"/>
      <c r="BI96" s="94"/>
      <c r="BJ96" s="94"/>
      <c r="BK96" s="94"/>
      <c r="BL96" s="94"/>
    </row>
    <row r="97" spans="2:64" s="214" customFormat="1" outlineLevel="1" x14ac:dyDescent="0.2">
      <c r="B97" s="215"/>
      <c r="C97" s="215"/>
      <c r="D97" s="215"/>
      <c r="E97" s="215"/>
      <c r="F97" s="216"/>
      <c r="G97" s="216"/>
      <c r="H97" s="240"/>
      <c r="I97" s="216" t="s">
        <v>133</v>
      </c>
      <c r="J97" s="217" t="e">
        <f>J96/MRR_Revenue!J34</f>
        <v>#DIV/0!</v>
      </c>
      <c r="K97" s="217" t="e">
        <f>K96/MRR_Revenue!K34</f>
        <v>#DIV/0!</v>
      </c>
      <c r="L97" s="217" t="e">
        <f>L96/MRR_Revenue!L34</f>
        <v>#DIV/0!</v>
      </c>
      <c r="M97" s="217" t="e">
        <f>M96/MRR_Revenue!M34</f>
        <v>#DIV/0!</v>
      </c>
      <c r="N97" s="217" t="e">
        <f>N96/MRR_Revenue!N34</f>
        <v>#DIV/0!</v>
      </c>
      <c r="O97" s="217" t="e">
        <f>O96/MRR_Revenue!O34</f>
        <v>#DIV/0!</v>
      </c>
      <c r="P97" s="217" t="e">
        <f>P96/MRR_Revenue!P34</f>
        <v>#DIV/0!</v>
      </c>
      <c r="Q97" s="217" t="e">
        <f>Q96/MRR_Revenue!Q34</f>
        <v>#DIV/0!</v>
      </c>
      <c r="R97" s="217" t="e">
        <f>R96/MRR_Revenue!R34</f>
        <v>#DIV/0!</v>
      </c>
      <c r="S97" s="217" t="e">
        <f>S96/MRR_Revenue!S34</f>
        <v>#DIV/0!</v>
      </c>
      <c r="T97" s="217" t="e">
        <f>T96/MRR_Revenue!T34</f>
        <v>#DIV/0!</v>
      </c>
      <c r="U97" s="217" t="e">
        <f>U96/MRR_Revenue!U34</f>
        <v>#DIV/0!</v>
      </c>
      <c r="V97" s="217" t="e">
        <f>V96/MRR_Revenue!V34</f>
        <v>#DIV/0!</v>
      </c>
      <c r="W97" s="217" t="e">
        <f>W96/MRR_Revenue!W34</f>
        <v>#DIV/0!</v>
      </c>
      <c r="X97" s="218" t="e">
        <f ca="1">X96/MRR_Revenue!X34</f>
        <v>#DIV/0!</v>
      </c>
      <c r="Y97" s="218" t="e">
        <f ca="1">Y96/MRR_Revenue!Y34</f>
        <v>#DIV/0!</v>
      </c>
      <c r="Z97" s="218" t="e">
        <f ca="1">Z96/MRR_Revenue!Z34</f>
        <v>#DIV/0!</v>
      </c>
      <c r="AA97" s="218" t="e">
        <f ca="1">AA96/MRR_Revenue!AA34</f>
        <v>#DIV/0!</v>
      </c>
      <c r="AB97" s="218" t="e">
        <f ca="1">AB96/MRR_Revenue!AB34</f>
        <v>#DIV/0!</v>
      </c>
      <c r="AC97" s="218" t="e">
        <f ca="1">AC96/MRR_Revenue!AC34</f>
        <v>#DIV/0!</v>
      </c>
      <c r="AD97" s="218" t="e">
        <f ca="1">AD96/MRR_Revenue!AD34</f>
        <v>#DIV/0!</v>
      </c>
      <c r="AE97" s="218" t="e">
        <f ca="1">AE96/MRR_Revenue!AE34</f>
        <v>#DIV/0!</v>
      </c>
      <c r="AF97" s="218" t="e">
        <f ca="1">AF96/MRR_Revenue!AF34</f>
        <v>#DIV/0!</v>
      </c>
      <c r="AG97" s="218" t="e">
        <f ca="1">AG96/MRR_Revenue!AG34</f>
        <v>#DIV/0!</v>
      </c>
      <c r="AH97" s="218" t="e">
        <f ca="1">AH96/MRR_Revenue!AH34</f>
        <v>#DIV/0!</v>
      </c>
      <c r="AI97" s="218" t="e">
        <f ca="1">AI96/MRR_Revenue!AI34</f>
        <v>#DIV/0!</v>
      </c>
      <c r="AJ97" s="218" t="e">
        <f ca="1">AJ96/MRR_Revenue!AJ34</f>
        <v>#DIV/0!</v>
      </c>
      <c r="AK97" s="218" t="e">
        <f ca="1">AK96/MRR_Revenue!AK34</f>
        <v>#DIV/0!</v>
      </c>
      <c r="AL97" s="218" t="e">
        <f ca="1">AL96/MRR_Revenue!AL34</f>
        <v>#DIV/0!</v>
      </c>
      <c r="AM97" s="218" t="e">
        <f ca="1">AM96/MRR_Revenue!AM34</f>
        <v>#DIV/0!</v>
      </c>
      <c r="AN97" s="218" t="e">
        <f ca="1">AN96/MRR_Revenue!AN34</f>
        <v>#DIV/0!</v>
      </c>
      <c r="AO97" s="218" t="e">
        <f ca="1">AO96/MRR_Revenue!AO34</f>
        <v>#DIV/0!</v>
      </c>
      <c r="AP97" s="218" t="e">
        <f ca="1">AP96/MRR_Revenue!AP34</f>
        <v>#DIV/0!</v>
      </c>
      <c r="AQ97" s="218" t="e">
        <f ca="1">AQ96/MRR_Revenue!AQ34</f>
        <v>#DIV/0!</v>
      </c>
      <c r="AR97" s="218" t="e">
        <f ca="1">AR96/MRR_Revenue!AR34</f>
        <v>#DIV/0!</v>
      </c>
      <c r="AS97" s="218" t="e">
        <f ca="1">AS96/MRR_Revenue!AS34</f>
        <v>#DIV/0!</v>
      </c>
      <c r="AT97" s="218" t="e">
        <f ca="1">AT96/MRR_Revenue!AT34</f>
        <v>#DIV/0!</v>
      </c>
      <c r="AU97" s="218" t="e">
        <f ca="1">AU96/MRR_Revenue!AU34</f>
        <v>#DIV/0!</v>
      </c>
      <c r="AV97" s="218" t="e">
        <f ca="1">AV96/MRR_Revenue!AV34</f>
        <v>#DIV/0!</v>
      </c>
      <c r="AW97" s="218" t="e">
        <f ca="1">AW96/MRR_Revenue!AW34</f>
        <v>#DIV/0!</v>
      </c>
      <c r="AX97" s="218" t="e">
        <f ca="1">AX96/MRR_Revenue!AX34</f>
        <v>#DIV/0!</v>
      </c>
      <c r="AY97" s="218" t="e">
        <f ca="1">AY96/MRR_Revenue!AY34</f>
        <v>#DIV/0!</v>
      </c>
      <c r="AZ97" s="218" t="e">
        <f ca="1">AZ96/MRR_Revenue!AZ34</f>
        <v>#DIV/0!</v>
      </c>
      <c r="BA97" s="218" t="e">
        <f ca="1">BA96/MRR_Revenue!BA34</f>
        <v>#DIV/0!</v>
      </c>
      <c r="BB97" s="218" t="e">
        <f ca="1">BB96/MRR_Revenue!BB34</f>
        <v>#DIV/0!</v>
      </c>
      <c r="BC97" s="218" t="e">
        <f ca="1">BC96/MRR_Revenue!BC34</f>
        <v>#DIV/0!</v>
      </c>
      <c r="BD97" s="218" t="e">
        <f ca="1">BD96/MRR_Revenue!BD34</f>
        <v>#DIV/0!</v>
      </c>
      <c r="BE97" s="218" t="e">
        <f ca="1">BE96/MRR_Revenue!BE34</f>
        <v>#DIV/0!</v>
      </c>
    </row>
    <row r="98" spans="2:64" s="131" customFormat="1" outlineLevel="1" x14ac:dyDescent="0.2">
      <c r="B98" s="203"/>
      <c r="H98" s="237"/>
      <c r="V98" s="206"/>
      <c r="W98" s="206"/>
      <c r="X98" s="204"/>
      <c r="Y98" s="204"/>
      <c r="Z98" s="204"/>
      <c r="AA98" s="204"/>
      <c r="AB98" s="204"/>
      <c r="AC98" s="204"/>
      <c r="AD98" s="204"/>
      <c r="AE98" s="204"/>
      <c r="AF98" s="204"/>
      <c r="AG98" s="204"/>
      <c r="AH98" s="204"/>
      <c r="AI98" s="204"/>
      <c r="AJ98" s="204"/>
      <c r="AK98" s="204"/>
      <c r="AL98" s="204"/>
      <c r="AM98" s="204"/>
      <c r="AN98" s="204"/>
      <c r="AO98" s="204"/>
      <c r="AP98" s="204"/>
      <c r="AQ98" s="204"/>
      <c r="AR98" s="204"/>
      <c r="AS98" s="204"/>
      <c r="AT98" s="204"/>
      <c r="AU98" s="204"/>
      <c r="AV98" s="204"/>
      <c r="AW98" s="204"/>
      <c r="AX98" s="204"/>
      <c r="AY98" s="204"/>
      <c r="AZ98" s="204"/>
      <c r="BA98" s="204"/>
      <c r="BB98" s="204"/>
      <c r="BC98" s="204"/>
      <c r="BD98" s="204"/>
      <c r="BE98" s="204"/>
    </row>
    <row r="99" spans="2:64" s="80" customFormat="1" ht="17" outlineLevel="1" thickBot="1" x14ac:dyDescent="0.25">
      <c r="C99" s="80" t="s">
        <v>144</v>
      </c>
      <c r="E99" s="168"/>
      <c r="H99" s="241"/>
      <c r="I99" s="22" t="s">
        <v>142</v>
      </c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189"/>
      <c r="V99" s="189"/>
      <c r="W99" s="189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1"/>
      <c r="BG99" s="81"/>
      <c r="BH99" s="81"/>
      <c r="BI99" s="81"/>
      <c r="BJ99" s="81"/>
      <c r="BK99" s="81"/>
      <c r="BL99" s="81"/>
    </row>
    <row r="100" spans="2:64" s="31" customFormat="1" ht="17" outlineLevel="1" thickBot="1" x14ac:dyDescent="0.25">
      <c r="C100" s="96" t="s">
        <v>42</v>
      </c>
      <c r="E100" s="257"/>
      <c r="H100" s="227" t="s">
        <v>42</v>
      </c>
      <c r="I100" s="96" t="s">
        <v>42</v>
      </c>
      <c r="J100" s="31">
        <f t="shared" ref="J100:BE100" si="62">$E100*J22</f>
        <v>0</v>
      </c>
      <c r="K100" s="31">
        <f t="shared" si="62"/>
        <v>0</v>
      </c>
      <c r="L100" s="31">
        <f t="shared" si="62"/>
        <v>0</v>
      </c>
      <c r="M100" s="31">
        <f t="shared" si="62"/>
        <v>0</v>
      </c>
      <c r="N100" s="31">
        <f t="shared" si="62"/>
        <v>0</v>
      </c>
      <c r="O100" s="31">
        <f t="shared" si="62"/>
        <v>0</v>
      </c>
      <c r="P100" s="31">
        <f t="shared" si="62"/>
        <v>0</v>
      </c>
      <c r="Q100" s="31">
        <f t="shared" si="62"/>
        <v>0</v>
      </c>
      <c r="R100" s="31">
        <f t="shared" si="62"/>
        <v>0</v>
      </c>
      <c r="S100" s="31">
        <f t="shared" si="62"/>
        <v>0</v>
      </c>
      <c r="T100" s="31">
        <f t="shared" si="62"/>
        <v>0</v>
      </c>
      <c r="U100" s="32">
        <f t="shared" si="62"/>
        <v>0</v>
      </c>
      <c r="V100" s="32">
        <f t="shared" si="62"/>
        <v>0</v>
      </c>
      <c r="W100" s="32">
        <f t="shared" ref="W100" si="63">$E100*W22</f>
        <v>0</v>
      </c>
      <c r="X100" s="33">
        <f t="shared" si="62"/>
        <v>0</v>
      </c>
      <c r="Y100" s="33">
        <f t="shared" si="62"/>
        <v>0</v>
      </c>
      <c r="Z100" s="33">
        <f t="shared" si="62"/>
        <v>0</v>
      </c>
      <c r="AA100" s="33">
        <f t="shared" si="62"/>
        <v>0</v>
      </c>
      <c r="AB100" s="33">
        <f t="shared" si="62"/>
        <v>0</v>
      </c>
      <c r="AC100" s="33">
        <f t="shared" si="62"/>
        <v>0</v>
      </c>
      <c r="AD100" s="33">
        <f t="shared" si="62"/>
        <v>0</v>
      </c>
      <c r="AE100" s="33">
        <f t="shared" si="62"/>
        <v>0</v>
      </c>
      <c r="AF100" s="33">
        <f t="shared" si="62"/>
        <v>0</v>
      </c>
      <c r="AG100" s="33">
        <f t="shared" si="62"/>
        <v>0</v>
      </c>
      <c r="AH100" s="33">
        <f t="shared" si="62"/>
        <v>0</v>
      </c>
      <c r="AI100" s="33">
        <f t="shared" si="62"/>
        <v>0</v>
      </c>
      <c r="AJ100" s="33">
        <f t="shared" si="62"/>
        <v>0</v>
      </c>
      <c r="AK100" s="33">
        <f t="shared" si="62"/>
        <v>0</v>
      </c>
      <c r="AL100" s="33">
        <f t="shared" si="62"/>
        <v>0</v>
      </c>
      <c r="AM100" s="33">
        <f t="shared" si="62"/>
        <v>0</v>
      </c>
      <c r="AN100" s="33">
        <f t="shared" si="62"/>
        <v>0</v>
      </c>
      <c r="AO100" s="33">
        <f t="shared" si="62"/>
        <v>0</v>
      </c>
      <c r="AP100" s="33">
        <f t="shared" si="62"/>
        <v>0</v>
      </c>
      <c r="AQ100" s="33">
        <f t="shared" si="62"/>
        <v>0</v>
      </c>
      <c r="AR100" s="33">
        <f t="shared" si="62"/>
        <v>0</v>
      </c>
      <c r="AS100" s="33">
        <f t="shared" si="62"/>
        <v>0</v>
      </c>
      <c r="AT100" s="33">
        <f t="shared" si="62"/>
        <v>0</v>
      </c>
      <c r="AU100" s="33">
        <f t="shared" si="62"/>
        <v>0</v>
      </c>
      <c r="AV100" s="33">
        <f t="shared" si="62"/>
        <v>0</v>
      </c>
      <c r="AW100" s="33">
        <f t="shared" si="62"/>
        <v>0</v>
      </c>
      <c r="AX100" s="33">
        <f t="shared" si="62"/>
        <v>0</v>
      </c>
      <c r="AY100" s="33">
        <f t="shared" si="62"/>
        <v>0</v>
      </c>
      <c r="AZ100" s="33">
        <f t="shared" si="62"/>
        <v>0</v>
      </c>
      <c r="BA100" s="33">
        <f t="shared" si="62"/>
        <v>0</v>
      </c>
      <c r="BB100" s="33">
        <f t="shared" si="62"/>
        <v>0</v>
      </c>
      <c r="BC100" s="33">
        <f t="shared" si="62"/>
        <v>0</v>
      </c>
      <c r="BD100" s="33">
        <f t="shared" si="62"/>
        <v>0</v>
      </c>
      <c r="BE100" s="33">
        <f t="shared" si="62"/>
        <v>0</v>
      </c>
    </row>
    <row r="101" spans="2:64" s="31" customFormat="1" ht="17" outlineLevel="1" thickBot="1" x14ac:dyDescent="0.25">
      <c r="C101" s="31" t="s">
        <v>47</v>
      </c>
      <c r="E101" s="257"/>
      <c r="H101" s="224" t="s">
        <v>47</v>
      </c>
      <c r="I101" s="31" t="s">
        <v>47</v>
      </c>
      <c r="J101" s="31">
        <f t="shared" ref="J101:BE101" si="64">$E101*J32</f>
        <v>0</v>
      </c>
      <c r="K101" s="31">
        <f t="shared" si="64"/>
        <v>0</v>
      </c>
      <c r="L101" s="31">
        <f t="shared" si="64"/>
        <v>0</v>
      </c>
      <c r="M101" s="31">
        <f t="shared" si="64"/>
        <v>0</v>
      </c>
      <c r="N101" s="31">
        <f t="shared" si="64"/>
        <v>0</v>
      </c>
      <c r="O101" s="31">
        <f t="shared" si="64"/>
        <v>0</v>
      </c>
      <c r="P101" s="31">
        <f t="shared" si="64"/>
        <v>0</v>
      </c>
      <c r="Q101" s="31">
        <f t="shared" si="64"/>
        <v>0</v>
      </c>
      <c r="R101" s="31">
        <f t="shared" si="64"/>
        <v>0</v>
      </c>
      <c r="S101" s="31">
        <f t="shared" si="64"/>
        <v>0</v>
      </c>
      <c r="T101" s="31">
        <f t="shared" si="64"/>
        <v>0</v>
      </c>
      <c r="U101" s="32">
        <f t="shared" si="64"/>
        <v>0</v>
      </c>
      <c r="V101" s="32">
        <f t="shared" si="64"/>
        <v>0</v>
      </c>
      <c r="W101" s="32">
        <f t="shared" ref="W101" si="65">$E101*W32</f>
        <v>0</v>
      </c>
      <c r="X101" s="33">
        <f t="shared" si="64"/>
        <v>0</v>
      </c>
      <c r="Y101" s="33">
        <f t="shared" si="64"/>
        <v>0</v>
      </c>
      <c r="Z101" s="33">
        <f t="shared" si="64"/>
        <v>0</v>
      </c>
      <c r="AA101" s="33">
        <f t="shared" si="64"/>
        <v>0</v>
      </c>
      <c r="AB101" s="33">
        <f t="shared" si="64"/>
        <v>0</v>
      </c>
      <c r="AC101" s="33">
        <f t="shared" si="64"/>
        <v>0</v>
      </c>
      <c r="AD101" s="33">
        <f t="shared" si="64"/>
        <v>0</v>
      </c>
      <c r="AE101" s="33">
        <f t="shared" si="64"/>
        <v>0</v>
      </c>
      <c r="AF101" s="33">
        <f t="shared" si="64"/>
        <v>0</v>
      </c>
      <c r="AG101" s="33">
        <f t="shared" si="64"/>
        <v>0</v>
      </c>
      <c r="AH101" s="33">
        <f t="shared" si="64"/>
        <v>0</v>
      </c>
      <c r="AI101" s="33">
        <f t="shared" si="64"/>
        <v>0</v>
      </c>
      <c r="AJ101" s="33">
        <f t="shared" si="64"/>
        <v>0</v>
      </c>
      <c r="AK101" s="33">
        <f t="shared" si="64"/>
        <v>0</v>
      </c>
      <c r="AL101" s="33">
        <f t="shared" si="64"/>
        <v>0</v>
      </c>
      <c r="AM101" s="33">
        <f t="shared" si="64"/>
        <v>0</v>
      </c>
      <c r="AN101" s="33">
        <f t="shared" si="64"/>
        <v>0</v>
      </c>
      <c r="AO101" s="33">
        <f t="shared" si="64"/>
        <v>0</v>
      </c>
      <c r="AP101" s="33">
        <f t="shared" si="64"/>
        <v>0</v>
      </c>
      <c r="AQ101" s="33">
        <f t="shared" si="64"/>
        <v>0</v>
      </c>
      <c r="AR101" s="33">
        <f t="shared" si="64"/>
        <v>0</v>
      </c>
      <c r="AS101" s="33">
        <f t="shared" si="64"/>
        <v>0</v>
      </c>
      <c r="AT101" s="33">
        <f t="shared" si="64"/>
        <v>0</v>
      </c>
      <c r="AU101" s="33">
        <f t="shared" si="64"/>
        <v>0</v>
      </c>
      <c r="AV101" s="33">
        <f t="shared" si="64"/>
        <v>0</v>
      </c>
      <c r="AW101" s="33">
        <f t="shared" si="64"/>
        <v>0</v>
      </c>
      <c r="AX101" s="33">
        <f t="shared" si="64"/>
        <v>0</v>
      </c>
      <c r="AY101" s="33">
        <f t="shared" si="64"/>
        <v>0</v>
      </c>
      <c r="AZ101" s="33">
        <f t="shared" si="64"/>
        <v>0</v>
      </c>
      <c r="BA101" s="33">
        <f t="shared" si="64"/>
        <v>0</v>
      </c>
      <c r="BB101" s="33">
        <f t="shared" si="64"/>
        <v>0</v>
      </c>
      <c r="BC101" s="33">
        <f t="shared" si="64"/>
        <v>0</v>
      </c>
      <c r="BD101" s="33">
        <f t="shared" si="64"/>
        <v>0</v>
      </c>
      <c r="BE101" s="33">
        <f t="shared" si="64"/>
        <v>0</v>
      </c>
    </row>
    <row r="102" spans="2:64" s="95" customFormat="1" ht="17" outlineLevel="1" thickBot="1" x14ac:dyDescent="0.25">
      <c r="C102" s="95" t="s">
        <v>48</v>
      </c>
      <c r="E102" s="257"/>
      <c r="H102" s="224" t="s">
        <v>85</v>
      </c>
      <c r="I102" s="95" t="s">
        <v>48</v>
      </c>
      <c r="J102" s="95">
        <f t="shared" ref="J102:BE102" si="66">$E102*J42</f>
        <v>0</v>
      </c>
      <c r="K102" s="95">
        <f t="shared" si="66"/>
        <v>0</v>
      </c>
      <c r="L102" s="95">
        <f t="shared" si="66"/>
        <v>0</v>
      </c>
      <c r="M102" s="95">
        <f t="shared" si="66"/>
        <v>0</v>
      </c>
      <c r="N102" s="95">
        <f t="shared" si="66"/>
        <v>0</v>
      </c>
      <c r="O102" s="95">
        <f t="shared" si="66"/>
        <v>0</v>
      </c>
      <c r="P102" s="95">
        <f t="shared" si="66"/>
        <v>0</v>
      </c>
      <c r="Q102" s="95">
        <f t="shared" si="66"/>
        <v>0</v>
      </c>
      <c r="R102" s="95">
        <f t="shared" si="66"/>
        <v>0</v>
      </c>
      <c r="S102" s="95">
        <f t="shared" si="66"/>
        <v>0</v>
      </c>
      <c r="T102" s="95">
        <f t="shared" si="66"/>
        <v>0</v>
      </c>
      <c r="U102" s="32">
        <f t="shared" si="66"/>
        <v>0</v>
      </c>
      <c r="V102" s="32">
        <f t="shared" si="66"/>
        <v>0</v>
      </c>
      <c r="W102" s="32">
        <f t="shared" ref="W102" si="67">$E102*W42</f>
        <v>0</v>
      </c>
      <c r="X102" s="33">
        <f t="shared" si="66"/>
        <v>0</v>
      </c>
      <c r="Y102" s="33">
        <f t="shared" si="66"/>
        <v>0</v>
      </c>
      <c r="Z102" s="33">
        <f t="shared" si="66"/>
        <v>0</v>
      </c>
      <c r="AA102" s="33">
        <f t="shared" si="66"/>
        <v>0</v>
      </c>
      <c r="AB102" s="33">
        <f t="shared" si="66"/>
        <v>0</v>
      </c>
      <c r="AC102" s="33">
        <f t="shared" si="66"/>
        <v>0</v>
      </c>
      <c r="AD102" s="33">
        <f t="shared" si="66"/>
        <v>0</v>
      </c>
      <c r="AE102" s="33">
        <f t="shared" si="66"/>
        <v>0</v>
      </c>
      <c r="AF102" s="33">
        <f t="shared" si="66"/>
        <v>0</v>
      </c>
      <c r="AG102" s="33">
        <f t="shared" si="66"/>
        <v>0</v>
      </c>
      <c r="AH102" s="33">
        <f t="shared" si="66"/>
        <v>0</v>
      </c>
      <c r="AI102" s="33">
        <f t="shared" si="66"/>
        <v>0</v>
      </c>
      <c r="AJ102" s="33">
        <f t="shared" si="66"/>
        <v>0</v>
      </c>
      <c r="AK102" s="33">
        <f t="shared" si="66"/>
        <v>0</v>
      </c>
      <c r="AL102" s="33">
        <f t="shared" si="66"/>
        <v>0</v>
      </c>
      <c r="AM102" s="33">
        <f t="shared" si="66"/>
        <v>0</v>
      </c>
      <c r="AN102" s="33">
        <f t="shared" si="66"/>
        <v>0</v>
      </c>
      <c r="AO102" s="33">
        <f t="shared" si="66"/>
        <v>0</v>
      </c>
      <c r="AP102" s="33">
        <f t="shared" si="66"/>
        <v>0</v>
      </c>
      <c r="AQ102" s="33">
        <f t="shared" si="66"/>
        <v>0</v>
      </c>
      <c r="AR102" s="33">
        <f t="shared" si="66"/>
        <v>0</v>
      </c>
      <c r="AS102" s="33">
        <f t="shared" si="66"/>
        <v>0</v>
      </c>
      <c r="AT102" s="33">
        <f t="shared" si="66"/>
        <v>0</v>
      </c>
      <c r="AU102" s="33">
        <f t="shared" si="66"/>
        <v>0</v>
      </c>
      <c r="AV102" s="33">
        <f t="shared" si="66"/>
        <v>0</v>
      </c>
      <c r="AW102" s="33">
        <f t="shared" si="66"/>
        <v>0</v>
      </c>
      <c r="AX102" s="33">
        <f t="shared" si="66"/>
        <v>0</v>
      </c>
      <c r="AY102" s="33">
        <f t="shared" si="66"/>
        <v>0</v>
      </c>
      <c r="AZ102" s="33">
        <f t="shared" si="66"/>
        <v>0</v>
      </c>
      <c r="BA102" s="33">
        <f t="shared" si="66"/>
        <v>0</v>
      </c>
      <c r="BB102" s="33">
        <f t="shared" si="66"/>
        <v>0</v>
      </c>
      <c r="BC102" s="33">
        <f t="shared" si="66"/>
        <v>0</v>
      </c>
      <c r="BD102" s="33">
        <f t="shared" si="66"/>
        <v>0</v>
      </c>
      <c r="BE102" s="33">
        <f t="shared" si="66"/>
        <v>0</v>
      </c>
    </row>
    <row r="103" spans="2:64" s="31" customFormat="1" ht="17" outlineLevel="1" thickBot="1" x14ac:dyDescent="0.25">
      <c r="C103" s="95" t="s">
        <v>49</v>
      </c>
      <c r="E103" s="257"/>
      <c r="H103" s="224" t="s">
        <v>85</v>
      </c>
      <c r="I103" s="95" t="s">
        <v>49</v>
      </c>
      <c r="J103" s="31">
        <f t="shared" ref="J103:BE103" si="68">$E103*J52</f>
        <v>0</v>
      </c>
      <c r="K103" s="31">
        <f t="shared" si="68"/>
        <v>0</v>
      </c>
      <c r="L103" s="31">
        <f t="shared" si="68"/>
        <v>0</v>
      </c>
      <c r="M103" s="31">
        <f t="shared" si="68"/>
        <v>0</v>
      </c>
      <c r="N103" s="31">
        <f t="shared" si="68"/>
        <v>0</v>
      </c>
      <c r="O103" s="31">
        <f t="shared" si="68"/>
        <v>0</v>
      </c>
      <c r="P103" s="31">
        <f t="shared" si="68"/>
        <v>0</v>
      </c>
      <c r="Q103" s="31">
        <f t="shared" si="68"/>
        <v>0</v>
      </c>
      <c r="R103" s="31">
        <f t="shared" si="68"/>
        <v>0</v>
      </c>
      <c r="S103" s="31">
        <f t="shared" si="68"/>
        <v>0</v>
      </c>
      <c r="T103" s="31">
        <f t="shared" si="68"/>
        <v>0</v>
      </c>
      <c r="U103" s="32">
        <f t="shared" si="68"/>
        <v>0</v>
      </c>
      <c r="V103" s="32">
        <f t="shared" si="68"/>
        <v>0</v>
      </c>
      <c r="W103" s="32">
        <f t="shared" ref="W103" si="69">$E103*W52</f>
        <v>0</v>
      </c>
      <c r="X103" s="33">
        <f t="shared" si="68"/>
        <v>0</v>
      </c>
      <c r="Y103" s="33">
        <f t="shared" si="68"/>
        <v>0</v>
      </c>
      <c r="Z103" s="33">
        <f t="shared" si="68"/>
        <v>0</v>
      </c>
      <c r="AA103" s="33">
        <f t="shared" si="68"/>
        <v>0</v>
      </c>
      <c r="AB103" s="33">
        <f t="shared" si="68"/>
        <v>0</v>
      </c>
      <c r="AC103" s="33">
        <f t="shared" si="68"/>
        <v>0</v>
      </c>
      <c r="AD103" s="33">
        <f t="shared" si="68"/>
        <v>0</v>
      </c>
      <c r="AE103" s="33">
        <f t="shared" si="68"/>
        <v>0</v>
      </c>
      <c r="AF103" s="33">
        <f t="shared" si="68"/>
        <v>0</v>
      </c>
      <c r="AG103" s="33">
        <f t="shared" si="68"/>
        <v>0</v>
      </c>
      <c r="AH103" s="33">
        <f t="shared" si="68"/>
        <v>0</v>
      </c>
      <c r="AI103" s="33">
        <f t="shared" si="68"/>
        <v>0</v>
      </c>
      <c r="AJ103" s="33">
        <f t="shared" si="68"/>
        <v>0</v>
      </c>
      <c r="AK103" s="33">
        <f t="shared" si="68"/>
        <v>0</v>
      </c>
      <c r="AL103" s="33">
        <f t="shared" si="68"/>
        <v>0</v>
      </c>
      <c r="AM103" s="33">
        <f t="shared" si="68"/>
        <v>0</v>
      </c>
      <c r="AN103" s="33">
        <f t="shared" si="68"/>
        <v>0</v>
      </c>
      <c r="AO103" s="33">
        <f t="shared" si="68"/>
        <v>0</v>
      </c>
      <c r="AP103" s="33">
        <f t="shared" si="68"/>
        <v>0</v>
      </c>
      <c r="AQ103" s="33">
        <f t="shared" si="68"/>
        <v>0</v>
      </c>
      <c r="AR103" s="33">
        <f t="shared" si="68"/>
        <v>0</v>
      </c>
      <c r="AS103" s="33">
        <f t="shared" si="68"/>
        <v>0</v>
      </c>
      <c r="AT103" s="33">
        <f t="shared" si="68"/>
        <v>0</v>
      </c>
      <c r="AU103" s="33">
        <f t="shared" si="68"/>
        <v>0</v>
      </c>
      <c r="AV103" s="33">
        <f t="shared" si="68"/>
        <v>0</v>
      </c>
      <c r="AW103" s="33">
        <f t="shared" si="68"/>
        <v>0</v>
      </c>
      <c r="AX103" s="33">
        <f t="shared" si="68"/>
        <v>0</v>
      </c>
      <c r="AY103" s="33">
        <f t="shared" si="68"/>
        <v>0</v>
      </c>
      <c r="AZ103" s="33">
        <f t="shared" si="68"/>
        <v>0</v>
      </c>
      <c r="BA103" s="33">
        <f t="shared" si="68"/>
        <v>0</v>
      </c>
      <c r="BB103" s="33">
        <f t="shared" si="68"/>
        <v>0</v>
      </c>
      <c r="BC103" s="33">
        <f t="shared" si="68"/>
        <v>0</v>
      </c>
      <c r="BD103" s="33">
        <f t="shared" si="68"/>
        <v>0</v>
      </c>
      <c r="BE103" s="33">
        <f t="shared" si="68"/>
        <v>0</v>
      </c>
    </row>
    <row r="104" spans="2:64" s="31" customFormat="1" ht="17" outlineLevel="1" thickBot="1" x14ac:dyDescent="0.25">
      <c r="C104" s="95" t="s">
        <v>72</v>
      </c>
      <c r="E104" s="257"/>
      <c r="H104" s="224" t="s">
        <v>87</v>
      </c>
      <c r="I104" s="95" t="s">
        <v>72</v>
      </c>
      <c r="J104" s="31">
        <f t="shared" ref="J104:BE104" si="70">$E104*J62</f>
        <v>0</v>
      </c>
      <c r="K104" s="31">
        <f t="shared" si="70"/>
        <v>0</v>
      </c>
      <c r="L104" s="31">
        <f t="shared" si="70"/>
        <v>0</v>
      </c>
      <c r="M104" s="31">
        <f t="shared" si="70"/>
        <v>0</v>
      </c>
      <c r="N104" s="31">
        <f t="shared" si="70"/>
        <v>0</v>
      </c>
      <c r="O104" s="31">
        <f t="shared" si="70"/>
        <v>0</v>
      </c>
      <c r="P104" s="31">
        <f t="shared" si="70"/>
        <v>0</v>
      </c>
      <c r="Q104" s="31">
        <f t="shared" si="70"/>
        <v>0</v>
      </c>
      <c r="R104" s="31">
        <f t="shared" si="70"/>
        <v>0</v>
      </c>
      <c r="S104" s="31">
        <f t="shared" si="70"/>
        <v>0</v>
      </c>
      <c r="T104" s="31">
        <f t="shared" si="70"/>
        <v>0</v>
      </c>
      <c r="U104" s="32">
        <f t="shared" si="70"/>
        <v>0</v>
      </c>
      <c r="V104" s="32">
        <f t="shared" si="70"/>
        <v>0</v>
      </c>
      <c r="W104" s="32">
        <f t="shared" ref="W104" si="71">$E104*W62</f>
        <v>0</v>
      </c>
      <c r="X104" s="33">
        <f t="shared" si="70"/>
        <v>0</v>
      </c>
      <c r="Y104" s="33">
        <f t="shared" si="70"/>
        <v>0</v>
      </c>
      <c r="Z104" s="33">
        <f t="shared" si="70"/>
        <v>0</v>
      </c>
      <c r="AA104" s="33">
        <f t="shared" si="70"/>
        <v>0</v>
      </c>
      <c r="AB104" s="33">
        <f t="shared" si="70"/>
        <v>0</v>
      </c>
      <c r="AC104" s="33">
        <f t="shared" si="70"/>
        <v>0</v>
      </c>
      <c r="AD104" s="33">
        <f t="shared" si="70"/>
        <v>0</v>
      </c>
      <c r="AE104" s="33">
        <f t="shared" si="70"/>
        <v>0</v>
      </c>
      <c r="AF104" s="33">
        <f t="shared" si="70"/>
        <v>0</v>
      </c>
      <c r="AG104" s="33">
        <f t="shared" si="70"/>
        <v>0</v>
      </c>
      <c r="AH104" s="33">
        <f t="shared" si="70"/>
        <v>0</v>
      </c>
      <c r="AI104" s="33">
        <f t="shared" si="70"/>
        <v>0</v>
      </c>
      <c r="AJ104" s="33">
        <f t="shared" si="70"/>
        <v>0</v>
      </c>
      <c r="AK104" s="33">
        <f t="shared" si="70"/>
        <v>0</v>
      </c>
      <c r="AL104" s="33">
        <f t="shared" si="70"/>
        <v>0</v>
      </c>
      <c r="AM104" s="33">
        <f t="shared" si="70"/>
        <v>0</v>
      </c>
      <c r="AN104" s="33">
        <f t="shared" si="70"/>
        <v>0</v>
      </c>
      <c r="AO104" s="33">
        <f t="shared" si="70"/>
        <v>0</v>
      </c>
      <c r="AP104" s="33">
        <f t="shared" si="70"/>
        <v>0</v>
      </c>
      <c r="AQ104" s="33">
        <f t="shared" si="70"/>
        <v>0</v>
      </c>
      <c r="AR104" s="33">
        <f t="shared" si="70"/>
        <v>0</v>
      </c>
      <c r="AS104" s="33">
        <f t="shared" si="70"/>
        <v>0</v>
      </c>
      <c r="AT104" s="33">
        <f t="shared" si="70"/>
        <v>0</v>
      </c>
      <c r="AU104" s="33">
        <f t="shared" si="70"/>
        <v>0</v>
      </c>
      <c r="AV104" s="33">
        <f t="shared" si="70"/>
        <v>0</v>
      </c>
      <c r="AW104" s="33">
        <f t="shared" si="70"/>
        <v>0</v>
      </c>
      <c r="AX104" s="33">
        <f t="shared" si="70"/>
        <v>0</v>
      </c>
      <c r="AY104" s="33">
        <f t="shared" si="70"/>
        <v>0</v>
      </c>
      <c r="AZ104" s="33">
        <f t="shared" si="70"/>
        <v>0</v>
      </c>
      <c r="BA104" s="33">
        <f t="shared" si="70"/>
        <v>0</v>
      </c>
      <c r="BB104" s="33">
        <f t="shared" si="70"/>
        <v>0</v>
      </c>
      <c r="BC104" s="33">
        <f t="shared" si="70"/>
        <v>0</v>
      </c>
      <c r="BD104" s="33">
        <f t="shared" si="70"/>
        <v>0</v>
      </c>
      <c r="BE104" s="33">
        <f t="shared" si="70"/>
        <v>0</v>
      </c>
    </row>
    <row r="105" spans="2:64" s="31" customFormat="1" ht="17" outlineLevel="1" thickBot="1" x14ac:dyDescent="0.25">
      <c r="C105" s="95" t="s">
        <v>59</v>
      </c>
      <c r="E105" s="257"/>
      <c r="H105" s="224" t="s">
        <v>87</v>
      </c>
      <c r="I105" s="95" t="s">
        <v>59</v>
      </c>
      <c r="J105" s="31">
        <f t="shared" ref="J105:BE105" si="72">$E105*J72</f>
        <v>0</v>
      </c>
      <c r="K105" s="31">
        <f t="shared" si="72"/>
        <v>0</v>
      </c>
      <c r="L105" s="31">
        <f t="shared" si="72"/>
        <v>0</v>
      </c>
      <c r="M105" s="31">
        <f t="shared" si="72"/>
        <v>0</v>
      </c>
      <c r="N105" s="31">
        <f t="shared" si="72"/>
        <v>0</v>
      </c>
      <c r="O105" s="31">
        <f t="shared" si="72"/>
        <v>0</v>
      </c>
      <c r="P105" s="31">
        <f t="shared" si="72"/>
        <v>0</v>
      </c>
      <c r="Q105" s="31">
        <f t="shared" si="72"/>
        <v>0</v>
      </c>
      <c r="R105" s="31">
        <f t="shared" si="72"/>
        <v>0</v>
      </c>
      <c r="S105" s="31">
        <f t="shared" si="72"/>
        <v>0</v>
      </c>
      <c r="T105" s="31">
        <f t="shared" si="72"/>
        <v>0</v>
      </c>
      <c r="U105" s="32">
        <f t="shared" si="72"/>
        <v>0</v>
      </c>
      <c r="V105" s="32">
        <f t="shared" si="72"/>
        <v>0</v>
      </c>
      <c r="W105" s="32">
        <f t="shared" ref="W105" si="73">$E105*W72</f>
        <v>0</v>
      </c>
      <c r="X105" s="33">
        <f t="shared" si="72"/>
        <v>0</v>
      </c>
      <c r="Y105" s="33">
        <f t="shared" si="72"/>
        <v>0</v>
      </c>
      <c r="Z105" s="33">
        <f t="shared" si="72"/>
        <v>0</v>
      </c>
      <c r="AA105" s="33">
        <f t="shared" si="72"/>
        <v>0</v>
      </c>
      <c r="AB105" s="33">
        <f t="shared" si="72"/>
        <v>0</v>
      </c>
      <c r="AC105" s="33">
        <f t="shared" si="72"/>
        <v>0</v>
      </c>
      <c r="AD105" s="33">
        <f t="shared" si="72"/>
        <v>0</v>
      </c>
      <c r="AE105" s="33">
        <f t="shared" si="72"/>
        <v>0</v>
      </c>
      <c r="AF105" s="33">
        <f t="shared" si="72"/>
        <v>0</v>
      </c>
      <c r="AG105" s="33">
        <f t="shared" si="72"/>
        <v>0</v>
      </c>
      <c r="AH105" s="33">
        <f t="shared" si="72"/>
        <v>0</v>
      </c>
      <c r="AI105" s="33">
        <f t="shared" si="72"/>
        <v>0</v>
      </c>
      <c r="AJ105" s="33">
        <f t="shared" si="72"/>
        <v>0</v>
      </c>
      <c r="AK105" s="33">
        <f t="shared" si="72"/>
        <v>0</v>
      </c>
      <c r="AL105" s="33">
        <f t="shared" si="72"/>
        <v>0</v>
      </c>
      <c r="AM105" s="33">
        <f t="shared" si="72"/>
        <v>0</v>
      </c>
      <c r="AN105" s="33">
        <f t="shared" si="72"/>
        <v>0</v>
      </c>
      <c r="AO105" s="33">
        <f t="shared" si="72"/>
        <v>0</v>
      </c>
      <c r="AP105" s="33">
        <f t="shared" si="72"/>
        <v>0</v>
      </c>
      <c r="AQ105" s="33">
        <f t="shared" si="72"/>
        <v>0</v>
      </c>
      <c r="AR105" s="33">
        <f t="shared" si="72"/>
        <v>0</v>
      </c>
      <c r="AS105" s="33">
        <f t="shared" si="72"/>
        <v>0</v>
      </c>
      <c r="AT105" s="33">
        <f t="shared" si="72"/>
        <v>0</v>
      </c>
      <c r="AU105" s="33">
        <f t="shared" si="72"/>
        <v>0</v>
      </c>
      <c r="AV105" s="33">
        <f t="shared" si="72"/>
        <v>0</v>
      </c>
      <c r="AW105" s="33">
        <f t="shared" si="72"/>
        <v>0</v>
      </c>
      <c r="AX105" s="33">
        <f t="shared" si="72"/>
        <v>0</v>
      </c>
      <c r="AY105" s="33">
        <f t="shared" si="72"/>
        <v>0</v>
      </c>
      <c r="AZ105" s="33">
        <f t="shared" si="72"/>
        <v>0</v>
      </c>
      <c r="BA105" s="33">
        <f t="shared" si="72"/>
        <v>0</v>
      </c>
      <c r="BB105" s="33">
        <f t="shared" si="72"/>
        <v>0</v>
      </c>
      <c r="BC105" s="33">
        <f t="shared" si="72"/>
        <v>0</v>
      </c>
      <c r="BD105" s="33">
        <f t="shared" si="72"/>
        <v>0</v>
      </c>
      <c r="BE105" s="33">
        <f t="shared" si="72"/>
        <v>0</v>
      </c>
    </row>
    <row r="106" spans="2:64" s="90" customFormat="1" outlineLevel="1" x14ac:dyDescent="0.2">
      <c r="H106" s="226"/>
      <c r="I106" s="91" t="s">
        <v>73</v>
      </c>
      <c r="J106" s="92">
        <f t="shared" ref="J106:BE106" si="74">SUM(J100:J105)</f>
        <v>0</v>
      </c>
      <c r="K106" s="92">
        <f t="shared" si="74"/>
        <v>0</v>
      </c>
      <c r="L106" s="92">
        <f t="shared" si="74"/>
        <v>0</v>
      </c>
      <c r="M106" s="92">
        <f t="shared" si="74"/>
        <v>0</v>
      </c>
      <c r="N106" s="92">
        <f t="shared" si="74"/>
        <v>0</v>
      </c>
      <c r="O106" s="92">
        <f t="shared" si="74"/>
        <v>0</v>
      </c>
      <c r="P106" s="92">
        <f t="shared" si="74"/>
        <v>0</v>
      </c>
      <c r="Q106" s="92">
        <f t="shared" si="74"/>
        <v>0</v>
      </c>
      <c r="R106" s="92">
        <f t="shared" si="74"/>
        <v>0</v>
      </c>
      <c r="S106" s="92">
        <f t="shared" si="74"/>
        <v>0</v>
      </c>
      <c r="T106" s="92">
        <f t="shared" si="74"/>
        <v>0</v>
      </c>
      <c r="U106" s="180">
        <f t="shared" si="74"/>
        <v>0</v>
      </c>
      <c r="V106" s="180">
        <f t="shared" si="74"/>
        <v>0</v>
      </c>
      <c r="W106" s="180">
        <f t="shared" ref="W106" si="75">SUM(W100:W105)</f>
        <v>0</v>
      </c>
      <c r="X106" s="93">
        <f t="shared" si="74"/>
        <v>0</v>
      </c>
      <c r="Y106" s="93">
        <f t="shared" si="74"/>
        <v>0</v>
      </c>
      <c r="Z106" s="93">
        <f t="shared" si="74"/>
        <v>0</v>
      </c>
      <c r="AA106" s="93">
        <f t="shared" si="74"/>
        <v>0</v>
      </c>
      <c r="AB106" s="93">
        <f t="shared" si="74"/>
        <v>0</v>
      </c>
      <c r="AC106" s="93">
        <f t="shared" si="74"/>
        <v>0</v>
      </c>
      <c r="AD106" s="93">
        <f t="shared" si="74"/>
        <v>0</v>
      </c>
      <c r="AE106" s="93">
        <f t="shared" si="74"/>
        <v>0</v>
      </c>
      <c r="AF106" s="93">
        <f t="shared" si="74"/>
        <v>0</v>
      </c>
      <c r="AG106" s="93">
        <f t="shared" si="74"/>
        <v>0</v>
      </c>
      <c r="AH106" s="93">
        <f t="shared" si="74"/>
        <v>0</v>
      </c>
      <c r="AI106" s="93">
        <f t="shared" si="74"/>
        <v>0</v>
      </c>
      <c r="AJ106" s="93">
        <f t="shared" si="74"/>
        <v>0</v>
      </c>
      <c r="AK106" s="93">
        <f t="shared" si="74"/>
        <v>0</v>
      </c>
      <c r="AL106" s="93">
        <f t="shared" si="74"/>
        <v>0</v>
      </c>
      <c r="AM106" s="93">
        <f t="shared" si="74"/>
        <v>0</v>
      </c>
      <c r="AN106" s="93">
        <f t="shared" si="74"/>
        <v>0</v>
      </c>
      <c r="AO106" s="93">
        <f t="shared" si="74"/>
        <v>0</v>
      </c>
      <c r="AP106" s="93">
        <f t="shared" si="74"/>
        <v>0</v>
      </c>
      <c r="AQ106" s="93">
        <f t="shared" si="74"/>
        <v>0</v>
      </c>
      <c r="AR106" s="93">
        <f t="shared" si="74"/>
        <v>0</v>
      </c>
      <c r="AS106" s="93">
        <f t="shared" si="74"/>
        <v>0</v>
      </c>
      <c r="AT106" s="93">
        <f t="shared" si="74"/>
        <v>0</v>
      </c>
      <c r="AU106" s="93">
        <f t="shared" si="74"/>
        <v>0</v>
      </c>
      <c r="AV106" s="93">
        <f t="shared" si="74"/>
        <v>0</v>
      </c>
      <c r="AW106" s="93">
        <f t="shared" si="74"/>
        <v>0</v>
      </c>
      <c r="AX106" s="93">
        <f t="shared" si="74"/>
        <v>0</v>
      </c>
      <c r="AY106" s="93">
        <f t="shared" si="74"/>
        <v>0</v>
      </c>
      <c r="AZ106" s="93">
        <f t="shared" si="74"/>
        <v>0</v>
      </c>
      <c r="BA106" s="93">
        <f t="shared" si="74"/>
        <v>0</v>
      </c>
      <c r="BB106" s="93">
        <f t="shared" si="74"/>
        <v>0</v>
      </c>
      <c r="BC106" s="93">
        <f t="shared" si="74"/>
        <v>0</v>
      </c>
      <c r="BD106" s="93">
        <f t="shared" si="74"/>
        <v>0</v>
      </c>
      <c r="BE106" s="93">
        <f t="shared" si="74"/>
        <v>0</v>
      </c>
      <c r="BF106" s="94"/>
      <c r="BG106" s="94"/>
      <c r="BH106" s="94"/>
      <c r="BI106" s="94"/>
      <c r="BJ106" s="94"/>
      <c r="BK106" s="94"/>
      <c r="BL106" s="94"/>
    </row>
    <row r="107" spans="2:64" outlineLevel="1" x14ac:dyDescent="0.2">
      <c r="I107" s="4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188"/>
      <c r="V107" s="188"/>
      <c r="W107" s="188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3"/>
      <c r="BG107" s="3"/>
      <c r="BH107" s="3"/>
      <c r="BI107" s="3"/>
      <c r="BJ107" s="3"/>
      <c r="BK107" s="3"/>
      <c r="BL107" s="3"/>
    </row>
    <row r="108" spans="2:64" s="80" customFormat="1" ht="17" outlineLevel="1" thickBot="1" x14ac:dyDescent="0.25">
      <c r="C108" s="80" t="s">
        <v>144</v>
      </c>
      <c r="H108" s="241"/>
      <c r="I108" s="22" t="s">
        <v>143</v>
      </c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189"/>
      <c r="V108" s="189"/>
      <c r="W108" s="189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1"/>
      <c r="BG108" s="81"/>
      <c r="BH108" s="81"/>
      <c r="BI108" s="81"/>
      <c r="BJ108" s="81"/>
      <c r="BK108" s="81"/>
      <c r="BL108" s="81"/>
    </row>
    <row r="109" spans="2:64" s="31" customFormat="1" ht="17" outlineLevel="1" thickBot="1" x14ac:dyDescent="0.25">
      <c r="C109" s="96" t="s">
        <v>42</v>
      </c>
      <c r="E109" s="257"/>
      <c r="H109" s="227" t="s">
        <v>42</v>
      </c>
      <c r="I109" s="96" t="s">
        <v>42</v>
      </c>
      <c r="J109" s="31">
        <f t="shared" ref="J109:BE109" si="76">$E109*J22</f>
        <v>0</v>
      </c>
      <c r="K109" s="31">
        <f t="shared" si="76"/>
        <v>0</v>
      </c>
      <c r="L109" s="31">
        <f t="shared" si="76"/>
        <v>0</v>
      </c>
      <c r="M109" s="31">
        <f t="shared" si="76"/>
        <v>0</v>
      </c>
      <c r="N109" s="31">
        <f t="shared" si="76"/>
        <v>0</v>
      </c>
      <c r="O109" s="31">
        <f t="shared" si="76"/>
        <v>0</v>
      </c>
      <c r="P109" s="31">
        <f t="shared" si="76"/>
        <v>0</v>
      </c>
      <c r="Q109" s="31">
        <f t="shared" si="76"/>
        <v>0</v>
      </c>
      <c r="R109" s="31">
        <f t="shared" si="76"/>
        <v>0</v>
      </c>
      <c r="S109" s="31">
        <f t="shared" si="76"/>
        <v>0</v>
      </c>
      <c r="T109" s="31">
        <f t="shared" si="76"/>
        <v>0</v>
      </c>
      <c r="U109" s="32">
        <f t="shared" si="76"/>
        <v>0</v>
      </c>
      <c r="V109" s="32">
        <f t="shared" si="76"/>
        <v>0</v>
      </c>
      <c r="W109" s="32">
        <f t="shared" ref="W109" si="77">$E109*W22</f>
        <v>0</v>
      </c>
      <c r="X109" s="33">
        <f t="shared" si="76"/>
        <v>0</v>
      </c>
      <c r="Y109" s="33">
        <f t="shared" si="76"/>
        <v>0</v>
      </c>
      <c r="Z109" s="33">
        <f t="shared" si="76"/>
        <v>0</v>
      </c>
      <c r="AA109" s="33">
        <f t="shared" si="76"/>
        <v>0</v>
      </c>
      <c r="AB109" s="33">
        <f t="shared" si="76"/>
        <v>0</v>
      </c>
      <c r="AC109" s="33">
        <f t="shared" si="76"/>
        <v>0</v>
      </c>
      <c r="AD109" s="33">
        <f t="shared" si="76"/>
        <v>0</v>
      </c>
      <c r="AE109" s="33">
        <f t="shared" si="76"/>
        <v>0</v>
      </c>
      <c r="AF109" s="33">
        <f t="shared" si="76"/>
        <v>0</v>
      </c>
      <c r="AG109" s="33">
        <f t="shared" si="76"/>
        <v>0</v>
      </c>
      <c r="AH109" s="33">
        <f t="shared" si="76"/>
        <v>0</v>
      </c>
      <c r="AI109" s="33">
        <f t="shared" si="76"/>
        <v>0</v>
      </c>
      <c r="AJ109" s="33">
        <f t="shared" si="76"/>
        <v>0</v>
      </c>
      <c r="AK109" s="33">
        <f t="shared" si="76"/>
        <v>0</v>
      </c>
      <c r="AL109" s="33">
        <f t="shared" si="76"/>
        <v>0</v>
      </c>
      <c r="AM109" s="33">
        <f t="shared" si="76"/>
        <v>0</v>
      </c>
      <c r="AN109" s="33">
        <f t="shared" si="76"/>
        <v>0</v>
      </c>
      <c r="AO109" s="33">
        <f t="shared" si="76"/>
        <v>0</v>
      </c>
      <c r="AP109" s="33">
        <f t="shared" si="76"/>
        <v>0</v>
      </c>
      <c r="AQ109" s="33">
        <f t="shared" si="76"/>
        <v>0</v>
      </c>
      <c r="AR109" s="33">
        <f t="shared" si="76"/>
        <v>0</v>
      </c>
      <c r="AS109" s="33">
        <f t="shared" si="76"/>
        <v>0</v>
      </c>
      <c r="AT109" s="33">
        <f t="shared" si="76"/>
        <v>0</v>
      </c>
      <c r="AU109" s="33">
        <f t="shared" si="76"/>
        <v>0</v>
      </c>
      <c r="AV109" s="33">
        <f t="shared" si="76"/>
        <v>0</v>
      </c>
      <c r="AW109" s="33">
        <f t="shared" si="76"/>
        <v>0</v>
      </c>
      <c r="AX109" s="33">
        <f t="shared" si="76"/>
        <v>0</v>
      </c>
      <c r="AY109" s="33">
        <f t="shared" si="76"/>
        <v>0</v>
      </c>
      <c r="AZ109" s="33">
        <f t="shared" si="76"/>
        <v>0</v>
      </c>
      <c r="BA109" s="33">
        <f t="shared" si="76"/>
        <v>0</v>
      </c>
      <c r="BB109" s="33">
        <f t="shared" si="76"/>
        <v>0</v>
      </c>
      <c r="BC109" s="33">
        <f t="shared" si="76"/>
        <v>0</v>
      </c>
      <c r="BD109" s="33">
        <f t="shared" si="76"/>
        <v>0</v>
      </c>
      <c r="BE109" s="33">
        <f t="shared" si="76"/>
        <v>0</v>
      </c>
    </row>
    <row r="110" spans="2:64" s="31" customFormat="1" ht="17" outlineLevel="1" thickBot="1" x14ac:dyDescent="0.25">
      <c r="C110" s="31" t="s">
        <v>47</v>
      </c>
      <c r="E110" s="257"/>
      <c r="H110" s="224" t="s">
        <v>47</v>
      </c>
      <c r="I110" s="31" t="s">
        <v>47</v>
      </c>
      <c r="J110" s="31">
        <f t="shared" ref="J110:BE110" si="78">$E110*J32</f>
        <v>0</v>
      </c>
      <c r="K110" s="31">
        <f t="shared" si="78"/>
        <v>0</v>
      </c>
      <c r="L110" s="31">
        <f t="shared" si="78"/>
        <v>0</v>
      </c>
      <c r="M110" s="31">
        <f t="shared" si="78"/>
        <v>0</v>
      </c>
      <c r="N110" s="31">
        <f t="shared" si="78"/>
        <v>0</v>
      </c>
      <c r="O110" s="31">
        <f t="shared" si="78"/>
        <v>0</v>
      </c>
      <c r="P110" s="31">
        <f t="shared" si="78"/>
        <v>0</v>
      </c>
      <c r="Q110" s="31">
        <f t="shared" si="78"/>
        <v>0</v>
      </c>
      <c r="R110" s="31">
        <f t="shared" si="78"/>
        <v>0</v>
      </c>
      <c r="S110" s="31">
        <f t="shared" si="78"/>
        <v>0</v>
      </c>
      <c r="T110" s="31">
        <f t="shared" si="78"/>
        <v>0</v>
      </c>
      <c r="U110" s="32">
        <f t="shared" si="78"/>
        <v>0</v>
      </c>
      <c r="V110" s="32">
        <f t="shared" si="78"/>
        <v>0</v>
      </c>
      <c r="W110" s="32">
        <f t="shared" ref="W110" si="79">$E110*W32</f>
        <v>0</v>
      </c>
      <c r="X110" s="33">
        <f t="shared" si="78"/>
        <v>0</v>
      </c>
      <c r="Y110" s="33">
        <f t="shared" si="78"/>
        <v>0</v>
      </c>
      <c r="Z110" s="33">
        <f t="shared" si="78"/>
        <v>0</v>
      </c>
      <c r="AA110" s="33">
        <f t="shared" si="78"/>
        <v>0</v>
      </c>
      <c r="AB110" s="33">
        <f t="shared" si="78"/>
        <v>0</v>
      </c>
      <c r="AC110" s="33">
        <f t="shared" si="78"/>
        <v>0</v>
      </c>
      <c r="AD110" s="33">
        <f t="shared" si="78"/>
        <v>0</v>
      </c>
      <c r="AE110" s="33">
        <f t="shared" si="78"/>
        <v>0</v>
      </c>
      <c r="AF110" s="33">
        <f t="shared" si="78"/>
        <v>0</v>
      </c>
      <c r="AG110" s="33">
        <f t="shared" si="78"/>
        <v>0</v>
      </c>
      <c r="AH110" s="33">
        <f t="shared" si="78"/>
        <v>0</v>
      </c>
      <c r="AI110" s="33">
        <f t="shared" si="78"/>
        <v>0</v>
      </c>
      <c r="AJ110" s="33">
        <f t="shared" si="78"/>
        <v>0</v>
      </c>
      <c r="AK110" s="33">
        <f t="shared" si="78"/>
        <v>0</v>
      </c>
      <c r="AL110" s="33">
        <f t="shared" si="78"/>
        <v>0</v>
      </c>
      <c r="AM110" s="33">
        <f t="shared" si="78"/>
        <v>0</v>
      </c>
      <c r="AN110" s="33">
        <f t="shared" si="78"/>
        <v>0</v>
      </c>
      <c r="AO110" s="33">
        <f t="shared" si="78"/>
        <v>0</v>
      </c>
      <c r="AP110" s="33">
        <f t="shared" si="78"/>
        <v>0</v>
      </c>
      <c r="AQ110" s="33">
        <f t="shared" si="78"/>
        <v>0</v>
      </c>
      <c r="AR110" s="33">
        <f t="shared" si="78"/>
        <v>0</v>
      </c>
      <c r="AS110" s="33">
        <f t="shared" si="78"/>
        <v>0</v>
      </c>
      <c r="AT110" s="33">
        <f t="shared" si="78"/>
        <v>0</v>
      </c>
      <c r="AU110" s="33">
        <f t="shared" si="78"/>
        <v>0</v>
      </c>
      <c r="AV110" s="33">
        <f t="shared" si="78"/>
        <v>0</v>
      </c>
      <c r="AW110" s="33">
        <f t="shared" si="78"/>
        <v>0</v>
      </c>
      <c r="AX110" s="33">
        <f t="shared" si="78"/>
        <v>0</v>
      </c>
      <c r="AY110" s="33">
        <f t="shared" si="78"/>
        <v>0</v>
      </c>
      <c r="AZ110" s="33">
        <f t="shared" si="78"/>
        <v>0</v>
      </c>
      <c r="BA110" s="33">
        <f t="shared" si="78"/>
        <v>0</v>
      </c>
      <c r="BB110" s="33">
        <f t="shared" si="78"/>
        <v>0</v>
      </c>
      <c r="BC110" s="33">
        <f t="shared" si="78"/>
        <v>0</v>
      </c>
      <c r="BD110" s="33">
        <f t="shared" si="78"/>
        <v>0</v>
      </c>
      <c r="BE110" s="33">
        <f t="shared" si="78"/>
        <v>0</v>
      </c>
    </row>
    <row r="111" spans="2:64" s="31" customFormat="1" ht="17" outlineLevel="1" thickBot="1" x14ac:dyDescent="0.25">
      <c r="C111" s="95" t="s">
        <v>48</v>
      </c>
      <c r="E111" s="257"/>
      <c r="H111" s="224" t="s">
        <v>85</v>
      </c>
      <c r="I111" s="95" t="s">
        <v>48</v>
      </c>
      <c r="J111" s="95">
        <f t="shared" ref="J111:BE111" si="80">$E111*J42</f>
        <v>0</v>
      </c>
      <c r="K111" s="95">
        <f t="shared" si="80"/>
        <v>0</v>
      </c>
      <c r="L111" s="95">
        <f t="shared" si="80"/>
        <v>0</v>
      </c>
      <c r="M111" s="95">
        <f t="shared" si="80"/>
        <v>0</v>
      </c>
      <c r="N111" s="95">
        <f t="shared" si="80"/>
        <v>0</v>
      </c>
      <c r="O111" s="95">
        <f t="shared" si="80"/>
        <v>0</v>
      </c>
      <c r="P111" s="95">
        <f t="shared" si="80"/>
        <v>0</v>
      </c>
      <c r="Q111" s="95">
        <f t="shared" si="80"/>
        <v>0</v>
      </c>
      <c r="R111" s="95">
        <f t="shared" si="80"/>
        <v>0</v>
      </c>
      <c r="S111" s="95">
        <f t="shared" si="80"/>
        <v>0</v>
      </c>
      <c r="T111" s="95">
        <f t="shared" si="80"/>
        <v>0</v>
      </c>
      <c r="U111" s="32">
        <f t="shared" si="80"/>
        <v>0</v>
      </c>
      <c r="V111" s="32">
        <f t="shared" si="80"/>
        <v>0</v>
      </c>
      <c r="W111" s="32">
        <f t="shared" ref="W111" si="81">$E111*W42</f>
        <v>0</v>
      </c>
      <c r="X111" s="33">
        <f t="shared" si="80"/>
        <v>0</v>
      </c>
      <c r="Y111" s="33">
        <f t="shared" si="80"/>
        <v>0</v>
      </c>
      <c r="Z111" s="33">
        <f t="shared" si="80"/>
        <v>0</v>
      </c>
      <c r="AA111" s="33">
        <f t="shared" si="80"/>
        <v>0</v>
      </c>
      <c r="AB111" s="33">
        <f t="shared" si="80"/>
        <v>0</v>
      </c>
      <c r="AC111" s="33">
        <f t="shared" si="80"/>
        <v>0</v>
      </c>
      <c r="AD111" s="33">
        <f t="shared" si="80"/>
        <v>0</v>
      </c>
      <c r="AE111" s="33">
        <f t="shared" si="80"/>
        <v>0</v>
      </c>
      <c r="AF111" s="33">
        <f t="shared" si="80"/>
        <v>0</v>
      </c>
      <c r="AG111" s="33">
        <f t="shared" si="80"/>
        <v>0</v>
      </c>
      <c r="AH111" s="33">
        <f t="shared" si="80"/>
        <v>0</v>
      </c>
      <c r="AI111" s="33">
        <f t="shared" si="80"/>
        <v>0</v>
      </c>
      <c r="AJ111" s="33">
        <f t="shared" si="80"/>
        <v>0</v>
      </c>
      <c r="AK111" s="33">
        <f t="shared" si="80"/>
        <v>0</v>
      </c>
      <c r="AL111" s="33">
        <f t="shared" si="80"/>
        <v>0</v>
      </c>
      <c r="AM111" s="33">
        <f t="shared" si="80"/>
        <v>0</v>
      </c>
      <c r="AN111" s="33">
        <f t="shared" si="80"/>
        <v>0</v>
      </c>
      <c r="AO111" s="33">
        <f t="shared" si="80"/>
        <v>0</v>
      </c>
      <c r="AP111" s="33">
        <f t="shared" si="80"/>
        <v>0</v>
      </c>
      <c r="AQ111" s="33">
        <f t="shared" si="80"/>
        <v>0</v>
      </c>
      <c r="AR111" s="33">
        <f t="shared" si="80"/>
        <v>0</v>
      </c>
      <c r="AS111" s="33">
        <f t="shared" si="80"/>
        <v>0</v>
      </c>
      <c r="AT111" s="33">
        <f t="shared" si="80"/>
        <v>0</v>
      </c>
      <c r="AU111" s="33">
        <f t="shared" si="80"/>
        <v>0</v>
      </c>
      <c r="AV111" s="33">
        <f t="shared" si="80"/>
        <v>0</v>
      </c>
      <c r="AW111" s="33">
        <f t="shared" si="80"/>
        <v>0</v>
      </c>
      <c r="AX111" s="33">
        <f t="shared" si="80"/>
        <v>0</v>
      </c>
      <c r="AY111" s="33">
        <f t="shared" si="80"/>
        <v>0</v>
      </c>
      <c r="AZ111" s="33">
        <f t="shared" si="80"/>
        <v>0</v>
      </c>
      <c r="BA111" s="33">
        <f t="shared" si="80"/>
        <v>0</v>
      </c>
      <c r="BB111" s="33">
        <f t="shared" si="80"/>
        <v>0</v>
      </c>
      <c r="BC111" s="33">
        <f t="shared" si="80"/>
        <v>0</v>
      </c>
      <c r="BD111" s="33">
        <f t="shared" si="80"/>
        <v>0</v>
      </c>
      <c r="BE111" s="33">
        <f t="shared" si="80"/>
        <v>0</v>
      </c>
    </row>
    <row r="112" spans="2:64" s="31" customFormat="1" ht="17" outlineLevel="1" thickBot="1" x14ac:dyDescent="0.25">
      <c r="C112" s="95" t="s">
        <v>49</v>
      </c>
      <c r="E112" s="257"/>
      <c r="H112" s="224" t="s">
        <v>85</v>
      </c>
      <c r="I112" s="95" t="s">
        <v>49</v>
      </c>
      <c r="J112" s="31">
        <f t="shared" ref="J112:BE112" si="82">$E112*J52</f>
        <v>0</v>
      </c>
      <c r="K112" s="31">
        <f t="shared" si="82"/>
        <v>0</v>
      </c>
      <c r="L112" s="31">
        <f t="shared" si="82"/>
        <v>0</v>
      </c>
      <c r="M112" s="31">
        <f t="shared" si="82"/>
        <v>0</v>
      </c>
      <c r="N112" s="31">
        <f t="shared" si="82"/>
        <v>0</v>
      </c>
      <c r="O112" s="31">
        <f t="shared" si="82"/>
        <v>0</v>
      </c>
      <c r="P112" s="31">
        <f t="shared" si="82"/>
        <v>0</v>
      </c>
      <c r="Q112" s="31">
        <f t="shared" si="82"/>
        <v>0</v>
      </c>
      <c r="R112" s="31">
        <f t="shared" si="82"/>
        <v>0</v>
      </c>
      <c r="S112" s="31">
        <f t="shared" si="82"/>
        <v>0</v>
      </c>
      <c r="T112" s="31">
        <f t="shared" si="82"/>
        <v>0</v>
      </c>
      <c r="U112" s="32">
        <f t="shared" si="82"/>
        <v>0</v>
      </c>
      <c r="V112" s="32">
        <f t="shared" si="82"/>
        <v>0</v>
      </c>
      <c r="W112" s="32">
        <f t="shared" ref="W112" si="83">$E112*W52</f>
        <v>0</v>
      </c>
      <c r="X112" s="33">
        <f t="shared" si="82"/>
        <v>0</v>
      </c>
      <c r="Y112" s="33">
        <f t="shared" si="82"/>
        <v>0</v>
      </c>
      <c r="Z112" s="33">
        <f t="shared" si="82"/>
        <v>0</v>
      </c>
      <c r="AA112" s="33">
        <f t="shared" si="82"/>
        <v>0</v>
      </c>
      <c r="AB112" s="33">
        <f t="shared" si="82"/>
        <v>0</v>
      </c>
      <c r="AC112" s="33">
        <f t="shared" si="82"/>
        <v>0</v>
      </c>
      <c r="AD112" s="33">
        <f t="shared" si="82"/>
        <v>0</v>
      </c>
      <c r="AE112" s="33">
        <f t="shared" si="82"/>
        <v>0</v>
      </c>
      <c r="AF112" s="33">
        <f t="shared" si="82"/>
        <v>0</v>
      </c>
      <c r="AG112" s="33">
        <f t="shared" si="82"/>
        <v>0</v>
      </c>
      <c r="AH112" s="33">
        <f t="shared" si="82"/>
        <v>0</v>
      </c>
      <c r="AI112" s="33">
        <f t="shared" si="82"/>
        <v>0</v>
      </c>
      <c r="AJ112" s="33">
        <f t="shared" si="82"/>
        <v>0</v>
      </c>
      <c r="AK112" s="33">
        <f t="shared" si="82"/>
        <v>0</v>
      </c>
      <c r="AL112" s="33">
        <f t="shared" si="82"/>
        <v>0</v>
      </c>
      <c r="AM112" s="33">
        <f t="shared" si="82"/>
        <v>0</v>
      </c>
      <c r="AN112" s="33">
        <f t="shared" si="82"/>
        <v>0</v>
      </c>
      <c r="AO112" s="33">
        <f t="shared" si="82"/>
        <v>0</v>
      </c>
      <c r="AP112" s="33">
        <f t="shared" si="82"/>
        <v>0</v>
      </c>
      <c r="AQ112" s="33">
        <f t="shared" si="82"/>
        <v>0</v>
      </c>
      <c r="AR112" s="33">
        <f t="shared" si="82"/>
        <v>0</v>
      </c>
      <c r="AS112" s="33">
        <f t="shared" si="82"/>
        <v>0</v>
      </c>
      <c r="AT112" s="33">
        <f t="shared" si="82"/>
        <v>0</v>
      </c>
      <c r="AU112" s="33">
        <f t="shared" si="82"/>
        <v>0</v>
      </c>
      <c r="AV112" s="33">
        <f t="shared" si="82"/>
        <v>0</v>
      </c>
      <c r="AW112" s="33">
        <f t="shared" si="82"/>
        <v>0</v>
      </c>
      <c r="AX112" s="33">
        <f t="shared" si="82"/>
        <v>0</v>
      </c>
      <c r="AY112" s="33">
        <f t="shared" si="82"/>
        <v>0</v>
      </c>
      <c r="AZ112" s="33">
        <f t="shared" si="82"/>
        <v>0</v>
      </c>
      <c r="BA112" s="33">
        <f t="shared" si="82"/>
        <v>0</v>
      </c>
      <c r="BB112" s="33">
        <f t="shared" si="82"/>
        <v>0</v>
      </c>
      <c r="BC112" s="33">
        <f t="shared" si="82"/>
        <v>0</v>
      </c>
      <c r="BD112" s="33">
        <f t="shared" si="82"/>
        <v>0</v>
      </c>
      <c r="BE112" s="33">
        <f t="shared" si="82"/>
        <v>0</v>
      </c>
    </row>
    <row r="113" spans="2:64" s="31" customFormat="1" ht="17" outlineLevel="1" thickBot="1" x14ac:dyDescent="0.25">
      <c r="C113" s="95" t="s">
        <v>72</v>
      </c>
      <c r="E113" s="257"/>
      <c r="H113" s="224" t="s">
        <v>87</v>
      </c>
      <c r="I113" s="95" t="s">
        <v>72</v>
      </c>
      <c r="J113" s="31">
        <f t="shared" ref="J113:BE113" si="84">$E113*J62</f>
        <v>0</v>
      </c>
      <c r="K113" s="31">
        <f t="shared" si="84"/>
        <v>0</v>
      </c>
      <c r="L113" s="31">
        <f t="shared" si="84"/>
        <v>0</v>
      </c>
      <c r="M113" s="31">
        <f t="shared" si="84"/>
        <v>0</v>
      </c>
      <c r="N113" s="31">
        <f t="shared" si="84"/>
        <v>0</v>
      </c>
      <c r="O113" s="31">
        <f t="shared" si="84"/>
        <v>0</v>
      </c>
      <c r="P113" s="31">
        <f t="shared" si="84"/>
        <v>0</v>
      </c>
      <c r="Q113" s="31">
        <f t="shared" si="84"/>
        <v>0</v>
      </c>
      <c r="R113" s="31">
        <f t="shared" si="84"/>
        <v>0</v>
      </c>
      <c r="S113" s="31">
        <f t="shared" si="84"/>
        <v>0</v>
      </c>
      <c r="T113" s="31">
        <f t="shared" si="84"/>
        <v>0</v>
      </c>
      <c r="U113" s="32">
        <f t="shared" si="84"/>
        <v>0</v>
      </c>
      <c r="V113" s="32">
        <f t="shared" si="84"/>
        <v>0</v>
      </c>
      <c r="W113" s="32">
        <f t="shared" ref="W113" si="85">$E113*W62</f>
        <v>0</v>
      </c>
      <c r="X113" s="33">
        <f t="shared" si="84"/>
        <v>0</v>
      </c>
      <c r="Y113" s="33">
        <f t="shared" si="84"/>
        <v>0</v>
      </c>
      <c r="Z113" s="33">
        <f t="shared" si="84"/>
        <v>0</v>
      </c>
      <c r="AA113" s="33">
        <f t="shared" si="84"/>
        <v>0</v>
      </c>
      <c r="AB113" s="33">
        <f t="shared" si="84"/>
        <v>0</v>
      </c>
      <c r="AC113" s="33">
        <f t="shared" si="84"/>
        <v>0</v>
      </c>
      <c r="AD113" s="33">
        <f t="shared" si="84"/>
        <v>0</v>
      </c>
      <c r="AE113" s="33">
        <f t="shared" si="84"/>
        <v>0</v>
      </c>
      <c r="AF113" s="33">
        <f t="shared" si="84"/>
        <v>0</v>
      </c>
      <c r="AG113" s="33">
        <f t="shared" si="84"/>
        <v>0</v>
      </c>
      <c r="AH113" s="33">
        <f t="shared" si="84"/>
        <v>0</v>
      </c>
      <c r="AI113" s="33">
        <f t="shared" si="84"/>
        <v>0</v>
      </c>
      <c r="AJ113" s="33">
        <f t="shared" si="84"/>
        <v>0</v>
      </c>
      <c r="AK113" s="33">
        <f t="shared" si="84"/>
        <v>0</v>
      </c>
      <c r="AL113" s="33">
        <f t="shared" si="84"/>
        <v>0</v>
      </c>
      <c r="AM113" s="33">
        <f t="shared" si="84"/>
        <v>0</v>
      </c>
      <c r="AN113" s="33">
        <f t="shared" si="84"/>
        <v>0</v>
      </c>
      <c r="AO113" s="33">
        <f t="shared" si="84"/>
        <v>0</v>
      </c>
      <c r="AP113" s="33">
        <f t="shared" si="84"/>
        <v>0</v>
      </c>
      <c r="AQ113" s="33">
        <f t="shared" si="84"/>
        <v>0</v>
      </c>
      <c r="AR113" s="33">
        <f t="shared" si="84"/>
        <v>0</v>
      </c>
      <c r="AS113" s="33">
        <f t="shared" si="84"/>
        <v>0</v>
      </c>
      <c r="AT113" s="33">
        <f t="shared" si="84"/>
        <v>0</v>
      </c>
      <c r="AU113" s="33">
        <f t="shared" si="84"/>
        <v>0</v>
      </c>
      <c r="AV113" s="33">
        <f t="shared" si="84"/>
        <v>0</v>
      </c>
      <c r="AW113" s="33">
        <f t="shared" si="84"/>
        <v>0</v>
      </c>
      <c r="AX113" s="33">
        <f t="shared" si="84"/>
        <v>0</v>
      </c>
      <c r="AY113" s="33">
        <f t="shared" si="84"/>
        <v>0</v>
      </c>
      <c r="AZ113" s="33">
        <f t="shared" si="84"/>
        <v>0</v>
      </c>
      <c r="BA113" s="33">
        <f t="shared" si="84"/>
        <v>0</v>
      </c>
      <c r="BB113" s="33">
        <f t="shared" si="84"/>
        <v>0</v>
      </c>
      <c r="BC113" s="33">
        <f t="shared" si="84"/>
        <v>0</v>
      </c>
      <c r="BD113" s="33">
        <f t="shared" si="84"/>
        <v>0</v>
      </c>
      <c r="BE113" s="33">
        <f t="shared" si="84"/>
        <v>0</v>
      </c>
    </row>
    <row r="114" spans="2:64" s="31" customFormat="1" ht="17" outlineLevel="1" thickBot="1" x14ac:dyDescent="0.25">
      <c r="C114" s="95" t="s">
        <v>59</v>
      </c>
      <c r="E114" s="257"/>
      <c r="H114" s="224" t="s">
        <v>87</v>
      </c>
      <c r="I114" s="95" t="s">
        <v>59</v>
      </c>
      <c r="J114" s="31">
        <f t="shared" ref="J114:BE114" si="86">$E114*J72</f>
        <v>0</v>
      </c>
      <c r="K114" s="31">
        <f t="shared" si="86"/>
        <v>0</v>
      </c>
      <c r="L114" s="31">
        <f t="shared" si="86"/>
        <v>0</v>
      </c>
      <c r="M114" s="31">
        <f t="shared" si="86"/>
        <v>0</v>
      </c>
      <c r="N114" s="31">
        <f t="shared" si="86"/>
        <v>0</v>
      </c>
      <c r="O114" s="31">
        <f t="shared" si="86"/>
        <v>0</v>
      </c>
      <c r="P114" s="31">
        <f t="shared" si="86"/>
        <v>0</v>
      </c>
      <c r="Q114" s="31">
        <f t="shared" si="86"/>
        <v>0</v>
      </c>
      <c r="R114" s="31">
        <f t="shared" si="86"/>
        <v>0</v>
      </c>
      <c r="S114" s="31">
        <f t="shared" si="86"/>
        <v>0</v>
      </c>
      <c r="T114" s="31">
        <f t="shared" si="86"/>
        <v>0</v>
      </c>
      <c r="U114" s="32">
        <f t="shared" si="86"/>
        <v>0</v>
      </c>
      <c r="V114" s="32">
        <f t="shared" si="86"/>
        <v>0</v>
      </c>
      <c r="W114" s="32">
        <f t="shared" ref="W114" si="87">$E114*W72</f>
        <v>0</v>
      </c>
      <c r="X114" s="33">
        <f t="shared" si="86"/>
        <v>0</v>
      </c>
      <c r="Y114" s="33">
        <f t="shared" si="86"/>
        <v>0</v>
      </c>
      <c r="Z114" s="33">
        <f t="shared" si="86"/>
        <v>0</v>
      </c>
      <c r="AA114" s="33">
        <f t="shared" si="86"/>
        <v>0</v>
      </c>
      <c r="AB114" s="33">
        <f t="shared" si="86"/>
        <v>0</v>
      </c>
      <c r="AC114" s="33">
        <f t="shared" si="86"/>
        <v>0</v>
      </c>
      <c r="AD114" s="33">
        <f t="shared" si="86"/>
        <v>0</v>
      </c>
      <c r="AE114" s="33">
        <f t="shared" si="86"/>
        <v>0</v>
      </c>
      <c r="AF114" s="33">
        <f t="shared" si="86"/>
        <v>0</v>
      </c>
      <c r="AG114" s="33">
        <f t="shared" si="86"/>
        <v>0</v>
      </c>
      <c r="AH114" s="33">
        <f t="shared" si="86"/>
        <v>0</v>
      </c>
      <c r="AI114" s="33">
        <f t="shared" si="86"/>
        <v>0</v>
      </c>
      <c r="AJ114" s="33">
        <f t="shared" si="86"/>
        <v>0</v>
      </c>
      <c r="AK114" s="33">
        <f t="shared" si="86"/>
        <v>0</v>
      </c>
      <c r="AL114" s="33">
        <f t="shared" si="86"/>
        <v>0</v>
      </c>
      <c r="AM114" s="33">
        <f t="shared" si="86"/>
        <v>0</v>
      </c>
      <c r="AN114" s="33">
        <f t="shared" si="86"/>
        <v>0</v>
      </c>
      <c r="AO114" s="33">
        <f t="shared" si="86"/>
        <v>0</v>
      </c>
      <c r="AP114" s="33">
        <f t="shared" si="86"/>
        <v>0</v>
      </c>
      <c r="AQ114" s="33">
        <f t="shared" si="86"/>
        <v>0</v>
      </c>
      <c r="AR114" s="33">
        <f t="shared" si="86"/>
        <v>0</v>
      </c>
      <c r="AS114" s="33">
        <f t="shared" si="86"/>
        <v>0</v>
      </c>
      <c r="AT114" s="33">
        <f t="shared" si="86"/>
        <v>0</v>
      </c>
      <c r="AU114" s="33">
        <f t="shared" si="86"/>
        <v>0</v>
      </c>
      <c r="AV114" s="33">
        <f t="shared" si="86"/>
        <v>0</v>
      </c>
      <c r="AW114" s="33">
        <f t="shared" si="86"/>
        <v>0</v>
      </c>
      <c r="AX114" s="33">
        <f t="shared" si="86"/>
        <v>0</v>
      </c>
      <c r="AY114" s="33">
        <f t="shared" si="86"/>
        <v>0</v>
      </c>
      <c r="AZ114" s="33">
        <f t="shared" si="86"/>
        <v>0</v>
      </c>
      <c r="BA114" s="33">
        <f t="shared" si="86"/>
        <v>0</v>
      </c>
      <c r="BB114" s="33">
        <f t="shared" si="86"/>
        <v>0</v>
      </c>
      <c r="BC114" s="33">
        <f t="shared" si="86"/>
        <v>0</v>
      </c>
      <c r="BD114" s="33">
        <f t="shared" si="86"/>
        <v>0</v>
      </c>
      <c r="BE114" s="33">
        <f t="shared" si="86"/>
        <v>0</v>
      </c>
    </row>
    <row r="115" spans="2:64" s="90" customFormat="1" outlineLevel="1" x14ac:dyDescent="0.2">
      <c r="H115" s="226"/>
      <c r="I115" s="91" t="s">
        <v>74</v>
      </c>
      <c r="J115" s="92">
        <f>SUM(J109:J114)</f>
        <v>0</v>
      </c>
      <c r="K115" s="92">
        <f t="shared" ref="K115:BE115" si="88">SUM(K109:K114)</f>
        <v>0</v>
      </c>
      <c r="L115" s="92">
        <f t="shared" si="88"/>
        <v>0</v>
      </c>
      <c r="M115" s="92">
        <f t="shared" si="88"/>
        <v>0</v>
      </c>
      <c r="N115" s="92">
        <f t="shared" si="88"/>
        <v>0</v>
      </c>
      <c r="O115" s="92">
        <f t="shared" si="88"/>
        <v>0</v>
      </c>
      <c r="P115" s="92">
        <f t="shared" si="88"/>
        <v>0</v>
      </c>
      <c r="Q115" s="92">
        <f t="shared" si="88"/>
        <v>0</v>
      </c>
      <c r="R115" s="92">
        <f t="shared" si="88"/>
        <v>0</v>
      </c>
      <c r="S115" s="92">
        <f t="shared" si="88"/>
        <v>0</v>
      </c>
      <c r="T115" s="92">
        <f t="shared" si="88"/>
        <v>0</v>
      </c>
      <c r="U115" s="180">
        <f t="shared" si="88"/>
        <v>0</v>
      </c>
      <c r="V115" s="180">
        <f t="shared" si="88"/>
        <v>0</v>
      </c>
      <c r="W115" s="180">
        <f t="shared" ref="W115" si="89">SUM(W109:W114)</f>
        <v>0</v>
      </c>
      <c r="X115" s="93">
        <f t="shared" si="88"/>
        <v>0</v>
      </c>
      <c r="Y115" s="93">
        <f t="shared" si="88"/>
        <v>0</v>
      </c>
      <c r="Z115" s="93">
        <f t="shared" si="88"/>
        <v>0</v>
      </c>
      <c r="AA115" s="93">
        <f t="shared" si="88"/>
        <v>0</v>
      </c>
      <c r="AB115" s="93">
        <f t="shared" si="88"/>
        <v>0</v>
      </c>
      <c r="AC115" s="93">
        <f t="shared" si="88"/>
        <v>0</v>
      </c>
      <c r="AD115" s="93">
        <f t="shared" si="88"/>
        <v>0</v>
      </c>
      <c r="AE115" s="93">
        <f t="shared" si="88"/>
        <v>0</v>
      </c>
      <c r="AF115" s="93">
        <f t="shared" si="88"/>
        <v>0</v>
      </c>
      <c r="AG115" s="93">
        <f t="shared" si="88"/>
        <v>0</v>
      </c>
      <c r="AH115" s="93">
        <f t="shared" si="88"/>
        <v>0</v>
      </c>
      <c r="AI115" s="93">
        <f t="shared" si="88"/>
        <v>0</v>
      </c>
      <c r="AJ115" s="93">
        <f t="shared" si="88"/>
        <v>0</v>
      </c>
      <c r="AK115" s="93">
        <f t="shared" si="88"/>
        <v>0</v>
      </c>
      <c r="AL115" s="93">
        <f t="shared" si="88"/>
        <v>0</v>
      </c>
      <c r="AM115" s="93">
        <f t="shared" si="88"/>
        <v>0</v>
      </c>
      <c r="AN115" s="93">
        <f t="shared" si="88"/>
        <v>0</v>
      </c>
      <c r="AO115" s="93">
        <f t="shared" si="88"/>
        <v>0</v>
      </c>
      <c r="AP115" s="93">
        <f t="shared" si="88"/>
        <v>0</v>
      </c>
      <c r="AQ115" s="93">
        <f t="shared" si="88"/>
        <v>0</v>
      </c>
      <c r="AR115" s="93">
        <f t="shared" si="88"/>
        <v>0</v>
      </c>
      <c r="AS115" s="93">
        <f t="shared" si="88"/>
        <v>0</v>
      </c>
      <c r="AT115" s="93">
        <f t="shared" si="88"/>
        <v>0</v>
      </c>
      <c r="AU115" s="93">
        <f t="shared" si="88"/>
        <v>0</v>
      </c>
      <c r="AV115" s="93">
        <f t="shared" si="88"/>
        <v>0</v>
      </c>
      <c r="AW115" s="93">
        <f t="shared" si="88"/>
        <v>0</v>
      </c>
      <c r="AX115" s="93">
        <f t="shared" si="88"/>
        <v>0</v>
      </c>
      <c r="AY115" s="93">
        <f t="shared" si="88"/>
        <v>0</v>
      </c>
      <c r="AZ115" s="93">
        <f t="shared" si="88"/>
        <v>0</v>
      </c>
      <c r="BA115" s="93">
        <f t="shared" si="88"/>
        <v>0</v>
      </c>
      <c r="BB115" s="93">
        <f t="shared" si="88"/>
        <v>0</v>
      </c>
      <c r="BC115" s="93">
        <f t="shared" si="88"/>
        <v>0</v>
      </c>
      <c r="BD115" s="93">
        <f t="shared" si="88"/>
        <v>0</v>
      </c>
      <c r="BE115" s="93">
        <f t="shared" si="88"/>
        <v>0</v>
      </c>
      <c r="BF115" s="94"/>
      <c r="BG115" s="94"/>
      <c r="BH115" s="94"/>
      <c r="BI115" s="94"/>
      <c r="BJ115" s="94"/>
      <c r="BK115" s="94"/>
      <c r="BL115" s="94"/>
    </row>
    <row r="116" spans="2:64" s="88" customFormat="1" ht="17" outlineLevel="1" thickBot="1" x14ac:dyDescent="0.25">
      <c r="H116" s="242"/>
      <c r="I116" s="88" t="s">
        <v>81</v>
      </c>
      <c r="J116" s="88">
        <f t="shared" ref="J116:BE116" si="90">J115+J106+J96</f>
        <v>0</v>
      </c>
      <c r="K116" s="88">
        <f t="shared" si="90"/>
        <v>0</v>
      </c>
      <c r="L116" s="88">
        <f t="shared" si="90"/>
        <v>0</v>
      </c>
      <c r="M116" s="88">
        <f t="shared" si="90"/>
        <v>0</v>
      </c>
      <c r="N116" s="88">
        <f t="shared" si="90"/>
        <v>0</v>
      </c>
      <c r="O116" s="88">
        <f t="shared" si="90"/>
        <v>0</v>
      </c>
      <c r="P116" s="88">
        <f t="shared" si="90"/>
        <v>0</v>
      </c>
      <c r="Q116" s="88">
        <f t="shared" si="90"/>
        <v>0</v>
      </c>
      <c r="R116" s="88">
        <f t="shared" si="90"/>
        <v>0</v>
      </c>
      <c r="S116" s="88">
        <f t="shared" si="90"/>
        <v>0</v>
      </c>
      <c r="T116" s="88">
        <f t="shared" si="90"/>
        <v>0</v>
      </c>
      <c r="U116" s="190">
        <f t="shared" si="90"/>
        <v>0</v>
      </c>
      <c r="V116" s="190">
        <f t="shared" si="90"/>
        <v>0</v>
      </c>
      <c r="W116" s="190">
        <f t="shared" ref="W116" si="91">W115+W106+W96</f>
        <v>0</v>
      </c>
      <c r="X116" s="89">
        <f t="shared" si="90"/>
        <v>0</v>
      </c>
      <c r="Y116" s="89">
        <f t="shared" si="90"/>
        <v>0</v>
      </c>
      <c r="Z116" s="89">
        <f t="shared" si="90"/>
        <v>0</v>
      </c>
      <c r="AA116" s="89">
        <f t="shared" si="90"/>
        <v>0</v>
      </c>
      <c r="AB116" s="89">
        <f t="shared" si="90"/>
        <v>0</v>
      </c>
      <c r="AC116" s="89">
        <f t="shared" si="90"/>
        <v>0</v>
      </c>
      <c r="AD116" s="89">
        <f t="shared" si="90"/>
        <v>0</v>
      </c>
      <c r="AE116" s="89">
        <f t="shared" si="90"/>
        <v>0</v>
      </c>
      <c r="AF116" s="89">
        <f t="shared" si="90"/>
        <v>0</v>
      </c>
      <c r="AG116" s="89">
        <f t="shared" si="90"/>
        <v>0</v>
      </c>
      <c r="AH116" s="89">
        <f t="shared" si="90"/>
        <v>0</v>
      </c>
      <c r="AI116" s="89">
        <f t="shared" si="90"/>
        <v>0</v>
      </c>
      <c r="AJ116" s="89">
        <f t="shared" si="90"/>
        <v>0</v>
      </c>
      <c r="AK116" s="89">
        <f t="shared" si="90"/>
        <v>0</v>
      </c>
      <c r="AL116" s="89">
        <f t="shared" si="90"/>
        <v>0</v>
      </c>
      <c r="AM116" s="89">
        <f t="shared" si="90"/>
        <v>0</v>
      </c>
      <c r="AN116" s="89">
        <f t="shared" si="90"/>
        <v>0</v>
      </c>
      <c r="AO116" s="89">
        <f t="shared" si="90"/>
        <v>0</v>
      </c>
      <c r="AP116" s="89">
        <f t="shared" si="90"/>
        <v>0</v>
      </c>
      <c r="AQ116" s="89">
        <f t="shared" si="90"/>
        <v>0</v>
      </c>
      <c r="AR116" s="89">
        <f t="shared" si="90"/>
        <v>0</v>
      </c>
      <c r="AS116" s="89">
        <f t="shared" si="90"/>
        <v>0</v>
      </c>
      <c r="AT116" s="89">
        <f t="shared" si="90"/>
        <v>0</v>
      </c>
      <c r="AU116" s="89">
        <f t="shared" si="90"/>
        <v>0</v>
      </c>
      <c r="AV116" s="89">
        <f t="shared" si="90"/>
        <v>0</v>
      </c>
      <c r="AW116" s="89">
        <f t="shared" si="90"/>
        <v>0</v>
      </c>
      <c r="AX116" s="89">
        <f t="shared" si="90"/>
        <v>0</v>
      </c>
      <c r="AY116" s="89">
        <f t="shared" si="90"/>
        <v>0</v>
      </c>
      <c r="AZ116" s="89">
        <f t="shared" si="90"/>
        <v>0</v>
      </c>
      <c r="BA116" s="89">
        <f t="shared" si="90"/>
        <v>0</v>
      </c>
      <c r="BB116" s="89">
        <f t="shared" si="90"/>
        <v>0</v>
      </c>
      <c r="BC116" s="89">
        <f t="shared" si="90"/>
        <v>0</v>
      </c>
      <c r="BD116" s="89">
        <f t="shared" si="90"/>
        <v>0</v>
      </c>
      <c r="BE116" s="89">
        <f t="shared" si="90"/>
        <v>0</v>
      </c>
    </row>
    <row r="117" spans="2:64" outlineLevel="1" x14ac:dyDescent="0.2"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188"/>
      <c r="V117" s="188"/>
      <c r="W117" s="188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3"/>
      <c r="BG117" s="3"/>
      <c r="BH117" s="3"/>
      <c r="BI117" s="3"/>
      <c r="BJ117" s="3"/>
      <c r="BK117" s="3"/>
      <c r="BL117" s="3"/>
    </row>
    <row r="118" spans="2:64" outlineLevel="1" x14ac:dyDescent="0.2"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188"/>
      <c r="V118" s="188"/>
      <c r="W118" s="188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3"/>
      <c r="BG118" s="3"/>
      <c r="BH118" s="3"/>
      <c r="BI118" s="3"/>
      <c r="BJ118" s="3"/>
      <c r="BK118" s="3"/>
      <c r="BL118" s="3"/>
    </row>
    <row r="119" spans="2:64" x14ac:dyDescent="0.2"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188"/>
      <c r="V119" s="188"/>
      <c r="W119" s="188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3"/>
      <c r="BG119" s="3"/>
      <c r="BH119" s="3"/>
      <c r="BI119" s="3"/>
      <c r="BJ119" s="3"/>
      <c r="BK119" s="3"/>
      <c r="BL119" s="3"/>
    </row>
    <row r="120" spans="2:64" s="55" customFormat="1" ht="20" thickBot="1" x14ac:dyDescent="0.3">
      <c r="F120" s="56"/>
      <c r="H120" s="222"/>
      <c r="I120" s="57" t="s">
        <v>41</v>
      </c>
      <c r="U120" s="178"/>
      <c r="V120" s="178"/>
      <c r="W120" s="17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</row>
    <row r="121" spans="2:64" s="31" customFormat="1" ht="17" outlineLevel="1" thickBot="1" x14ac:dyDescent="0.25">
      <c r="B121" s="31" t="s">
        <v>106</v>
      </c>
      <c r="D121" s="31" t="s">
        <v>105</v>
      </c>
      <c r="H121" s="224"/>
      <c r="I121" s="95" t="s">
        <v>104</v>
      </c>
      <c r="U121" s="32"/>
      <c r="V121" s="32"/>
      <c r="W121" s="32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</row>
    <row r="122" spans="2:64" s="31" customFormat="1" ht="17" outlineLevel="1" thickBot="1" x14ac:dyDescent="0.25">
      <c r="B122" s="267"/>
      <c r="C122" s="268"/>
      <c r="D122" s="300"/>
      <c r="H122" s="224"/>
      <c r="I122" s="31" t="s">
        <v>57</v>
      </c>
      <c r="J122" s="31">
        <f t="shared" ref="J122:P123" si="92">IF(AND($B122&lt;=J$6,IF($C122&lt;1,50000,$C122)&gt;J$6),$D122/12,0)</f>
        <v>0</v>
      </c>
      <c r="K122" s="31">
        <f t="shared" si="92"/>
        <v>0</v>
      </c>
      <c r="L122" s="31">
        <f t="shared" si="92"/>
        <v>0</v>
      </c>
      <c r="M122" s="31">
        <f t="shared" si="92"/>
        <v>0</v>
      </c>
      <c r="N122" s="31">
        <f t="shared" si="92"/>
        <v>0</v>
      </c>
      <c r="O122" s="31">
        <f t="shared" si="92"/>
        <v>0</v>
      </c>
      <c r="P122" s="31">
        <f t="shared" si="92"/>
        <v>0</v>
      </c>
      <c r="Q122" s="31">
        <f>IF(AND($B122&lt;=Q$6,IF($C122&lt;1,50000,$C122)&gt;Q$6),$D122/12,0)</f>
        <v>0</v>
      </c>
      <c r="R122" s="31">
        <f t="shared" ref="R122:BE123" si="93">IF(AND($B122&lt;=R$6,IF($C122&lt;1,50000,$C122)&gt;R$6),$D122/12,0)</f>
        <v>0</v>
      </c>
      <c r="S122" s="31">
        <f t="shared" si="93"/>
        <v>0</v>
      </c>
      <c r="T122" s="31">
        <f t="shared" si="93"/>
        <v>0</v>
      </c>
      <c r="U122" s="32">
        <f t="shared" si="93"/>
        <v>0</v>
      </c>
      <c r="V122" s="32">
        <f t="shared" si="93"/>
        <v>0</v>
      </c>
      <c r="W122" s="32">
        <f t="shared" si="93"/>
        <v>0</v>
      </c>
      <c r="X122" s="33">
        <f t="shared" si="93"/>
        <v>0</v>
      </c>
      <c r="Y122" s="33">
        <f t="shared" si="93"/>
        <v>0</v>
      </c>
      <c r="Z122" s="33">
        <f t="shared" si="93"/>
        <v>0</v>
      </c>
      <c r="AA122" s="33">
        <f t="shared" si="93"/>
        <v>0</v>
      </c>
      <c r="AB122" s="33">
        <f t="shared" si="93"/>
        <v>0</v>
      </c>
      <c r="AC122" s="33">
        <f t="shared" si="93"/>
        <v>0</v>
      </c>
      <c r="AD122" s="33">
        <f t="shared" si="93"/>
        <v>0</v>
      </c>
      <c r="AE122" s="33">
        <f t="shared" si="93"/>
        <v>0</v>
      </c>
      <c r="AF122" s="33">
        <f t="shared" si="93"/>
        <v>0</v>
      </c>
      <c r="AG122" s="33">
        <f t="shared" si="93"/>
        <v>0</v>
      </c>
      <c r="AH122" s="33">
        <f t="shared" si="93"/>
        <v>0</v>
      </c>
      <c r="AI122" s="33">
        <f t="shared" si="93"/>
        <v>0</v>
      </c>
      <c r="AJ122" s="33">
        <f t="shared" si="93"/>
        <v>0</v>
      </c>
      <c r="AK122" s="33">
        <f t="shared" si="93"/>
        <v>0</v>
      </c>
      <c r="AL122" s="33">
        <f t="shared" si="93"/>
        <v>0</v>
      </c>
      <c r="AM122" s="33">
        <f t="shared" si="93"/>
        <v>0</v>
      </c>
      <c r="AN122" s="33">
        <f t="shared" si="93"/>
        <v>0</v>
      </c>
      <c r="AO122" s="33">
        <f t="shared" si="93"/>
        <v>0</v>
      </c>
      <c r="AP122" s="33">
        <f t="shared" si="93"/>
        <v>0</v>
      </c>
      <c r="AQ122" s="33">
        <f t="shared" si="93"/>
        <v>0</v>
      </c>
      <c r="AR122" s="33">
        <f t="shared" si="93"/>
        <v>0</v>
      </c>
      <c r="AS122" s="33">
        <f t="shared" si="93"/>
        <v>0</v>
      </c>
      <c r="AT122" s="33">
        <f t="shared" si="93"/>
        <v>0</v>
      </c>
      <c r="AU122" s="33">
        <f t="shared" si="93"/>
        <v>0</v>
      </c>
      <c r="AV122" s="33">
        <f t="shared" si="93"/>
        <v>0</v>
      </c>
      <c r="AW122" s="33">
        <f t="shared" si="93"/>
        <v>0</v>
      </c>
      <c r="AX122" s="33">
        <f t="shared" si="93"/>
        <v>0</v>
      </c>
      <c r="AY122" s="33">
        <f t="shared" si="93"/>
        <v>0</v>
      </c>
      <c r="AZ122" s="33">
        <f t="shared" si="93"/>
        <v>0</v>
      </c>
      <c r="BA122" s="33">
        <f t="shared" si="93"/>
        <v>0</v>
      </c>
      <c r="BB122" s="33">
        <f t="shared" si="93"/>
        <v>0</v>
      </c>
      <c r="BC122" s="33">
        <f t="shared" si="93"/>
        <v>0</v>
      </c>
      <c r="BD122" s="33">
        <f t="shared" si="93"/>
        <v>0</v>
      </c>
      <c r="BE122" s="33">
        <f t="shared" si="93"/>
        <v>0</v>
      </c>
    </row>
    <row r="123" spans="2:64" s="31" customFormat="1" ht="17" outlineLevel="1" thickBot="1" x14ac:dyDescent="0.25">
      <c r="B123" s="267"/>
      <c r="C123" s="268"/>
      <c r="D123" s="300"/>
      <c r="H123" s="224"/>
      <c r="I123" s="31" t="s">
        <v>69</v>
      </c>
      <c r="J123" s="31">
        <f t="shared" si="92"/>
        <v>0</v>
      </c>
      <c r="K123" s="31">
        <f t="shared" si="92"/>
        <v>0</v>
      </c>
      <c r="L123" s="31">
        <f t="shared" si="92"/>
        <v>0</v>
      </c>
      <c r="M123" s="31">
        <f t="shared" si="92"/>
        <v>0</v>
      </c>
      <c r="N123" s="31">
        <f t="shared" si="92"/>
        <v>0</v>
      </c>
      <c r="O123" s="31">
        <f t="shared" si="92"/>
        <v>0</v>
      </c>
      <c r="P123" s="31">
        <f t="shared" si="92"/>
        <v>0</v>
      </c>
      <c r="Q123" s="31">
        <f t="shared" ref="Q123:AF123" si="94">IF(AND($B123&lt;=Q$6,IF($C123&lt;1,50000,$C123)&gt;Q$6),$D123/12,0)</f>
        <v>0</v>
      </c>
      <c r="R123" s="31">
        <f t="shared" si="94"/>
        <v>0</v>
      </c>
      <c r="S123" s="31">
        <f t="shared" si="94"/>
        <v>0</v>
      </c>
      <c r="T123" s="31">
        <f t="shared" si="94"/>
        <v>0</v>
      </c>
      <c r="U123" s="32">
        <f t="shared" si="94"/>
        <v>0</v>
      </c>
      <c r="V123" s="32">
        <f t="shared" si="94"/>
        <v>0</v>
      </c>
      <c r="W123" s="32">
        <f t="shared" si="94"/>
        <v>0</v>
      </c>
      <c r="X123" s="33">
        <f t="shared" si="94"/>
        <v>0</v>
      </c>
      <c r="Y123" s="33">
        <f t="shared" si="94"/>
        <v>0</v>
      </c>
      <c r="Z123" s="33">
        <f t="shared" si="94"/>
        <v>0</v>
      </c>
      <c r="AA123" s="33">
        <f t="shared" si="94"/>
        <v>0</v>
      </c>
      <c r="AB123" s="33">
        <f t="shared" si="94"/>
        <v>0</v>
      </c>
      <c r="AC123" s="33">
        <f t="shared" si="94"/>
        <v>0</v>
      </c>
      <c r="AD123" s="33">
        <f t="shared" si="94"/>
        <v>0</v>
      </c>
      <c r="AE123" s="33">
        <f t="shared" si="94"/>
        <v>0</v>
      </c>
      <c r="AF123" s="33">
        <f t="shared" si="94"/>
        <v>0</v>
      </c>
      <c r="AG123" s="33">
        <f t="shared" si="93"/>
        <v>0</v>
      </c>
      <c r="AH123" s="33">
        <f t="shared" si="93"/>
        <v>0</v>
      </c>
      <c r="AI123" s="33">
        <f t="shared" si="93"/>
        <v>0</v>
      </c>
      <c r="AJ123" s="33">
        <f t="shared" si="93"/>
        <v>0</v>
      </c>
      <c r="AK123" s="33">
        <f t="shared" si="93"/>
        <v>0</v>
      </c>
      <c r="AL123" s="33">
        <f t="shared" si="93"/>
        <v>0</v>
      </c>
      <c r="AM123" s="33">
        <f t="shared" si="93"/>
        <v>0</v>
      </c>
      <c r="AN123" s="33">
        <f t="shared" si="93"/>
        <v>0</v>
      </c>
      <c r="AO123" s="33">
        <f t="shared" si="93"/>
        <v>0</v>
      </c>
      <c r="AP123" s="33">
        <f t="shared" si="93"/>
        <v>0</v>
      </c>
      <c r="AQ123" s="33">
        <f t="shared" si="93"/>
        <v>0</v>
      </c>
      <c r="AR123" s="33">
        <f t="shared" si="93"/>
        <v>0</v>
      </c>
      <c r="AS123" s="33">
        <f t="shared" si="93"/>
        <v>0</v>
      </c>
      <c r="AT123" s="33">
        <f t="shared" si="93"/>
        <v>0</v>
      </c>
      <c r="AU123" s="33">
        <f t="shared" si="93"/>
        <v>0</v>
      </c>
      <c r="AV123" s="33">
        <f t="shared" si="93"/>
        <v>0</v>
      </c>
      <c r="AW123" s="33">
        <f t="shared" si="93"/>
        <v>0</v>
      </c>
      <c r="AX123" s="33">
        <f t="shared" si="93"/>
        <v>0</v>
      </c>
      <c r="AY123" s="33">
        <f t="shared" si="93"/>
        <v>0</v>
      </c>
      <c r="AZ123" s="33">
        <f t="shared" si="93"/>
        <v>0</v>
      </c>
      <c r="BA123" s="33">
        <f t="shared" si="93"/>
        <v>0</v>
      </c>
      <c r="BB123" s="33">
        <f t="shared" si="93"/>
        <v>0</v>
      </c>
      <c r="BC123" s="33">
        <f t="shared" si="93"/>
        <v>0</v>
      </c>
      <c r="BD123" s="33">
        <f t="shared" si="93"/>
        <v>0</v>
      </c>
      <c r="BE123" s="33">
        <f t="shared" si="93"/>
        <v>0</v>
      </c>
    </row>
    <row r="124" spans="2:64" s="42" customFormat="1" outlineLevel="1" x14ac:dyDescent="0.2">
      <c r="H124" s="243"/>
      <c r="J124" s="64"/>
      <c r="K124" s="64"/>
      <c r="L124" s="64"/>
      <c r="M124" s="64"/>
      <c r="N124" s="64"/>
      <c r="O124" s="64"/>
      <c r="P124" s="64"/>
      <c r="Q124" s="31"/>
      <c r="R124" s="64"/>
      <c r="S124" s="64"/>
      <c r="T124" s="64"/>
      <c r="U124" s="129"/>
      <c r="V124" s="129"/>
      <c r="W124" s="129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64"/>
      <c r="BG124" s="64"/>
      <c r="BH124" s="64"/>
      <c r="BI124" s="64"/>
      <c r="BJ124" s="64"/>
      <c r="BK124" s="64"/>
      <c r="BL124" s="64"/>
    </row>
    <row r="125" spans="2:64" s="31" customFormat="1" ht="17" outlineLevel="1" thickBot="1" x14ac:dyDescent="0.25">
      <c r="B125" s="31" t="s">
        <v>107</v>
      </c>
      <c r="H125" s="224"/>
      <c r="I125" s="31" t="s">
        <v>75</v>
      </c>
      <c r="U125" s="32"/>
      <c r="V125" s="32"/>
      <c r="W125" s="32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</row>
    <row r="126" spans="2:64" s="31" customFormat="1" ht="17" outlineLevel="1" thickBot="1" x14ac:dyDescent="0.25">
      <c r="B126" s="31" t="s">
        <v>78</v>
      </c>
      <c r="E126" s="257"/>
      <c r="H126" s="224"/>
      <c r="I126" s="31" t="s">
        <v>78</v>
      </c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3">
        <f t="shared" ref="X126:BE126" ca="1" si="95">IF(W$7="estimates",W126,IF(SUM(T126:W126)=0,$E126,AVERAGE(R126:W126)))</f>
        <v>0</v>
      </c>
      <c r="Y126" s="33">
        <f t="shared" ca="1" si="95"/>
        <v>0</v>
      </c>
      <c r="Z126" s="33">
        <f t="shared" ca="1" si="95"/>
        <v>0</v>
      </c>
      <c r="AA126" s="33">
        <f t="shared" ca="1" si="95"/>
        <v>0</v>
      </c>
      <c r="AB126" s="33">
        <f t="shared" ca="1" si="95"/>
        <v>0</v>
      </c>
      <c r="AC126" s="33">
        <f t="shared" ca="1" si="95"/>
        <v>0</v>
      </c>
      <c r="AD126" s="33">
        <f t="shared" ca="1" si="95"/>
        <v>0</v>
      </c>
      <c r="AE126" s="33">
        <f t="shared" ca="1" si="95"/>
        <v>0</v>
      </c>
      <c r="AF126" s="33">
        <f t="shared" ca="1" si="95"/>
        <v>0</v>
      </c>
      <c r="AG126" s="33">
        <f t="shared" ca="1" si="95"/>
        <v>0</v>
      </c>
      <c r="AH126" s="33">
        <f t="shared" ca="1" si="95"/>
        <v>0</v>
      </c>
      <c r="AI126" s="33">
        <f t="shared" ca="1" si="95"/>
        <v>0</v>
      </c>
      <c r="AJ126" s="33">
        <f t="shared" ca="1" si="95"/>
        <v>0</v>
      </c>
      <c r="AK126" s="33">
        <f t="shared" ca="1" si="95"/>
        <v>0</v>
      </c>
      <c r="AL126" s="33">
        <f t="shared" ca="1" si="95"/>
        <v>0</v>
      </c>
      <c r="AM126" s="33">
        <f t="shared" ca="1" si="95"/>
        <v>0</v>
      </c>
      <c r="AN126" s="33">
        <f t="shared" ca="1" si="95"/>
        <v>0</v>
      </c>
      <c r="AO126" s="33">
        <f t="shared" ca="1" si="95"/>
        <v>0</v>
      </c>
      <c r="AP126" s="33">
        <f t="shared" ca="1" si="95"/>
        <v>0</v>
      </c>
      <c r="AQ126" s="33">
        <f t="shared" ca="1" si="95"/>
        <v>0</v>
      </c>
      <c r="AR126" s="33">
        <f t="shared" ca="1" si="95"/>
        <v>0</v>
      </c>
      <c r="AS126" s="33">
        <f t="shared" ca="1" si="95"/>
        <v>0</v>
      </c>
      <c r="AT126" s="33">
        <f t="shared" ca="1" si="95"/>
        <v>0</v>
      </c>
      <c r="AU126" s="33">
        <f t="shared" ca="1" si="95"/>
        <v>0</v>
      </c>
      <c r="AV126" s="33">
        <f t="shared" ca="1" si="95"/>
        <v>0</v>
      </c>
      <c r="AW126" s="33">
        <f t="shared" ca="1" si="95"/>
        <v>0</v>
      </c>
      <c r="AX126" s="33">
        <f t="shared" ca="1" si="95"/>
        <v>0</v>
      </c>
      <c r="AY126" s="33">
        <f t="shared" ca="1" si="95"/>
        <v>0</v>
      </c>
      <c r="AZ126" s="33">
        <f t="shared" ca="1" si="95"/>
        <v>0</v>
      </c>
      <c r="BA126" s="33">
        <f t="shared" ca="1" si="95"/>
        <v>0</v>
      </c>
      <c r="BB126" s="33">
        <f t="shared" ca="1" si="95"/>
        <v>0</v>
      </c>
      <c r="BC126" s="33">
        <f t="shared" ca="1" si="95"/>
        <v>0</v>
      </c>
      <c r="BD126" s="33">
        <f t="shared" ca="1" si="95"/>
        <v>0</v>
      </c>
      <c r="BE126" s="33">
        <f t="shared" ca="1" si="95"/>
        <v>0</v>
      </c>
    </row>
    <row r="127" spans="2:64" s="35" customFormat="1" ht="17" outlineLevel="1" thickBot="1" x14ac:dyDescent="0.25">
      <c r="B127" s="254" t="s">
        <v>77</v>
      </c>
      <c r="E127" s="258"/>
      <c r="H127" s="244"/>
      <c r="I127" s="35" t="s">
        <v>77</v>
      </c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7">
        <f t="shared" ref="X127:BE127" ca="1" si="96">IF(W$7="estimates",W127,IF(SUM(T126:W126)=0,$E127,AVERAGE(R127:W127)))</f>
        <v>0</v>
      </c>
      <c r="Y127" s="37">
        <f t="shared" ca="1" si="96"/>
        <v>0</v>
      </c>
      <c r="Z127" s="37">
        <f t="shared" ca="1" si="96"/>
        <v>0</v>
      </c>
      <c r="AA127" s="37">
        <f t="shared" ca="1" si="96"/>
        <v>0</v>
      </c>
      <c r="AB127" s="37">
        <f t="shared" ca="1" si="96"/>
        <v>0</v>
      </c>
      <c r="AC127" s="37">
        <f t="shared" ca="1" si="96"/>
        <v>0</v>
      </c>
      <c r="AD127" s="37">
        <f t="shared" ca="1" si="96"/>
        <v>0</v>
      </c>
      <c r="AE127" s="37">
        <f t="shared" ca="1" si="96"/>
        <v>0</v>
      </c>
      <c r="AF127" s="37">
        <f t="shared" ca="1" si="96"/>
        <v>0</v>
      </c>
      <c r="AG127" s="37">
        <f t="shared" ca="1" si="96"/>
        <v>0</v>
      </c>
      <c r="AH127" s="37">
        <f t="shared" ca="1" si="96"/>
        <v>0</v>
      </c>
      <c r="AI127" s="37">
        <f t="shared" ca="1" si="96"/>
        <v>0</v>
      </c>
      <c r="AJ127" s="37">
        <f t="shared" ca="1" si="96"/>
        <v>0</v>
      </c>
      <c r="AK127" s="37">
        <f t="shared" ca="1" si="96"/>
        <v>0</v>
      </c>
      <c r="AL127" s="37">
        <f t="shared" ca="1" si="96"/>
        <v>0</v>
      </c>
      <c r="AM127" s="37">
        <f t="shared" ca="1" si="96"/>
        <v>0</v>
      </c>
      <c r="AN127" s="37">
        <f t="shared" ca="1" si="96"/>
        <v>0</v>
      </c>
      <c r="AO127" s="37">
        <f t="shared" ca="1" si="96"/>
        <v>0</v>
      </c>
      <c r="AP127" s="37">
        <f t="shared" ca="1" si="96"/>
        <v>0</v>
      </c>
      <c r="AQ127" s="37">
        <f t="shared" ca="1" si="96"/>
        <v>0</v>
      </c>
      <c r="AR127" s="37">
        <f t="shared" ca="1" si="96"/>
        <v>0</v>
      </c>
      <c r="AS127" s="37">
        <f t="shared" ca="1" si="96"/>
        <v>0</v>
      </c>
      <c r="AT127" s="37">
        <f t="shared" ca="1" si="96"/>
        <v>0</v>
      </c>
      <c r="AU127" s="37">
        <f t="shared" ca="1" si="96"/>
        <v>0</v>
      </c>
      <c r="AV127" s="37">
        <f t="shared" ca="1" si="96"/>
        <v>0</v>
      </c>
      <c r="AW127" s="37">
        <f t="shared" ca="1" si="96"/>
        <v>0</v>
      </c>
      <c r="AX127" s="37">
        <f t="shared" ca="1" si="96"/>
        <v>0</v>
      </c>
      <c r="AY127" s="37">
        <f t="shared" ca="1" si="96"/>
        <v>0</v>
      </c>
      <c r="AZ127" s="37">
        <f t="shared" ca="1" si="96"/>
        <v>0</v>
      </c>
      <c r="BA127" s="37">
        <f t="shared" ca="1" si="96"/>
        <v>0</v>
      </c>
      <c r="BB127" s="37">
        <f t="shared" ca="1" si="96"/>
        <v>0</v>
      </c>
      <c r="BC127" s="37">
        <f t="shared" ca="1" si="96"/>
        <v>0</v>
      </c>
      <c r="BD127" s="37">
        <f t="shared" ca="1" si="96"/>
        <v>0</v>
      </c>
      <c r="BE127" s="37">
        <f t="shared" ca="1" si="96"/>
        <v>0</v>
      </c>
      <c r="BF127" s="72"/>
      <c r="BG127" s="72"/>
      <c r="BH127" s="72"/>
      <c r="BI127" s="72"/>
      <c r="BJ127" s="72"/>
      <c r="BK127" s="72"/>
      <c r="BL127" s="72"/>
    </row>
    <row r="128" spans="2:64" s="90" customFormat="1" outlineLevel="1" x14ac:dyDescent="0.2">
      <c r="H128" s="226"/>
      <c r="I128" s="91" t="s">
        <v>76</v>
      </c>
      <c r="J128" s="92">
        <f>J126+J127*MRR_Revenue!J83</f>
        <v>0</v>
      </c>
      <c r="K128" s="92">
        <f>K126+K127*MRR_Revenue!K83</f>
        <v>0</v>
      </c>
      <c r="L128" s="92">
        <f>L126+L127*MRR_Revenue!L83</f>
        <v>0</v>
      </c>
      <c r="M128" s="92">
        <f>M126+M127*MRR_Revenue!M83</f>
        <v>0</v>
      </c>
      <c r="N128" s="92">
        <f>N126+N127*MRR_Revenue!N83</f>
        <v>0</v>
      </c>
      <c r="O128" s="92">
        <f>O126+O127*MRR_Revenue!O83</f>
        <v>0</v>
      </c>
      <c r="P128" s="92">
        <f>P126+P127*MRR_Revenue!P83</f>
        <v>0</v>
      </c>
      <c r="Q128" s="92">
        <f>Q126+Q127*MRR_Revenue!Q83</f>
        <v>0</v>
      </c>
      <c r="R128" s="92">
        <f>R126+R127*MRR_Revenue!R83</f>
        <v>0</v>
      </c>
      <c r="S128" s="92">
        <f>S126+S127*MRR_Revenue!S83</f>
        <v>0</v>
      </c>
      <c r="T128" s="92">
        <f>T126+T127*MRR_Revenue!T83</f>
        <v>0</v>
      </c>
      <c r="U128" s="180">
        <f>U126+U127*MRR_Revenue!U83</f>
        <v>0</v>
      </c>
      <c r="V128" s="180">
        <f>V126+V127*MRR_Revenue!V83</f>
        <v>0</v>
      </c>
      <c r="W128" s="180">
        <f>W126+W127*MRR_Revenue!W83</f>
        <v>0</v>
      </c>
      <c r="X128" s="93">
        <f ca="1">X126+X127*MRR_Revenue!X83</f>
        <v>0</v>
      </c>
      <c r="Y128" s="93">
        <f ca="1">Y126+Y127*MRR_Revenue!Y83</f>
        <v>0</v>
      </c>
      <c r="Z128" s="93">
        <f ca="1">Z126+Z127*MRR_Revenue!Z83</f>
        <v>0</v>
      </c>
      <c r="AA128" s="93">
        <f ca="1">AA126+AA127*MRR_Revenue!AA83</f>
        <v>0</v>
      </c>
      <c r="AB128" s="93">
        <f ca="1">AB126+AB127*MRR_Revenue!AB83</f>
        <v>0</v>
      </c>
      <c r="AC128" s="93">
        <f ca="1">AC126+AC127*MRR_Revenue!AC83</f>
        <v>0</v>
      </c>
      <c r="AD128" s="93">
        <f ca="1">AD126+AD127*MRR_Revenue!AD83</f>
        <v>0</v>
      </c>
      <c r="AE128" s="93">
        <f ca="1">AE126+AE127*MRR_Revenue!AE83</f>
        <v>0</v>
      </c>
      <c r="AF128" s="93">
        <f ca="1">AF126+AF127*MRR_Revenue!AF83</f>
        <v>0</v>
      </c>
      <c r="AG128" s="93">
        <f ca="1">AG126+AG127*MRR_Revenue!AG83</f>
        <v>0</v>
      </c>
      <c r="AH128" s="93">
        <f ca="1">AH126+AH127*MRR_Revenue!AH83</f>
        <v>0</v>
      </c>
      <c r="AI128" s="93">
        <f ca="1">AI126+AI127*MRR_Revenue!AI83</f>
        <v>0</v>
      </c>
      <c r="AJ128" s="93">
        <f ca="1">AJ126+AJ127*MRR_Revenue!AJ83</f>
        <v>0</v>
      </c>
      <c r="AK128" s="93">
        <f ca="1">AK126+AK127*MRR_Revenue!AK83</f>
        <v>0</v>
      </c>
      <c r="AL128" s="93">
        <f ca="1">AL126+AL127*MRR_Revenue!AL83</f>
        <v>0</v>
      </c>
      <c r="AM128" s="93">
        <f ca="1">AM126+AM127*MRR_Revenue!AM83</f>
        <v>0</v>
      </c>
      <c r="AN128" s="93">
        <f ca="1">AN126+AN127*MRR_Revenue!AN83</f>
        <v>0</v>
      </c>
      <c r="AO128" s="93">
        <f ca="1">AO126+AO127*MRR_Revenue!AO83</f>
        <v>0</v>
      </c>
      <c r="AP128" s="93">
        <f ca="1">AP126+AP127*MRR_Revenue!AP83</f>
        <v>0</v>
      </c>
      <c r="AQ128" s="93">
        <f ca="1">AQ126+AQ127*MRR_Revenue!AQ83</f>
        <v>0</v>
      </c>
      <c r="AR128" s="93">
        <f ca="1">AR126+AR127*MRR_Revenue!AR83</f>
        <v>0</v>
      </c>
      <c r="AS128" s="93">
        <f ca="1">AS126+AS127*MRR_Revenue!AS83</f>
        <v>0</v>
      </c>
      <c r="AT128" s="93">
        <f ca="1">AT126+AT127*MRR_Revenue!AT83</f>
        <v>0</v>
      </c>
      <c r="AU128" s="93">
        <f ca="1">AU126+AU127*MRR_Revenue!AU83</f>
        <v>0</v>
      </c>
      <c r="AV128" s="93">
        <f ca="1">AV126+AV127*MRR_Revenue!AV83</f>
        <v>0</v>
      </c>
      <c r="AW128" s="93">
        <f ca="1">AW126+AW127*MRR_Revenue!AW83</f>
        <v>0</v>
      </c>
      <c r="AX128" s="93">
        <f ca="1">AX126+AX127*MRR_Revenue!AX83</f>
        <v>0</v>
      </c>
      <c r="AY128" s="93">
        <f ca="1">AY126+AY127*MRR_Revenue!AY83</f>
        <v>0</v>
      </c>
      <c r="AZ128" s="93">
        <f ca="1">AZ126+AZ127*MRR_Revenue!AZ83</f>
        <v>0</v>
      </c>
      <c r="BA128" s="93">
        <f ca="1">BA126+BA127*MRR_Revenue!BA83</f>
        <v>0</v>
      </c>
      <c r="BB128" s="93">
        <f ca="1">BB126+BB127*MRR_Revenue!BB83</f>
        <v>0</v>
      </c>
      <c r="BC128" s="93">
        <f ca="1">BC126+BC127*MRR_Revenue!BC83</f>
        <v>0</v>
      </c>
      <c r="BD128" s="93">
        <f ca="1">BD126+BD127*MRR_Revenue!BD83</f>
        <v>0</v>
      </c>
      <c r="BE128" s="93">
        <f ca="1">BE126+BE127*MRR_Revenue!BE83</f>
        <v>0</v>
      </c>
      <c r="BF128" s="94"/>
      <c r="BG128" s="94"/>
      <c r="BH128" s="94"/>
      <c r="BI128" s="94"/>
      <c r="BJ128" s="94"/>
      <c r="BK128" s="94"/>
      <c r="BL128" s="94"/>
    </row>
    <row r="129" spans="2:64" s="88" customFormat="1" ht="17" outlineLevel="1" thickBot="1" x14ac:dyDescent="0.25">
      <c r="H129" s="242" t="s">
        <v>86</v>
      </c>
      <c r="I129" s="88" t="s">
        <v>79</v>
      </c>
      <c r="J129" s="88">
        <f t="shared" ref="J129:BE129" si="97">J122+J123+J128</f>
        <v>0</v>
      </c>
      <c r="K129" s="88">
        <f t="shared" si="97"/>
        <v>0</v>
      </c>
      <c r="L129" s="88">
        <f t="shared" si="97"/>
        <v>0</v>
      </c>
      <c r="M129" s="88">
        <f t="shared" si="97"/>
        <v>0</v>
      </c>
      <c r="N129" s="88">
        <f t="shared" si="97"/>
        <v>0</v>
      </c>
      <c r="O129" s="88">
        <f t="shared" si="97"/>
        <v>0</v>
      </c>
      <c r="P129" s="88">
        <f t="shared" si="97"/>
        <v>0</v>
      </c>
      <c r="Q129" s="88">
        <f t="shared" si="97"/>
        <v>0</v>
      </c>
      <c r="R129" s="88">
        <f t="shared" si="97"/>
        <v>0</v>
      </c>
      <c r="S129" s="88">
        <f t="shared" si="97"/>
        <v>0</v>
      </c>
      <c r="T129" s="88">
        <f t="shared" si="97"/>
        <v>0</v>
      </c>
      <c r="U129" s="190">
        <f t="shared" si="97"/>
        <v>0</v>
      </c>
      <c r="V129" s="190">
        <f t="shared" si="97"/>
        <v>0</v>
      </c>
      <c r="W129" s="190">
        <f t="shared" ref="W129" si="98">W122+W123+W128</f>
        <v>0</v>
      </c>
      <c r="X129" s="89">
        <f t="shared" ca="1" si="97"/>
        <v>0</v>
      </c>
      <c r="Y129" s="89">
        <f t="shared" ca="1" si="97"/>
        <v>0</v>
      </c>
      <c r="Z129" s="89">
        <f t="shared" ca="1" si="97"/>
        <v>0</v>
      </c>
      <c r="AA129" s="89">
        <f t="shared" ca="1" si="97"/>
        <v>0</v>
      </c>
      <c r="AB129" s="89">
        <f t="shared" ca="1" si="97"/>
        <v>0</v>
      </c>
      <c r="AC129" s="89">
        <f t="shared" ca="1" si="97"/>
        <v>0</v>
      </c>
      <c r="AD129" s="89">
        <f t="shared" ca="1" si="97"/>
        <v>0</v>
      </c>
      <c r="AE129" s="89">
        <f t="shared" ca="1" si="97"/>
        <v>0</v>
      </c>
      <c r="AF129" s="89">
        <f t="shared" ca="1" si="97"/>
        <v>0</v>
      </c>
      <c r="AG129" s="89">
        <f t="shared" ca="1" si="97"/>
        <v>0</v>
      </c>
      <c r="AH129" s="89">
        <f t="shared" ca="1" si="97"/>
        <v>0</v>
      </c>
      <c r="AI129" s="89">
        <f t="shared" ca="1" si="97"/>
        <v>0</v>
      </c>
      <c r="AJ129" s="89">
        <f t="shared" ca="1" si="97"/>
        <v>0</v>
      </c>
      <c r="AK129" s="89">
        <f t="shared" ca="1" si="97"/>
        <v>0</v>
      </c>
      <c r="AL129" s="89">
        <f t="shared" ca="1" si="97"/>
        <v>0</v>
      </c>
      <c r="AM129" s="89">
        <f t="shared" ca="1" si="97"/>
        <v>0</v>
      </c>
      <c r="AN129" s="89">
        <f t="shared" ca="1" si="97"/>
        <v>0</v>
      </c>
      <c r="AO129" s="89">
        <f t="shared" ca="1" si="97"/>
        <v>0</v>
      </c>
      <c r="AP129" s="89">
        <f t="shared" ca="1" si="97"/>
        <v>0</v>
      </c>
      <c r="AQ129" s="89">
        <f t="shared" ca="1" si="97"/>
        <v>0</v>
      </c>
      <c r="AR129" s="89">
        <f t="shared" ca="1" si="97"/>
        <v>0</v>
      </c>
      <c r="AS129" s="89">
        <f t="shared" ca="1" si="97"/>
        <v>0</v>
      </c>
      <c r="AT129" s="89">
        <f t="shared" ca="1" si="97"/>
        <v>0</v>
      </c>
      <c r="AU129" s="89">
        <f t="shared" ca="1" si="97"/>
        <v>0</v>
      </c>
      <c r="AV129" s="89">
        <f t="shared" ca="1" si="97"/>
        <v>0</v>
      </c>
      <c r="AW129" s="89">
        <f t="shared" ca="1" si="97"/>
        <v>0</v>
      </c>
      <c r="AX129" s="89">
        <f t="shared" ca="1" si="97"/>
        <v>0</v>
      </c>
      <c r="AY129" s="89">
        <f t="shared" ca="1" si="97"/>
        <v>0</v>
      </c>
      <c r="AZ129" s="89">
        <f t="shared" ca="1" si="97"/>
        <v>0</v>
      </c>
      <c r="BA129" s="89">
        <f t="shared" ca="1" si="97"/>
        <v>0</v>
      </c>
      <c r="BB129" s="89">
        <f t="shared" ca="1" si="97"/>
        <v>0</v>
      </c>
      <c r="BC129" s="89">
        <f t="shared" ca="1" si="97"/>
        <v>0</v>
      </c>
      <c r="BD129" s="89">
        <f t="shared" ca="1" si="97"/>
        <v>0</v>
      </c>
      <c r="BE129" s="89">
        <f t="shared" ca="1" si="97"/>
        <v>0</v>
      </c>
    </row>
    <row r="130" spans="2:64" outlineLevel="1" x14ac:dyDescent="0.2"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188"/>
      <c r="V130" s="188"/>
      <c r="W130" s="188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3"/>
      <c r="BG130" s="3"/>
      <c r="BH130" s="3"/>
      <c r="BI130" s="3"/>
      <c r="BJ130" s="3"/>
      <c r="BK130" s="3"/>
      <c r="BL130" s="3"/>
    </row>
    <row r="131" spans="2:64" s="73" customFormat="1" ht="17" outlineLevel="1" thickBot="1" x14ac:dyDescent="0.25">
      <c r="H131" s="245" t="s">
        <v>87</v>
      </c>
      <c r="I131" s="73" t="s">
        <v>70</v>
      </c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191"/>
      <c r="V131" s="191"/>
      <c r="W131" s="191"/>
      <c r="X131" s="75">
        <f ca="1">X132*MRR_Revenue!X83</f>
        <v>0</v>
      </c>
      <c r="Y131" s="75">
        <f ca="1">Y132*MRR_Revenue!Y83</f>
        <v>0</v>
      </c>
      <c r="Z131" s="75">
        <f ca="1">Z132*MRR_Revenue!Z83</f>
        <v>0</v>
      </c>
      <c r="AA131" s="75">
        <f ca="1">AA132*MRR_Revenue!AA83</f>
        <v>0</v>
      </c>
      <c r="AB131" s="75">
        <f ca="1">AB132*MRR_Revenue!AB83</f>
        <v>0</v>
      </c>
      <c r="AC131" s="75">
        <f ca="1">AC132*MRR_Revenue!AC83</f>
        <v>0</v>
      </c>
      <c r="AD131" s="75">
        <f ca="1">AD132*MRR_Revenue!AD83</f>
        <v>0</v>
      </c>
      <c r="AE131" s="75">
        <f ca="1">AE132*MRR_Revenue!AE83</f>
        <v>0</v>
      </c>
      <c r="AF131" s="75">
        <f ca="1">AF132*MRR_Revenue!AF83</f>
        <v>0</v>
      </c>
      <c r="AG131" s="75">
        <f ca="1">AG132*MRR_Revenue!AG83</f>
        <v>0</v>
      </c>
      <c r="AH131" s="75">
        <f ca="1">AH132*MRR_Revenue!AH83</f>
        <v>0</v>
      </c>
      <c r="AI131" s="75">
        <f ca="1">AI132*MRR_Revenue!AI83</f>
        <v>0</v>
      </c>
      <c r="AJ131" s="75">
        <f ca="1">AJ132*MRR_Revenue!AJ83</f>
        <v>0</v>
      </c>
      <c r="AK131" s="75">
        <f ca="1">AK132*MRR_Revenue!AK83</f>
        <v>0</v>
      </c>
      <c r="AL131" s="75">
        <f ca="1">AL132*MRR_Revenue!AL83</f>
        <v>0</v>
      </c>
      <c r="AM131" s="75">
        <f ca="1">AM132*MRR_Revenue!AM83</f>
        <v>0</v>
      </c>
      <c r="AN131" s="75">
        <f ca="1">AN132*MRR_Revenue!AN83</f>
        <v>0</v>
      </c>
      <c r="AO131" s="75">
        <f ca="1">AO132*MRR_Revenue!AO83</f>
        <v>0</v>
      </c>
      <c r="AP131" s="75">
        <f ca="1">AP132*MRR_Revenue!AP83</f>
        <v>0</v>
      </c>
      <c r="AQ131" s="75">
        <f ca="1">AQ132*MRR_Revenue!AQ83</f>
        <v>0</v>
      </c>
      <c r="AR131" s="75">
        <f ca="1">AR132*MRR_Revenue!AR83</f>
        <v>0</v>
      </c>
      <c r="AS131" s="75">
        <f ca="1">AS132*MRR_Revenue!AS83</f>
        <v>0</v>
      </c>
      <c r="AT131" s="75">
        <f ca="1">AT132*MRR_Revenue!AT83</f>
        <v>0</v>
      </c>
      <c r="AU131" s="75">
        <f ca="1">AU132*MRR_Revenue!AU83</f>
        <v>0</v>
      </c>
      <c r="AV131" s="75">
        <f ca="1">AV132*MRR_Revenue!AV83</f>
        <v>0</v>
      </c>
      <c r="AW131" s="75">
        <f ca="1">AW132*MRR_Revenue!AW83</f>
        <v>0</v>
      </c>
      <c r="AX131" s="75">
        <f ca="1">AX132*MRR_Revenue!AX83</f>
        <v>0</v>
      </c>
      <c r="AY131" s="75">
        <f ca="1">AY132*MRR_Revenue!AY83</f>
        <v>0</v>
      </c>
      <c r="AZ131" s="75">
        <f ca="1">AZ132*MRR_Revenue!AZ83</f>
        <v>0</v>
      </c>
      <c r="BA131" s="75">
        <f ca="1">BA132*MRR_Revenue!BA83</f>
        <v>0</v>
      </c>
      <c r="BB131" s="75">
        <f ca="1">BB132*MRR_Revenue!BB83</f>
        <v>0</v>
      </c>
      <c r="BC131" s="75">
        <f ca="1">BC132*MRR_Revenue!BC83</f>
        <v>0</v>
      </c>
      <c r="BD131" s="75">
        <f ca="1">BD132*MRR_Revenue!BD83</f>
        <v>0</v>
      </c>
      <c r="BE131" s="75">
        <f ca="1">BE132*MRR_Revenue!BE83</f>
        <v>0</v>
      </c>
      <c r="BF131" s="74"/>
      <c r="BG131" s="74"/>
      <c r="BH131" s="74"/>
      <c r="BI131" s="74"/>
      <c r="BJ131" s="74"/>
      <c r="BK131" s="74"/>
      <c r="BL131" s="74"/>
    </row>
    <row r="132" spans="2:64" s="76" customFormat="1" ht="17" outlineLevel="1" thickBot="1" x14ac:dyDescent="0.25">
      <c r="B132" s="255" t="s">
        <v>114</v>
      </c>
      <c r="E132" s="258"/>
      <c r="H132" s="246"/>
      <c r="I132" s="253" t="s">
        <v>114</v>
      </c>
      <c r="J132" s="77">
        <f>IFERROR(J131/MRR_Revenue!J83,0)</f>
        <v>0</v>
      </c>
      <c r="K132" s="77">
        <f>IFERROR(K131/MRR_Revenue!K83,0)</f>
        <v>0</v>
      </c>
      <c r="L132" s="77">
        <f>IFERROR(L131/MRR_Revenue!L83,0)</f>
        <v>0</v>
      </c>
      <c r="M132" s="77">
        <f>IFERROR(M131/MRR_Revenue!M83,0)</f>
        <v>0</v>
      </c>
      <c r="N132" s="77">
        <f>IFERROR(N131/MRR_Revenue!N83,0)</f>
        <v>0</v>
      </c>
      <c r="O132" s="77">
        <f>IFERROR(O131/MRR_Revenue!O83,0)</f>
        <v>0</v>
      </c>
      <c r="P132" s="77">
        <f>IFERROR(P131/MRR_Revenue!P83,0)</f>
        <v>0</v>
      </c>
      <c r="Q132" s="77">
        <f>IFERROR(Q131/MRR_Revenue!Q83,0)</f>
        <v>0</v>
      </c>
      <c r="R132" s="77">
        <f>IFERROR(R131/MRR_Revenue!R83,0)</f>
        <v>0</v>
      </c>
      <c r="S132" s="77">
        <f>IFERROR(S131/MRR_Revenue!S83,0)</f>
        <v>0</v>
      </c>
      <c r="T132" s="77">
        <f>IFERROR(T131/MRR_Revenue!T83,0)</f>
        <v>0</v>
      </c>
      <c r="U132" s="77">
        <f>IFERROR(U131/MRR_Revenue!U83,0)</f>
        <v>0</v>
      </c>
      <c r="V132" s="77">
        <f>IFERROR(V131/MRR_Revenue!V83,0)</f>
        <v>0</v>
      </c>
      <c r="W132" s="77">
        <f>IFERROR(W131/MRR_Revenue!W83,0)</f>
        <v>0</v>
      </c>
      <c r="X132" s="78">
        <f t="shared" ref="X132:BE132" ca="1" si="99">IF(W$7="estimates",W132,IF(SUM(T131:W131)=0,$E132,AVERAGE(R132:W132)))</f>
        <v>0</v>
      </c>
      <c r="Y132" s="78">
        <f t="shared" ca="1" si="99"/>
        <v>0</v>
      </c>
      <c r="Z132" s="78">
        <f t="shared" ca="1" si="99"/>
        <v>0</v>
      </c>
      <c r="AA132" s="78">
        <f t="shared" ca="1" si="99"/>
        <v>0</v>
      </c>
      <c r="AB132" s="78">
        <f t="shared" ca="1" si="99"/>
        <v>0</v>
      </c>
      <c r="AC132" s="78">
        <f t="shared" ca="1" si="99"/>
        <v>0</v>
      </c>
      <c r="AD132" s="78">
        <f t="shared" ca="1" si="99"/>
        <v>0</v>
      </c>
      <c r="AE132" s="78">
        <f t="shared" ca="1" si="99"/>
        <v>0</v>
      </c>
      <c r="AF132" s="78">
        <f t="shared" ca="1" si="99"/>
        <v>0</v>
      </c>
      <c r="AG132" s="78">
        <f t="shared" ca="1" si="99"/>
        <v>0</v>
      </c>
      <c r="AH132" s="78">
        <f t="shared" ca="1" si="99"/>
        <v>0</v>
      </c>
      <c r="AI132" s="78">
        <f t="shared" ca="1" si="99"/>
        <v>0</v>
      </c>
      <c r="AJ132" s="78">
        <f t="shared" ca="1" si="99"/>
        <v>0</v>
      </c>
      <c r="AK132" s="78">
        <f t="shared" ca="1" si="99"/>
        <v>0</v>
      </c>
      <c r="AL132" s="78">
        <f t="shared" ca="1" si="99"/>
        <v>0</v>
      </c>
      <c r="AM132" s="78">
        <f t="shared" ca="1" si="99"/>
        <v>0</v>
      </c>
      <c r="AN132" s="78">
        <f t="shared" ca="1" si="99"/>
        <v>0</v>
      </c>
      <c r="AO132" s="78">
        <f t="shared" ca="1" si="99"/>
        <v>0</v>
      </c>
      <c r="AP132" s="78">
        <f t="shared" ca="1" si="99"/>
        <v>0</v>
      </c>
      <c r="AQ132" s="78">
        <f t="shared" ca="1" si="99"/>
        <v>0</v>
      </c>
      <c r="AR132" s="78">
        <f t="shared" ca="1" si="99"/>
        <v>0</v>
      </c>
      <c r="AS132" s="78">
        <f t="shared" ca="1" si="99"/>
        <v>0</v>
      </c>
      <c r="AT132" s="78">
        <f t="shared" ca="1" si="99"/>
        <v>0</v>
      </c>
      <c r="AU132" s="78">
        <f t="shared" ca="1" si="99"/>
        <v>0</v>
      </c>
      <c r="AV132" s="78">
        <f t="shared" ca="1" si="99"/>
        <v>0</v>
      </c>
      <c r="AW132" s="78">
        <f t="shared" ca="1" si="99"/>
        <v>0</v>
      </c>
      <c r="AX132" s="78">
        <f t="shared" ca="1" si="99"/>
        <v>0</v>
      </c>
      <c r="AY132" s="78">
        <f t="shared" ca="1" si="99"/>
        <v>0</v>
      </c>
      <c r="AZ132" s="78">
        <f t="shared" ca="1" si="99"/>
        <v>0</v>
      </c>
      <c r="BA132" s="78">
        <f t="shared" ca="1" si="99"/>
        <v>0</v>
      </c>
      <c r="BB132" s="78">
        <f t="shared" ca="1" si="99"/>
        <v>0</v>
      </c>
      <c r="BC132" s="78">
        <f t="shared" ca="1" si="99"/>
        <v>0</v>
      </c>
      <c r="BD132" s="78">
        <f t="shared" ca="1" si="99"/>
        <v>0</v>
      </c>
      <c r="BE132" s="78">
        <f t="shared" ca="1" si="99"/>
        <v>0</v>
      </c>
      <c r="BF132" s="79"/>
      <c r="BG132" s="79"/>
      <c r="BH132" s="79"/>
      <c r="BI132" s="79"/>
      <c r="BJ132" s="79"/>
      <c r="BK132" s="79"/>
      <c r="BL132" s="79"/>
    </row>
    <row r="133" spans="2:64" outlineLevel="1" x14ac:dyDescent="0.2"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188"/>
      <c r="V133" s="188"/>
      <c r="W133" s="188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3"/>
      <c r="BG133" s="3"/>
      <c r="BH133" s="3"/>
      <c r="BI133" s="3"/>
      <c r="BJ133" s="3"/>
      <c r="BK133" s="3"/>
      <c r="BL133" s="3"/>
    </row>
    <row r="134" spans="2:64" outlineLevel="1" x14ac:dyDescent="0.2"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188"/>
      <c r="V134" s="188"/>
      <c r="W134" s="188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3"/>
      <c r="BG134" s="3"/>
      <c r="BH134" s="3"/>
      <c r="BI134" s="3"/>
      <c r="BJ134" s="3"/>
      <c r="BK134" s="3"/>
      <c r="BL134" s="3"/>
    </row>
    <row r="135" spans="2:64" ht="17" thickBot="1" x14ac:dyDescent="0.25"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188"/>
      <c r="V135" s="188"/>
      <c r="W135" s="188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3"/>
      <c r="BG135" s="3"/>
      <c r="BH135" s="3"/>
      <c r="BI135" s="3"/>
      <c r="BJ135" s="3"/>
      <c r="BK135" s="3"/>
      <c r="BL135" s="3"/>
    </row>
    <row r="136" spans="2:64" s="86" customFormat="1" ht="17" thickBot="1" x14ac:dyDescent="0.25">
      <c r="H136" s="247"/>
      <c r="I136" s="86" t="s">
        <v>80</v>
      </c>
      <c r="J136" s="86">
        <f t="shared" ref="J136:BE136" si="100">J73+J74+J116+J129+J131</f>
        <v>0</v>
      </c>
      <c r="K136" s="86">
        <f t="shared" si="100"/>
        <v>0</v>
      </c>
      <c r="L136" s="86">
        <f t="shared" si="100"/>
        <v>0</v>
      </c>
      <c r="M136" s="86">
        <f t="shared" si="100"/>
        <v>0</v>
      </c>
      <c r="N136" s="86">
        <f t="shared" si="100"/>
        <v>0</v>
      </c>
      <c r="O136" s="86">
        <f t="shared" si="100"/>
        <v>0</v>
      </c>
      <c r="P136" s="86">
        <f t="shared" si="100"/>
        <v>0</v>
      </c>
      <c r="Q136" s="86">
        <f t="shared" si="100"/>
        <v>0</v>
      </c>
      <c r="R136" s="86">
        <f t="shared" si="100"/>
        <v>0</v>
      </c>
      <c r="S136" s="86">
        <f t="shared" si="100"/>
        <v>0</v>
      </c>
      <c r="T136" s="86">
        <f t="shared" si="100"/>
        <v>0</v>
      </c>
      <c r="U136" s="192">
        <f t="shared" si="100"/>
        <v>0</v>
      </c>
      <c r="V136" s="192">
        <f t="shared" si="100"/>
        <v>0</v>
      </c>
      <c r="W136" s="192">
        <f t="shared" ref="W136" si="101">W73+W74+W116+W129+W131</f>
        <v>0</v>
      </c>
      <c r="X136" s="87">
        <f t="shared" ca="1" si="100"/>
        <v>0</v>
      </c>
      <c r="Y136" s="87">
        <f t="shared" ca="1" si="100"/>
        <v>0</v>
      </c>
      <c r="Z136" s="87">
        <f t="shared" ca="1" si="100"/>
        <v>0</v>
      </c>
      <c r="AA136" s="87">
        <f t="shared" ca="1" si="100"/>
        <v>0</v>
      </c>
      <c r="AB136" s="87">
        <f t="shared" ca="1" si="100"/>
        <v>0</v>
      </c>
      <c r="AC136" s="87">
        <f t="shared" ca="1" si="100"/>
        <v>0</v>
      </c>
      <c r="AD136" s="87">
        <f t="shared" ca="1" si="100"/>
        <v>0</v>
      </c>
      <c r="AE136" s="87">
        <f t="shared" ca="1" si="100"/>
        <v>0</v>
      </c>
      <c r="AF136" s="87">
        <f t="shared" ca="1" si="100"/>
        <v>0</v>
      </c>
      <c r="AG136" s="87">
        <f t="shared" ca="1" si="100"/>
        <v>0</v>
      </c>
      <c r="AH136" s="87">
        <f t="shared" ca="1" si="100"/>
        <v>0</v>
      </c>
      <c r="AI136" s="87">
        <f t="shared" ca="1" si="100"/>
        <v>0</v>
      </c>
      <c r="AJ136" s="87">
        <f t="shared" ca="1" si="100"/>
        <v>0</v>
      </c>
      <c r="AK136" s="87">
        <f t="shared" ca="1" si="100"/>
        <v>0</v>
      </c>
      <c r="AL136" s="87">
        <f t="shared" ca="1" si="100"/>
        <v>0</v>
      </c>
      <c r="AM136" s="87">
        <f t="shared" ca="1" si="100"/>
        <v>0</v>
      </c>
      <c r="AN136" s="87">
        <f t="shared" ca="1" si="100"/>
        <v>0</v>
      </c>
      <c r="AO136" s="87">
        <f t="shared" ca="1" si="100"/>
        <v>0</v>
      </c>
      <c r="AP136" s="87">
        <f t="shared" ca="1" si="100"/>
        <v>0</v>
      </c>
      <c r="AQ136" s="87">
        <f t="shared" ca="1" si="100"/>
        <v>0</v>
      </c>
      <c r="AR136" s="87">
        <f t="shared" ca="1" si="100"/>
        <v>0</v>
      </c>
      <c r="AS136" s="87">
        <f t="shared" ca="1" si="100"/>
        <v>0</v>
      </c>
      <c r="AT136" s="87">
        <f t="shared" ca="1" si="100"/>
        <v>0</v>
      </c>
      <c r="AU136" s="87">
        <f t="shared" ca="1" si="100"/>
        <v>0</v>
      </c>
      <c r="AV136" s="87">
        <f t="shared" ca="1" si="100"/>
        <v>0</v>
      </c>
      <c r="AW136" s="87">
        <f t="shared" ca="1" si="100"/>
        <v>0</v>
      </c>
      <c r="AX136" s="87">
        <f t="shared" ca="1" si="100"/>
        <v>0</v>
      </c>
      <c r="AY136" s="87">
        <f t="shared" ca="1" si="100"/>
        <v>0</v>
      </c>
      <c r="AZ136" s="87">
        <f t="shared" ca="1" si="100"/>
        <v>0</v>
      </c>
      <c r="BA136" s="87">
        <f t="shared" ca="1" si="100"/>
        <v>0</v>
      </c>
      <c r="BB136" s="87">
        <f t="shared" ca="1" si="100"/>
        <v>0</v>
      </c>
      <c r="BC136" s="87">
        <f t="shared" ca="1" si="100"/>
        <v>0</v>
      </c>
      <c r="BD136" s="87">
        <f t="shared" ca="1" si="100"/>
        <v>0</v>
      </c>
      <c r="BE136" s="87">
        <f t="shared" ca="1" si="100"/>
        <v>0</v>
      </c>
    </row>
    <row r="137" spans="2:64" s="42" customFormat="1" x14ac:dyDescent="0.2">
      <c r="H137" s="243"/>
      <c r="I137" s="42" t="s">
        <v>82</v>
      </c>
      <c r="J137" s="62" t="e">
        <f t="shared" ref="J137:BE137" si="102">J73/J136</f>
        <v>#DIV/0!</v>
      </c>
      <c r="K137" s="62" t="e">
        <f t="shared" si="102"/>
        <v>#DIV/0!</v>
      </c>
      <c r="L137" s="62" t="e">
        <f t="shared" si="102"/>
        <v>#DIV/0!</v>
      </c>
      <c r="M137" s="62" t="e">
        <f t="shared" si="102"/>
        <v>#DIV/0!</v>
      </c>
      <c r="N137" s="62" t="e">
        <f t="shared" si="102"/>
        <v>#DIV/0!</v>
      </c>
      <c r="O137" s="62" t="e">
        <f t="shared" si="102"/>
        <v>#DIV/0!</v>
      </c>
      <c r="P137" s="62" t="e">
        <f t="shared" si="102"/>
        <v>#DIV/0!</v>
      </c>
      <c r="Q137" s="62" t="e">
        <f t="shared" si="102"/>
        <v>#DIV/0!</v>
      </c>
      <c r="R137" s="62" t="e">
        <f t="shared" si="102"/>
        <v>#DIV/0!</v>
      </c>
      <c r="S137" s="62" t="e">
        <f t="shared" si="102"/>
        <v>#DIV/0!</v>
      </c>
      <c r="T137" s="62" t="e">
        <f t="shared" si="102"/>
        <v>#DIV/0!</v>
      </c>
      <c r="U137" s="128" t="e">
        <f t="shared" si="102"/>
        <v>#DIV/0!</v>
      </c>
      <c r="V137" s="128" t="e">
        <f t="shared" si="102"/>
        <v>#DIV/0!</v>
      </c>
      <c r="W137" s="128" t="e">
        <f t="shared" ref="W137" si="103">W73/W136</f>
        <v>#DIV/0!</v>
      </c>
      <c r="X137" s="63" t="e">
        <f t="shared" ca="1" si="102"/>
        <v>#DIV/0!</v>
      </c>
      <c r="Y137" s="63" t="e">
        <f t="shared" ca="1" si="102"/>
        <v>#DIV/0!</v>
      </c>
      <c r="Z137" s="63" t="e">
        <f t="shared" ca="1" si="102"/>
        <v>#DIV/0!</v>
      </c>
      <c r="AA137" s="63" t="e">
        <f t="shared" ca="1" si="102"/>
        <v>#DIV/0!</v>
      </c>
      <c r="AB137" s="63" t="e">
        <f t="shared" ca="1" si="102"/>
        <v>#DIV/0!</v>
      </c>
      <c r="AC137" s="63" t="e">
        <f t="shared" ca="1" si="102"/>
        <v>#DIV/0!</v>
      </c>
      <c r="AD137" s="63" t="e">
        <f t="shared" ca="1" si="102"/>
        <v>#DIV/0!</v>
      </c>
      <c r="AE137" s="63" t="e">
        <f t="shared" ca="1" si="102"/>
        <v>#DIV/0!</v>
      </c>
      <c r="AF137" s="63" t="e">
        <f t="shared" ca="1" si="102"/>
        <v>#DIV/0!</v>
      </c>
      <c r="AG137" s="63" t="e">
        <f t="shared" ca="1" si="102"/>
        <v>#DIV/0!</v>
      </c>
      <c r="AH137" s="63" t="e">
        <f t="shared" ca="1" si="102"/>
        <v>#DIV/0!</v>
      </c>
      <c r="AI137" s="63" t="e">
        <f t="shared" ca="1" si="102"/>
        <v>#DIV/0!</v>
      </c>
      <c r="AJ137" s="63" t="e">
        <f t="shared" ca="1" si="102"/>
        <v>#DIV/0!</v>
      </c>
      <c r="AK137" s="63" t="e">
        <f t="shared" ca="1" si="102"/>
        <v>#DIV/0!</v>
      </c>
      <c r="AL137" s="63" t="e">
        <f t="shared" ca="1" si="102"/>
        <v>#DIV/0!</v>
      </c>
      <c r="AM137" s="63" t="e">
        <f t="shared" ca="1" si="102"/>
        <v>#DIV/0!</v>
      </c>
      <c r="AN137" s="63" t="e">
        <f t="shared" ca="1" si="102"/>
        <v>#DIV/0!</v>
      </c>
      <c r="AO137" s="63" t="e">
        <f t="shared" ca="1" si="102"/>
        <v>#DIV/0!</v>
      </c>
      <c r="AP137" s="63" t="e">
        <f t="shared" ca="1" si="102"/>
        <v>#DIV/0!</v>
      </c>
      <c r="AQ137" s="63" t="e">
        <f t="shared" ca="1" si="102"/>
        <v>#DIV/0!</v>
      </c>
      <c r="AR137" s="63" t="e">
        <f t="shared" ca="1" si="102"/>
        <v>#DIV/0!</v>
      </c>
      <c r="AS137" s="63" t="e">
        <f t="shared" ca="1" si="102"/>
        <v>#DIV/0!</v>
      </c>
      <c r="AT137" s="63" t="e">
        <f t="shared" ca="1" si="102"/>
        <v>#DIV/0!</v>
      </c>
      <c r="AU137" s="63" t="e">
        <f t="shared" ca="1" si="102"/>
        <v>#DIV/0!</v>
      </c>
      <c r="AV137" s="63" t="e">
        <f t="shared" ca="1" si="102"/>
        <v>#DIV/0!</v>
      </c>
      <c r="AW137" s="63" t="e">
        <f t="shared" ca="1" si="102"/>
        <v>#DIV/0!</v>
      </c>
      <c r="AX137" s="63" t="e">
        <f t="shared" ca="1" si="102"/>
        <v>#DIV/0!</v>
      </c>
      <c r="AY137" s="63" t="e">
        <f t="shared" ca="1" si="102"/>
        <v>#DIV/0!</v>
      </c>
      <c r="AZ137" s="63" t="e">
        <f t="shared" ca="1" si="102"/>
        <v>#DIV/0!</v>
      </c>
      <c r="BA137" s="63" t="e">
        <f t="shared" ca="1" si="102"/>
        <v>#DIV/0!</v>
      </c>
      <c r="BB137" s="63" t="e">
        <f t="shared" ca="1" si="102"/>
        <v>#DIV/0!</v>
      </c>
      <c r="BC137" s="63" t="e">
        <f t="shared" ca="1" si="102"/>
        <v>#DIV/0!</v>
      </c>
      <c r="BD137" s="63" t="e">
        <f t="shared" ca="1" si="102"/>
        <v>#DIV/0!</v>
      </c>
      <c r="BE137" s="63" t="e">
        <f t="shared" ca="1" si="102"/>
        <v>#DIV/0!</v>
      </c>
      <c r="BF137" s="64"/>
      <c r="BG137" s="64"/>
      <c r="BH137" s="64"/>
      <c r="BI137" s="64"/>
      <c r="BJ137" s="64"/>
      <c r="BK137" s="64"/>
      <c r="BL137" s="64"/>
    </row>
    <row r="138" spans="2:64" s="42" customFormat="1" x14ac:dyDescent="0.2">
      <c r="H138" s="243"/>
      <c r="I138" s="42" t="s">
        <v>94</v>
      </c>
      <c r="J138" s="62" t="e">
        <f t="shared" ref="J138:BE138" si="104">J74/J136</f>
        <v>#DIV/0!</v>
      </c>
      <c r="K138" s="62" t="e">
        <f t="shared" si="104"/>
        <v>#DIV/0!</v>
      </c>
      <c r="L138" s="62" t="e">
        <f t="shared" si="104"/>
        <v>#DIV/0!</v>
      </c>
      <c r="M138" s="62" t="e">
        <f t="shared" si="104"/>
        <v>#DIV/0!</v>
      </c>
      <c r="N138" s="62" t="e">
        <f t="shared" si="104"/>
        <v>#DIV/0!</v>
      </c>
      <c r="O138" s="62" t="e">
        <f t="shared" si="104"/>
        <v>#DIV/0!</v>
      </c>
      <c r="P138" s="62" t="e">
        <f t="shared" si="104"/>
        <v>#DIV/0!</v>
      </c>
      <c r="Q138" s="62" t="e">
        <f t="shared" si="104"/>
        <v>#DIV/0!</v>
      </c>
      <c r="R138" s="62" t="e">
        <f t="shared" si="104"/>
        <v>#DIV/0!</v>
      </c>
      <c r="S138" s="62" t="e">
        <f t="shared" si="104"/>
        <v>#DIV/0!</v>
      </c>
      <c r="T138" s="62" t="e">
        <f t="shared" si="104"/>
        <v>#DIV/0!</v>
      </c>
      <c r="U138" s="128" t="e">
        <f t="shared" si="104"/>
        <v>#DIV/0!</v>
      </c>
      <c r="V138" s="128" t="e">
        <f t="shared" si="104"/>
        <v>#DIV/0!</v>
      </c>
      <c r="W138" s="128" t="e">
        <f t="shared" ref="W138" si="105">W74/W136</f>
        <v>#DIV/0!</v>
      </c>
      <c r="X138" s="63" t="e">
        <f t="shared" ca="1" si="104"/>
        <v>#DIV/0!</v>
      </c>
      <c r="Y138" s="63" t="e">
        <f t="shared" ca="1" si="104"/>
        <v>#DIV/0!</v>
      </c>
      <c r="Z138" s="63" t="e">
        <f t="shared" ca="1" si="104"/>
        <v>#DIV/0!</v>
      </c>
      <c r="AA138" s="63" t="e">
        <f t="shared" ca="1" si="104"/>
        <v>#DIV/0!</v>
      </c>
      <c r="AB138" s="63" t="e">
        <f t="shared" ca="1" si="104"/>
        <v>#DIV/0!</v>
      </c>
      <c r="AC138" s="63" t="e">
        <f t="shared" ca="1" si="104"/>
        <v>#DIV/0!</v>
      </c>
      <c r="AD138" s="63" t="e">
        <f t="shared" ca="1" si="104"/>
        <v>#DIV/0!</v>
      </c>
      <c r="AE138" s="63" t="e">
        <f t="shared" ca="1" si="104"/>
        <v>#DIV/0!</v>
      </c>
      <c r="AF138" s="63" t="e">
        <f t="shared" ca="1" si="104"/>
        <v>#DIV/0!</v>
      </c>
      <c r="AG138" s="63" t="e">
        <f t="shared" ca="1" si="104"/>
        <v>#DIV/0!</v>
      </c>
      <c r="AH138" s="63" t="e">
        <f t="shared" ca="1" si="104"/>
        <v>#DIV/0!</v>
      </c>
      <c r="AI138" s="63" t="e">
        <f t="shared" ca="1" si="104"/>
        <v>#DIV/0!</v>
      </c>
      <c r="AJ138" s="63" t="e">
        <f t="shared" ca="1" si="104"/>
        <v>#DIV/0!</v>
      </c>
      <c r="AK138" s="63" t="e">
        <f t="shared" ca="1" si="104"/>
        <v>#DIV/0!</v>
      </c>
      <c r="AL138" s="63" t="e">
        <f t="shared" ca="1" si="104"/>
        <v>#DIV/0!</v>
      </c>
      <c r="AM138" s="63" t="e">
        <f t="shared" ca="1" si="104"/>
        <v>#DIV/0!</v>
      </c>
      <c r="AN138" s="63" t="e">
        <f t="shared" ca="1" si="104"/>
        <v>#DIV/0!</v>
      </c>
      <c r="AO138" s="63" t="e">
        <f t="shared" ca="1" si="104"/>
        <v>#DIV/0!</v>
      </c>
      <c r="AP138" s="63" t="e">
        <f t="shared" ca="1" si="104"/>
        <v>#DIV/0!</v>
      </c>
      <c r="AQ138" s="63" t="e">
        <f t="shared" ca="1" si="104"/>
        <v>#DIV/0!</v>
      </c>
      <c r="AR138" s="63" t="e">
        <f t="shared" ca="1" si="104"/>
        <v>#DIV/0!</v>
      </c>
      <c r="AS138" s="63" t="e">
        <f t="shared" ca="1" si="104"/>
        <v>#DIV/0!</v>
      </c>
      <c r="AT138" s="63" t="e">
        <f t="shared" ca="1" si="104"/>
        <v>#DIV/0!</v>
      </c>
      <c r="AU138" s="63" t="e">
        <f t="shared" ca="1" si="104"/>
        <v>#DIV/0!</v>
      </c>
      <c r="AV138" s="63" t="e">
        <f t="shared" ca="1" si="104"/>
        <v>#DIV/0!</v>
      </c>
      <c r="AW138" s="63" t="e">
        <f t="shared" ca="1" si="104"/>
        <v>#DIV/0!</v>
      </c>
      <c r="AX138" s="63" t="e">
        <f t="shared" ca="1" si="104"/>
        <v>#DIV/0!</v>
      </c>
      <c r="AY138" s="63" t="e">
        <f t="shared" ca="1" si="104"/>
        <v>#DIV/0!</v>
      </c>
      <c r="AZ138" s="63" t="e">
        <f t="shared" ca="1" si="104"/>
        <v>#DIV/0!</v>
      </c>
      <c r="BA138" s="63" t="e">
        <f t="shared" ca="1" si="104"/>
        <v>#DIV/0!</v>
      </c>
      <c r="BB138" s="63" t="e">
        <f t="shared" ca="1" si="104"/>
        <v>#DIV/0!</v>
      </c>
      <c r="BC138" s="63" t="e">
        <f t="shared" ca="1" si="104"/>
        <v>#DIV/0!</v>
      </c>
      <c r="BD138" s="63" t="e">
        <f t="shared" ca="1" si="104"/>
        <v>#DIV/0!</v>
      </c>
      <c r="BE138" s="63" t="e">
        <f t="shared" ca="1" si="104"/>
        <v>#DIV/0!</v>
      </c>
      <c r="BF138" s="64"/>
      <c r="BG138" s="64"/>
      <c r="BH138" s="64"/>
      <c r="BI138" s="64"/>
      <c r="BJ138" s="64"/>
      <c r="BK138" s="64"/>
      <c r="BL138" s="64"/>
    </row>
    <row r="139" spans="2:64" s="65" customFormat="1" x14ac:dyDescent="0.2">
      <c r="H139" s="248"/>
      <c r="I139" s="65" t="s">
        <v>83</v>
      </c>
      <c r="J139" s="62" t="e">
        <f t="shared" ref="J139:BE139" si="106">J116/J136</f>
        <v>#DIV/0!</v>
      </c>
      <c r="K139" s="62" t="e">
        <f t="shared" si="106"/>
        <v>#DIV/0!</v>
      </c>
      <c r="L139" s="62" t="e">
        <f t="shared" si="106"/>
        <v>#DIV/0!</v>
      </c>
      <c r="M139" s="62" t="e">
        <f t="shared" si="106"/>
        <v>#DIV/0!</v>
      </c>
      <c r="N139" s="62" t="e">
        <f t="shared" si="106"/>
        <v>#DIV/0!</v>
      </c>
      <c r="O139" s="62" t="e">
        <f t="shared" si="106"/>
        <v>#DIV/0!</v>
      </c>
      <c r="P139" s="62" t="e">
        <f t="shared" si="106"/>
        <v>#DIV/0!</v>
      </c>
      <c r="Q139" s="62" t="e">
        <f t="shared" si="106"/>
        <v>#DIV/0!</v>
      </c>
      <c r="R139" s="62" t="e">
        <f t="shared" si="106"/>
        <v>#DIV/0!</v>
      </c>
      <c r="S139" s="62" t="e">
        <f t="shared" si="106"/>
        <v>#DIV/0!</v>
      </c>
      <c r="T139" s="62" t="e">
        <f t="shared" si="106"/>
        <v>#DIV/0!</v>
      </c>
      <c r="U139" s="128" t="e">
        <f t="shared" si="106"/>
        <v>#DIV/0!</v>
      </c>
      <c r="V139" s="128" t="e">
        <f t="shared" si="106"/>
        <v>#DIV/0!</v>
      </c>
      <c r="W139" s="128" t="e">
        <f t="shared" ref="W139" si="107">W116/W136</f>
        <v>#DIV/0!</v>
      </c>
      <c r="X139" s="63" t="e">
        <f t="shared" ca="1" si="106"/>
        <v>#DIV/0!</v>
      </c>
      <c r="Y139" s="63" t="e">
        <f t="shared" ca="1" si="106"/>
        <v>#DIV/0!</v>
      </c>
      <c r="Z139" s="63" t="e">
        <f t="shared" ca="1" si="106"/>
        <v>#DIV/0!</v>
      </c>
      <c r="AA139" s="63" t="e">
        <f t="shared" ca="1" si="106"/>
        <v>#DIV/0!</v>
      </c>
      <c r="AB139" s="63" t="e">
        <f t="shared" ca="1" si="106"/>
        <v>#DIV/0!</v>
      </c>
      <c r="AC139" s="63" t="e">
        <f t="shared" ca="1" si="106"/>
        <v>#DIV/0!</v>
      </c>
      <c r="AD139" s="63" t="e">
        <f t="shared" ca="1" si="106"/>
        <v>#DIV/0!</v>
      </c>
      <c r="AE139" s="63" t="e">
        <f t="shared" ca="1" si="106"/>
        <v>#DIV/0!</v>
      </c>
      <c r="AF139" s="63" t="e">
        <f t="shared" ca="1" si="106"/>
        <v>#DIV/0!</v>
      </c>
      <c r="AG139" s="63" t="e">
        <f t="shared" ca="1" si="106"/>
        <v>#DIV/0!</v>
      </c>
      <c r="AH139" s="63" t="e">
        <f t="shared" ca="1" si="106"/>
        <v>#DIV/0!</v>
      </c>
      <c r="AI139" s="63" t="e">
        <f t="shared" ca="1" si="106"/>
        <v>#DIV/0!</v>
      </c>
      <c r="AJ139" s="63" t="e">
        <f t="shared" ca="1" si="106"/>
        <v>#DIV/0!</v>
      </c>
      <c r="AK139" s="63" t="e">
        <f t="shared" ca="1" si="106"/>
        <v>#DIV/0!</v>
      </c>
      <c r="AL139" s="63" t="e">
        <f t="shared" ca="1" si="106"/>
        <v>#DIV/0!</v>
      </c>
      <c r="AM139" s="63" t="e">
        <f t="shared" ca="1" si="106"/>
        <v>#DIV/0!</v>
      </c>
      <c r="AN139" s="63" t="e">
        <f t="shared" ca="1" si="106"/>
        <v>#DIV/0!</v>
      </c>
      <c r="AO139" s="63" t="e">
        <f t="shared" ca="1" si="106"/>
        <v>#DIV/0!</v>
      </c>
      <c r="AP139" s="63" t="e">
        <f t="shared" ca="1" si="106"/>
        <v>#DIV/0!</v>
      </c>
      <c r="AQ139" s="63" t="e">
        <f t="shared" ca="1" si="106"/>
        <v>#DIV/0!</v>
      </c>
      <c r="AR139" s="63" t="e">
        <f t="shared" ca="1" si="106"/>
        <v>#DIV/0!</v>
      </c>
      <c r="AS139" s="63" t="e">
        <f t="shared" ca="1" si="106"/>
        <v>#DIV/0!</v>
      </c>
      <c r="AT139" s="63" t="e">
        <f t="shared" ca="1" si="106"/>
        <v>#DIV/0!</v>
      </c>
      <c r="AU139" s="63" t="e">
        <f t="shared" ca="1" si="106"/>
        <v>#DIV/0!</v>
      </c>
      <c r="AV139" s="63" t="e">
        <f t="shared" ca="1" si="106"/>
        <v>#DIV/0!</v>
      </c>
      <c r="AW139" s="63" t="e">
        <f t="shared" ca="1" si="106"/>
        <v>#DIV/0!</v>
      </c>
      <c r="AX139" s="63" t="e">
        <f t="shared" ca="1" si="106"/>
        <v>#DIV/0!</v>
      </c>
      <c r="AY139" s="63" t="e">
        <f t="shared" ca="1" si="106"/>
        <v>#DIV/0!</v>
      </c>
      <c r="AZ139" s="63" t="e">
        <f t="shared" ca="1" si="106"/>
        <v>#DIV/0!</v>
      </c>
      <c r="BA139" s="63" t="e">
        <f t="shared" ca="1" si="106"/>
        <v>#DIV/0!</v>
      </c>
      <c r="BB139" s="63" t="e">
        <f t="shared" ca="1" si="106"/>
        <v>#DIV/0!</v>
      </c>
      <c r="BC139" s="63" t="e">
        <f t="shared" ca="1" si="106"/>
        <v>#DIV/0!</v>
      </c>
      <c r="BD139" s="63" t="e">
        <f t="shared" ca="1" si="106"/>
        <v>#DIV/0!</v>
      </c>
      <c r="BE139" s="63" t="e">
        <f t="shared" ca="1" si="106"/>
        <v>#DIV/0!</v>
      </c>
      <c r="BF139" s="66"/>
      <c r="BG139" s="66"/>
      <c r="BH139" s="66"/>
      <c r="BI139" s="66"/>
      <c r="BJ139" s="66"/>
      <c r="BK139" s="66"/>
      <c r="BL139" s="66"/>
    </row>
    <row r="140" spans="2:64" s="83" customFormat="1" x14ac:dyDescent="0.2">
      <c r="H140" s="243"/>
      <c r="I140" s="83" t="s">
        <v>84</v>
      </c>
      <c r="J140" s="130" t="e">
        <f t="shared" ref="J140:BE140" si="108">J129/J136</f>
        <v>#DIV/0!</v>
      </c>
      <c r="K140" s="130" t="e">
        <f t="shared" si="108"/>
        <v>#DIV/0!</v>
      </c>
      <c r="L140" s="130" t="e">
        <f t="shared" si="108"/>
        <v>#DIV/0!</v>
      </c>
      <c r="M140" s="130" t="e">
        <f t="shared" si="108"/>
        <v>#DIV/0!</v>
      </c>
      <c r="N140" s="130" t="e">
        <f t="shared" si="108"/>
        <v>#DIV/0!</v>
      </c>
      <c r="O140" s="130" t="e">
        <f t="shared" si="108"/>
        <v>#DIV/0!</v>
      </c>
      <c r="P140" s="130" t="e">
        <f t="shared" si="108"/>
        <v>#DIV/0!</v>
      </c>
      <c r="Q140" s="130" t="e">
        <f t="shared" si="108"/>
        <v>#DIV/0!</v>
      </c>
      <c r="R140" s="130" t="e">
        <f t="shared" si="108"/>
        <v>#DIV/0!</v>
      </c>
      <c r="S140" s="130" t="e">
        <f t="shared" si="108"/>
        <v>#DIV/0!</v>
      </c>
      <c r="T140" s="130" t="e">
        <f t="shared" si="108"/>
        <v>#DIV/0!</v>
      </c>
      <c r="U140" s="193" t="e">
        <f t="shared" si="108"/>
        <v>#DIV/0!</v>
      </c>
      <c r="V140" s="193" t="e">
        <f t="shared" si="108"/>
        <v>#DIV/0!</v>
      </c>
      <c r="W140" s="193" t="e">
        <f t="shared" ref="W140" si="109">W129/W136</f>
        <v>#DIV/0!</v>
      </c>
      <c r="X140" s="145" t="e">
        <f t="shared" ca="1" si="108"/>
        <v>#DIV/0!</v>
      </c>
      <c r="Y140" s="145" t="e">
        <f t="shared" ca="1" si="108"/>
        <v>#DIV/0!</v>
      </c>
      <c r="Z140" s="145" t="e">
        <f t="shared" ca="1" si="108"/>
        <v>#DIV/0!</v>
      </c>
      <c r="AA140" s="145" t="e">
        <f t="shared" ca="1" si="108"/>
        <v>#DIV/0!</v>
      </c>
      <c r="AB140" s="145" t="e">
        <f t="shared" ca="1" si="108"/>
        <v>#DIV/0!</v>
      </c>
      <c r="AC140" s="145" t="e">
        <f t="shared" ca="1" si="108"/>
        <v>#DIV/0!</v>
      </c>
      <c r="AD140" s="145" t="e">
        <f t="shared" ca="1" si="108"/>
        <v>#DIV/0!</v>
      </c>
      <c r="AE140" s="145" t="e">
        <f t="shared" ca="1" si="108"/>
        <v>#DIV/0!</v>
      </c>
      <c r="AF140" s="145" t="e">
        <f t="shared" ca="1" si="108"/>
        <v>#DIV/0!</v>
      </c>
      <c r="AG140" s="145" t="e">
        <f t="shared" ca="1" si="108"/>
        <v>#DIV/0!</v>
      </c>
      <c r="AH140" s="145" t="e">
        <f t="shared" ca="1" si="108"/>
        <v>#DIV/0!</v>
      </c>
      <c r="AI140" s="145" t="e">
        <f t="shared" ca="1" si="108"/>
        <v>#DIV/0!</v>
      </c>
      <c r="AJ140" s="145" t="e">
        <f t="shared" ca="1" si="108"/>
        <v>#DIV/0!</v>
      </c>
      <c r="AK140" s="145" t="e">
        <f t="shared" ca="1" si="108"/>
        <v>#DIV/0!</v>
      </c>
      <c r="AL140" s="145" t="e">
        <f t="shared" ca="1" si="108"/>
        <v>#DIV/0!</v>
      </c>
      <c r="AM140" s="145" t="e">
        <f t="shared" ca="1" si="108"/>
        <v>#DIV/0!</v>
      </c>
      <c r="AN140" s="145" t="e">
        <f t="shared" ca="1" si="108"/>
        <v>#DIV/0!</v>
      </c>
      <c r="AO140" s="145" t="e">
        <f t="shared" ca="1" si="108"/>
        <v>#DIV/0!</v>
      </c>
      <c r="AP140" s="145" t="e">
        <f t="shared" ca="1" si="108"/>
        <v>#DIV/0!</v>
      </c>
      <c r="AQ140" s="145" t="e">
        <f t="shared" ca="1" si="108"/>
        <v>#DIV/0!</v>
      </c>
      <c r="AR140" s="145" t="e">
        <f t="shared" ca="1" si="108"/>
        <v>#DIV/0!</v>
      </c>
      <c r="AS140" s="145" t="e">
        <f t="shared" ca="1" si="108"/>
        <v>#DIV/0!</v>
      </c>
      <c r="AT140" s="145" t="e">
        <f t="shared" ca="1" si="108"/>
        <v>#DIV/0!</v>
      </c>
      <c r="AU140" s="145" t="e">
        <f t="shared" ca="1" si="108"/>
        <v>#DIV/0!</v>
      </c>
      <c r="AV140" s="145" t="e">
        <f t="shared" ca="1" si="108"/>
        <v>#DIV/0!</v>
      </c>
      <c r="AW140" s="145" t="e">
        <f t="shared" ca="1" si="108"/>
        <v>#DIV/0!</v>
      </c>
      <c r="AX140" s="145" t="e">
        <f t="shared" ca="1" si="108"/>
        <v>#DIV/0!</v>
      </c>
      <c r="AY140" s="145" t="e">
        <f t="shared" ca="1" si="108"/>
        <v>#DIV/0!</v>
      </c>
      <c r="AZ140" s="145" t="e">
        <f t="shared" ca="1" si="108"/>
        <v>#DIV/0!</v>
      </c>
      <c r="BA140" s="145" t="e">
        <f t="shared" ca="1" si="108"/>
        <v>#DIV/0!</v>
      </c>
      <c r="BB140" s="145" t="e">
        <f t="shared" ca="1" si="108"/>
        <v>#DIV/0!</v>
      </c>
      <c r="BC140" s="145" t="e">
        <f t="shared" ca="1" si="108"/>
        <v>#DIV/0!</v>
      </c>
      <c r="BD140" s="145" t="e">
        <f t="shared" ca="1" si="108"/>
        <v>#DIV/0!</v>
      </c>
      <c r="BE140" s="145" t="e">
        <f t="shared" ca="1" si="108"/>
        <v>#DIV/0!</v>
      </c>
      <c r="BF140" s="146"/>
      <c r="BG140" s="146"/>
      <c r="BH140" s="146"/>
      <c r="BI140" s="146"/>
      <c r="BJ140" s="146"/>
      <c r="BK140" s="146"/>
      <c r="BL140" s="146"/>
    </row>
    <row r="141" spans="2:64" s="67" customFormat="1" ht="17" thickBot="1" x14ac:dyDescent="0.25">
      <c r="H141" s="249"/>
      <c r="I141" s="67" t="s">
        <v>95</v>
      </c>
      <c r="J141" s="68" t="e">
        <f t="shared" ref="J141:BE141" si="110">J131/J136</f>
        <v>#DIV/0!</v>
      </c>
      <c r="K141" s="68" t="e">
        <f t="shared" si="110"/>
        <v>#DIV/0!</v>
      </c>
      <c r="L141" s="68" t="e">
        <f t="shared" si="110"/>
        <v>#DIV/0!</v>
      </c>
      <c r="M141" s="68" t="e">
        <f t="shared" si="110"/>
        <v>#DIV/0!</v>
      </c>
      <c r="N141" s="68" t="e">
        <f t="shared" si="110"/>
        <v>#DIV/0!</v>
      </c>
      <c r="O141" s="68" t="e">
        <f t="shared" si="110"/>
        <v>#DIV/0!</v>
      </c>
      <c r="P141" s="68" t="e">
        <f t="shared" si="110"/>
        <v>#DIV/0!</v>
      </c>
      <c r="Q141" s="68" t="e">
        <f t="shared" si="110"/>
        <v>#DIV/0!</v>
      </c>
      <c r="R141" s="68" t="e">
        <f t="shared" si="110"/>
        <v>#DIV/0!</v>
      </c>
      <c r="S141" s="68" t="e">
        <f t="shared" si="110"/>
        <v>#DIV/0!</v>
      </c>
      <c r="T141" s="68" t="e">
        <f t="shared" si="110"/>
        <v>#DIV/0!</v>
      </c>
      <c r="U141" s="194" t="e">
        <f t="shared" si="110"/>
        <v>#DIV/0!</v>
      </c>
      <c r="V141" s="194" t="e">
        <f t="shared" si="110"/>
        <v>#DIV/0!</v>
      </c>
      <c r="W141" s="194" t="e">
        <f t="shared" ref="W141" si="111">W131/W136</f>
        <v>#DIV/0!</v>
      </c>
      <c r="X141" s="69" t="e">
        <f t="shared" ca="1" si="110"/>
        <v>#DIV/0!</v>
      </c>
      <c r="Y141" s="69" t="e">
        <f t="shared" ca="1" si="110"/>
        <v>#DIV/0!</v>
      </c>
      <c r="Z141" s="69" t="e">
        <f t="shared" ca="1" si="110"/>
        <v>#DIV/0!</v>
      </c>
      <c r="AA141" s="69" t="e">
        <f t="shared" ca="1" si="110"/>
        <v>#DIV/0!</v>
      </c>
      <c r="AB141" s="69" t="e">
        <f t="shared" ca="1" si="110"/>
        <v>#DIV/0!</v>
      </c>
      <c r="AC141" s="69" t="e">
        <f t="shared" ca="1" si="110"/>
        <v>#DIV/0!</v>
      </c>
      <c r="AD141" s="69" t="e">
        <f t="shared" ca="1" si="110"/>
        <v>#DIV/0!</v>
      </c>
      <c r="AE141" s="69" t="e">
        <f t="shared" ca="1" si="110"/>
        <v>#DIV/0!</v>
      </c>
      <c r="AF141" s="69" t="e">
        <f t="shared" ca="1" si="110"/>
        <v>#DIV/0!</v>
      </c>
      <c r="AG141" s="69" t="e">
        <f t="shared" ca="1" si="110"/>
        <v>#DIV/0!</v>
      </c>
      <c r="AH141" s="69" t="e">
        <f t="shared" ca="1" si="110"/>
        <v>#DIV/0!</v>
      </c>
      <c r="AI141" s="69" t="e">
        <f t="shared" ca="1" si="110"/>
        <v>#DIV/0!</v>
      </c>
      <c r="AJ141" s="69" t="e">
        <f t="shared" ca="1" si="110"/>
        <v>#DIV/0!</v>
      </c>
      <c r="AK141" s="69" t="e">
        <f t="shared" ca="1" si="110"/>
        <v>#DIV/0!</v>
      </c>
      <c r="AL141" s="69" t="e">
        <f t="shared" ca="1" si="110"/>
        <v>#DIV/0!</v>
      </c>
      <c r="AM141" s="69" t="e">
        <f t="shared" ca="1" si="110"/>
        <v>#DIV/0!</v>
      </c>
      <c r="AN141" s="69" t="e">
        <f t="shared" ca="1" si="110"/>
        <v>#DIV/0!</v>
      </c>
      <c r="AO141" s="69" t="e">
        <f t="shared" ca="1" si="110"/>
        <v>#DIV/0!</v>
      </c>
      <c r="AP141" s="69" t="e">
        <f t="shared" ca="1" si="110"/>
        <v>#DIV/0!</v>
      </c>
      <c r="AQ141" s="69" t="e">
        <f t="shared" ca="1" si="110"/>
        <v>#DIV/0!</v>
      </c>
      <c r="AR141" s="69" t="e">
        <f t="shared" ca="1" si="110"/>
        <v>#DIV/0!</v>
      </c>
      <c r="AS141" s="69" t="e">
        <f t="shared" ca="1" si="110"/>
        <v>#DIV/0!</v>
      </c>
      <c r="AT141" s="69" t="e">
        <f t="shared" ca="1" si="110"/>
        <v>#DIV/0!</v>
      </c>
      <c r="AU141" s="69" t="e">
        <f t="shared" ca="1" si="110"/>
        <v>#DIV/0!</v>
      </c>
      <c r="AV141" s="69" t="e">
        <f t="shared" ca="1" si="110"/>
        <v>#DIV/0!</v>
      </c>
      <c r="AW141" s="69" t="e">
        <f t="shared" ca="1" si="110"/>
        <v>#DIV/0!</v>
      </c>
      <c r="AX141" s="69" t="e">
        <f t="shared" ca="1" si="110"/>
        <v>#DIV/0!</v>
      </c>
      <c r="AY141" s="69" t="e">
        <f t="shared" ca="1" si="110"/>
        <v>#DIV/0!</v>
      </c>
      <c r="AZ141" s="69" t="e">
        <f t="shared" ca="1" si="110"/>
        <v>#DIV/0!</v>
      </c>
      <c r="BA141" s="69" t="e">
        <f t="shared" ca="1" si="110"/>
        <v>#DIV/0!</v>
      </c>
      <c r="BB141" s="69" t="e">
        <f t="shared" ca="1" si="110"/>
        <v>#DIV/0!</v>
      </c>
      <c r="BC141" s="69" t="e">
        <f t="shared" ca="1" si="110"/>
        <v>#DIV/0!</v>
      </c>
      <c r="BD141" s="69" t="e">
        <f t="shared" ca="1" si="110"/>
        <v>#DIV/0!</v>
      </c>
      <c r="BE141" s="69" t="e">
        <f t="shared" ca="1" si="110"/>
        <v>#DIV/0!</v>
      </c>
      <c r="BF141" s="70"/>
      <c r="BG141" s="70"/>
      <c r="BH141" s="70"/>
      <c r="BI141" s="70"/>
      <c r="BJ141" s="70"/>
      <c r="BK141" s="70"/>
      <c r="BL141" s="70"/>
    </row>
    <row r="142" spans="2:64" ht="17" thickBot="1" x14ac:dyDescent="0.25"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188"/>
      <c r="V142" s="188"/>
      <c r="W142" s="188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3"/>
      <c r="BG142" s="3"/>
      <c r="BH142" s="3"/>
      <c r="BI142" s="3"/>
      <c r="BJ142" s="3"/>
      <c r="BK142" s="3"/>
      <c r="BL142" s="3"/>
    </row>
    <row r="143" spans="2:64" s="59" customFormat="1" ht="17" thickBot="1" x14ac:dyDescent="0.25">
      <c r="H143" s="250"/>
      <c r="I143" s="59" t="s">
        <v>145</v>
      </c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195"/>
      <c r="V143" s="195"/>
      <c r="W143" s="195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0"/>
      <c r="BG143" s="60"/>
      <c r="BH143" s="60"/>
      <c r="BI143" s="60"/>
      <c r="BJ143" s="60"/>
      <c r="BK143" s="60"/>
      <c r="BL143" s="60"/>
    </row>
    <row r="144" spans="2:64" s="84" customFormat="1" x14ac:dyDescent="0.2">
      <c r="H144" s="251"/>
      <c r="I144" s="84" t="s">
        <v>42</v>
      </c>
      <c r="J144" s="84">
        <f t="shared" ref="J144:S148" si="112">SUMIF($H$12:$H$140,$I144,J$12:J$140)</f>
        <v>0</v>
      </c>
      <c r="K144" s="84">
        <f t="shared" si="112"/>
        <v>0</v>
      </c>
      <c r="L144" s="84">
        <f t="shared" si="112"/>
        <v>0</v>
      </c>
      <c r="M144" s="84">
        <f t="shared" si="112"/>
        <v>0</v>
      </c>
      <c r="N144" s="84">
        <f t="shared" si="112"/>
        <v>0</v>
      </c>
      <c r="O144" s="84">
        <f t="shared" si="112"/>
        <v>0</v>
      </c>
      <c r="P144" s="84">
        <f t="shared" si="112"/>
        <v>0</v>
      </c>
      <c r="Q144" s="84">
        <f t="shared" si="112"/>
        <v>0</v>
      </c>
      <c r="R144" s="84">
        <f t="shared" si="112"/>
        <v>0</v>
      </c>
      <c r="S144" s="84">
        <f t="shared" si="112"/>
        <v>0</v>
      </c>
      <c r="T144" s="84">
        <f t="shared" ref="T144:AC148" si="113">SUMIF($H$12:$H$140,$I144,T$12:T$140)</f>
        <v>0</v>
      </c>
      <c r="U144" s="196">
        <f t="shared" si="113"/>
        <v>0</v>
      </c>
      <c r="V144" s="196">
        <f t="shared" si="113"/>
        <v>0</v>
      </c>
      <c r="W144" s="196">
        <f t="shared" si="113"/>
        <v>0</v>
      </c>
      <c r="X144" s="138">
        <f t="shared" si="113"/>
        <v>0</v>
      </c>
      <c r="Y144" s="138">
        <f t="shared" si="113"/>
        <v>0</v>
      </c>
      <c r="Z144" s="138">
        <f t="shared" si="113"/>
        <v>0</v>
      </c>
      <c r="AA144" s="138">
        <f t="shared" si="113"/>
        <v>0</v>
      </c>
      <c r="AB144" s="138">
        <f t="shared" si="113"/>
        <v>0</v>
      </c>
      <c r="AC144" s="138">
        <f t="shared" si="113"/>
        <v>0</v>
      </c>
      <c r="AD144" s="138">
        <f t="shared" ref="AD144:AM148" si="114">SUMIF($H$12:$H$140,$I144,AD$12:AD$140)</f>
        <v>0</v>
      </c>
      <c r="AE144" s="138">
        <f t="shared" si="114"/>
        <v>0</v>
      </c>
      <c r="AF144" s="138">
        <f t="shared" si="114"/>
        <v>0</v>
      </c>
      <c r="AG144" s="138">
        <f t="shared" si="114"/>
        <v>0</v>
      </c>
      <c r="AH144" s="138">
        <f t="shared" si="114"/>
        <v>0</v>
      </c>
      <c r="AI144" s="138">
        <f t="shared" si="114"/>
        <v>0</v>
      </c>
      <c r="AJ144" s="138">
        <f t="shared" si="114"/>
        <v>0</v>
      </c>
      <c r="AK144" s="138">
        <f t="shared" si="114"/>
        <v>0</v>
      </c>
      <c r="AL144" s="138">
        <f t="shared" si="114"/>
        <v>0</v>
      </c>
      <c r="AM144" s="138">
        <f t="shared" si="114"/>
        <v>0</v>
      </c>
      <c r="AN144" s="138">
        <f t="shared" ref="AN144:AW148" si="115">SUMIF($H$12:$H$140,$I144,AN$12:AN$140)</f>
        <v>0</v>
      </c>
      <c r="AO144" s="138">
        <f t="shared" si="115"/>
        <v>0</v>
      </c>
      <c r="AP144" s="138">
        <f t="shared" si="115"/>
        <v>0</v>
      </c>
      <c r="AQ144" s="138">
        <f t="shared" si="115"/>
        <v>0</v>
      </c>
      <c r="AR144" s="138">
        <f t="shared" si="115"/>
        <v>0</v>
      </c>
      <c r="AS144" s="138">
        <f t="shared" si="115"/>
        <v>0</v>
      </c>
      <c r="AT144" s="138">
        <f t="shared" si="115"/>
        <v>0</v>
      </c>
      <c r="AU144" s="138">
        <f t="shared" si="115"/>
        <v>0</v>
      </c>
      <c r="AV144" s="138">
        <f t="shared" si="115"/>
        <v>0</v>
      </c>
      <c r="AW144" s="138">
        <f t="shared" si="115"/>
        <v>0</v>
      </c>
      <c r="AX144" s="138">
        <f t="shared" ref="AX144:BE148" si="116">SUMIF($H$12:$H$140,$I144,AX$12:AX$140)</f>
        <v>0</v>
      </c>
      <c r="AY144" s="138">
        <f t="shared" si="116"/>
        <v>0</v>
      </c>
      <c r="AZ144" s="138">
        <f t="shared" si="116"/>
        <v>0</v>
      </c>
      <c r="BA144" s="138">
        <f t="shared" si="116"/>
        <v>0</v>
      </c>
      <c r="BB144" s="138">
        <f t="shared" si="116"/>
        <v>0</v>
      </c>
      <c r="BC144" s="138">
        <f t="shared" si="116"/>
        <v>0</v>
      </c>
      <c r="BD144" s="138">
        <f t="shared" si="116"/>
        <v>0</v>
      </c>
      <c r="BE144" s="138">
        <f t="shared" si="116"/>
        <v>0</v>
      </c>
    </row>
    <row r="145" spans="8:64" s="85" customFormat="1" x14ac:dyDescent="0.2">
      <c r="H145" s="224"/>
      <c r="I145" s="85" t="s">
        <v>47</v>
      </c>
      <c r="J145" s="85">
        <f t="shared" si="112"/>
        <v>0</v>
      </c>
      <c r="K145" s="85">
        <f t="shared" si="112"/>
        <v>0</v>
      </c>
      <c r="L145" s="85">
        <f t="shared" si="112"/>
        <v>0</v>
      </c>
      <c r="M145" s="85">
        <f t="shared" si="112"/>
        <v>0</v>
      </c>
      <c r="N145" s="85">
        <f t="shared" si="112"/>
        <v>0</v>
      </c>
      <c r="O145" s="85">
        <f t="shared" si="112"/>
        <v>0</v>
      </c>
      <c r="P145" s="85">
        <f t="shared" si="112"/>
        <v>0</v>
      </c>
      <c r="Q145" s="85">
        <f t="shared" si="112"/>
        <v>0</v>
      </c>
      <c r="R145" s="85">
        <f t="shared" si="112"/>
        <v>0</v>
      </c>
      <c r="S145" s="85">
        <f t="shared" si="112"/>
        <v>0</v>
      </c>
      <c r="T145" s="85">
        <f t="shared" si="113"/>
        <v>0</v>
      </c>
      <c r="U145" s="197">
        <f t="shared" si="113"/>
        <v>0</v>
      </c>
      <c r="V145" s="197">
        <f t="shared" si="113"/>
        <v>0</v>
      </c>
      <c r="W145" s="197">
        <f t="shared" si="113"/>
        <v>0</v>
      </c>
      <c r="X145" s="139">
        <f t="shared" si="113"/>
        <v>0</v>
      </c>
      <c r="Y145" s="139">
        <f t="shared" si="113"/>
        <v>0</v>
      </c>
      <c r="Z145" s="139">
        <f t="shared" si="113"/>
        <v>0</v>
      </c>
      <c r="AA145" s="139">
        <f t="shared" si="113"/>
        <v>0</v>
      </c>
      <c r="AB145" s="139">
        <f t="shared" si="113"/>
        <v>0</v>
      </c>
      <c r="AC145" s="139">
        <f t="shared" si="113"/>
        <v>0</v>
      </c>
      <c r="AD145" s="139">
        <f t="shared" si="114"/>
        <v>0</v>
      </c>
      <c r="AE145" s="139">
        <f t="shared" si="114"/>
        <v>0</v>
      </c>
      <c r="AF145" s="139">
        <f t="shared" si="114"/>
        <v>0</v>
      </c>
      <c r="AG145" s="139">
        <f t="shared" si="114"/>
        <v>0</v>
      </c>
      <c r="AH145" s="139">
        <f t="shared" si="114"/>
        <v>0</v>
      </c>
      <c r="AI145" s="139">
        <f t="shared" si="114"/>
        <v>0</v>
      </c>
      <c r="AJ145" s="139">
        <f t="shared" si="114"/>
        <v>0</v>
      </c>
      <c r="AK145" s="139">
        <f t="shared" si="114"/>
        <v>0</v>
      </c>
      <c r="AL145" s="139">
        <f t="shared" si="114"/>
        <v>0</v>
      </c>
      <c r="AM145" s="139">
        <f t="shared" si="114"/>
        <v>0</v>
      </c>
      <c r="AN145" s="139">
        <f t="shared" si="115"/>
        <v>0</v>
      </c>
      <c r="AO145" s="139">
        <f t="shared" si="115"/>
        <v>0</v>
      </c>
      <c r="AP145" s="139">
        <f t="shared" si="115"/>
        <v>0</v>
      </c>
      <c r="AQ145" s="139">
        <f t="shared" si="115"/>
        <v>0</v>
      </c>
      <c r="AR145" s="139">
        <f t="shared" si="115"/>
        <v>0</v>
      </c>
      <c r="AS145" s="139">
        <f t="shared" si="115"/>
        <v>0</v>
      </c>
      <c r="AT145" s="139">
        <f t="shared" si="115"/>
        <v>0</v>
      </c>
      <c r="AU145" s="139">
        <f t="shared" si="115"/>
        <v>0</v>
      </c>
      <c r="AV145" s="139">
        <f t="shared" si="115"/>
        <v>0</v>
      </c>
      <c r="AW145" s="139">
        <f t="shared" si="115"/>
        <v>0</v>
      </c>
      <c r="AX145" s="139">
        <f t="shared" si="116"/>
        <v>0</v>
      </c>
      <c r="AY145" s="139">
        <f t="shared" si="116"/>
        <v>0</v>
      </c>
      <c r="AZ145" s="139">
        <f t="shared" si="116"/>
        <v>0</v>
      </c>
      <c r="BA145" s="139">
        <f t="shared" si="116"/>
        <v>0</v>
      </c>
      <c r="BB145" s="139">
        <f t="shared" si="116"/>
        <v>0</v>
      </c>
      <c r="BC145" s="139">
        <f t="shared" si="116"/>
        <v>0</v>
      </c>
      <c r="BD145" s="139">
        <f t="shared" si="116"/>
        <v>0</v>
      </c>
      <c r="BE145" s="139">
        <f t="shared" si="116"/>
        <v>0</v>
      </c>
    </row>
    <row r="146" spans="8:64" s="85" customFormat="1" x14ac:dyDescent="0.2">
      <c r="H146" s="224"/>
      <c r="I146" s="85" t="s">
        <v>85</v>
      </c>
      <c r="J146" s="85">
        <f t="shared" si="112"/>
        <v>0</v>
      </c>
      <c r="K146" s="85">
        <f t="shared" si="112"/>
        <v>0</v>
      </c>
      <c r="L146" s="85">
        <f t="shared" si="112"/>
        <v>0</v>
      </c>
      <c r="M146" s="85">
        <f t="shared" si="112"/>
        <v>0</v>
      </c>
      <c r="N146" s="85">
        <f t="shared" si="112"/>
        <v>0</v>
      </c>
      <c r="O146" s="85">
        <f t="shared" si="112"/>
        <v>0</v>
      </c>
      <c r="P146" s="85">
        <f t="shared" si="112"/>
        <v>0</v>
      </c>
      <c r="Q146" s="85">
        <f t="shared" si="112"/>
        <v>0</v>
      </c>
      <c r="R146" s="85">
        <f t="shared" si="112"/>
        <v>0</v>
      </c>
      <c r="S146" s="85">
        <f t="shared" si="112"/>
        <v>0</v>
      </c>
      <c r="T146" s="85">
        <f t="shared" si="113"/>
        <v>0</v>
      </c>
      <c r="U146" s="197">
        <f t="shared" si="113"/>
        <v>0</v>
      </c>
      <c r="V146" s="197">
        <f t="shared" si="113"/>
        <v>0</v>
      </c>
      <c r="W146" s="197">
        <f t="shared" si="113"/>
        <v>0</v>
      </c>
      <c r="X146" s="139">
        <f t="shared" si="113"/>
        <v>0</v>
      </c>
      <c r="Y146" s="139">
        <f t="shared" si="113"/>
        <v>0</v>
      </c>
      <c r="Z146" s="139">
        <f t="shared" si="113"/>
        <v>0</v>
      </c>
      <c r="AA146" s="139">
        <f t="shared" si="113"/>
        <v>0</v>
      </c>
      <c r="AB146" s="139">
        <f t="shared" si="113"/>
        <v>0</v>
      </c>
      <c r="AC146" s="139">
        <f t="shared" si="113"/>
        <v>0</v>
      </c>
      <c r="AD146" s="139">
        <f t="shared" si="114"/>
        <v>0</v>
      </c>
      <c r="AE146" s="139">
        <f t="shared" si="114"/>
        <v>0</v>
      </c>
      <c r="AF146" s="139">
        <f t="shared" si="114"/>
        <v>0</v>
      </c>
      <c r="AG146" s="139">
        <f t="shared" si="114"/>
        <v>0</v>
      </c>
      <c r="AH146" s="139">
        <f t="shared" si="114"/>
        <v>0</v>
      </c>
      <c r="AI146" s="139">
        <f t="shared" si="114"/>
        <v>0</v>
      </c>
      <c r="AJ146" s="139">
        <f t="shared" si="114"/>
        <v>0</v>
      </c>
      <c r="AK146" s="139">
        <f t="shared" si="114"/>
        <v>0</v>
      </c>
      <c r="AL146" s="139">
        <f t="shared" si="114"/>
        <v>0</v>
      </c>
      <c r="AM146" s="139">
        <f t="shared" si="114"/>
        <v>0</v>
      </c>
      <c r="AN146" s="139">
        <f t="shared" si="115"/>
        <v>0</v>
      </c>
      <c r="AO146" s="139">
        <f t="shared" si="115"/>
        <v>0</v>
      </c>
      <c r="AP146" s="139">
        <f t="shared" si="115"/>
        <v>0</v>
      </c>
      <c r="AQ146" s="139">
        <f t="shared" si="115"/>
        <v>0</v>
      </c>
      <c r="AR146" s="139">
        <f t="shared" si="115"/>
        <v>0</v>
      </c>
      <c r="AS146" s="139">
        <f t="shared" si="115"/>
        <v>0</v>
      </c>
      <c r="AT146" s="139">
        <f t="shared" si="115"/>
        <v>0</v>
      </c>
      <c r="AU146" s="139">
        <f t="shared" si="115"/>
        <v>0</v>
      </c>
      <c r="AV146" s="139">
        <f t="shared" si="115"/>
        <v>0</v>
      </c>
      <c r="AW146" s="139">
        <f t="shared" si="115"/>
        <v>0</v>
      </c>
      <c r="AX146" s="139">
        <f t="shared" si="116"/>
        <v>0</v>
      </c>
      <c r="AY146" s="139">
        <f t="shared" si="116"/>
        <v>0</v>
      </c>
      <c r="AZ146" s="139">
        <f t="shared" si="116"/>
        <v>0</v>
      </c>
      <c r="BA146" s="139">
        <f t="shared" si="116"/>
        <v>0</v>
      </c>
      <c r="BB146" s="139">
        <f t="shared" si="116"/>
        <v>0</v>
      </c>
      <c r="BC146" s="139">
        <f t="shared" si="116"/>
        <v>0</v>
      </c>
      <c r="BD146" s="139">
        <f t="shared" si="116"/>
        <v>0</v>
      </c>
      <c r="BE146" s="139">
        <f t="shared" si="116"/>
        <v>0</v>
      </c>
    </row>
    <row r="147" spans="8:64" s="85" customFormat="1" x14ac:dyDescent="0.2">
      <c r="H147" s="224"/>
      <c r="I147" s="85" t="s">
        <v>86</v>
      </c>
      <c r="J147" s="85">
        <f t="shared" si="112"/>
        <v>0</v>
      </c>
      <c r="K147" s="85">
        <f t="shared" si="112"/>
        <v>0</v>
      </c>
      <c r="L147" s="85">
        <f t="shared" si="112"/>
        <v>0</v>
      </c>
      <c r="M147" s="85">
        <f t="shared" si="112"/>
        <v>0</v>
      </c>
      <c r="N147" s="85">
        <f t="shared" si="112"/>
        <v>0</v>
      </c>
      <c r="O147" s="85">
        <f t="shared" si="112"/>
        <v>0</v>
      </c>
      <c r="P147" s="85">
        <f t="shared" si="112"/>
        <v>0</v>
      </c>
      <c r="Q147" s="85">
        <f t="shared" si="112"/>
        <v>0</v>
      </c>
      <c r="R147" s="85">
        <f t="shared" si="112"/>
        <v>0</v>
      </c>
      <c r="S147" s="85">
        <f t="shared" si="112"/>
        <v>0</v>
      </c>
      <c r="T147" s="85">
        <f t="shared" si="113"/>
        <v>0</v>
      </c>
      <c r="U147" s="197">
        <f t="shared" si="113"/>
        <v>0</v>
      </c>
      <c r="V147" s="197">
        <f t="shared" si="113"/>
        <v>0</v>
      </c>
      <c r="W147" s="197">
        <f t="shared" si="113"/>
        <v>0</v>
      </c>
      <c r="X147" s="139">
        <f t="shared" ca="1" si="113"/>
        <v>0</v>
      </c>
      <c r="Y147" s="139">
        <f t="shared" ca="1" si="113"/>
        <v>0</v>
      </c>
      <c r="Z147" s="139">
        <f t="shared" ca="1" si="113"/>
        <v>0</v>
      </c>
      <c r="AA147" s="139">
        <f t="shared" ca="1" si="113"/>
        <v>0</v>
      </c>
      <c r="AB147" s="139">
        <f t="shared" ca="1" si="113"/>
        <v>0</v>
      </c>
      <c r="AC147" s="139">
        <f t="shared" ca="1" si="113"/>
        <v>0</v>
      </c>
      <c r="AD147" s="139">
        <f t="shared" ca="1" si="114"/>
        <v>0</v>
      </c>
      <c r="AE147" s="139">
        <f t="shared" ca="1" si="114"/>
        <v>0</v>
      </c>
      <c r="AF147" s="139">
        <f t="shared" ca="1" si="114"/>
        <v>0</v>
      </c>
      <c r="AG147" s="139">
        <f t="shared" ca="1" si="114"/>
        <v>0</v>
      </c>
      <c r="AH147" s="139">
        <f t="shared" ca="1" si="114"/>
        <v>0</v>
      </c>
      <c r="AI147" s="139">
        <f t="shared" ca="1" si="114"/>
        <v>0</v>
      </c>
      <c r="AJ147" s="139">
        <f t="shared" ca="1" si="114"/>
        <v>0</v>
      </c>
      <c r="AK147" s="139">
        <f t="shared" ca="1" si="114"/>
        <v>0</v>
      </c>
      <c r="AL147" s="139">
        <f t="shared" ca="1" si="114"/>
        <v>0</v>
      </c>
      <c r="AM147" s="139">
        <f t="shared" ca="1" si="114"/>
        <v>0</v>
      </c>
      <c r="AN147" s="139">
        <f t="shared" ca="1" si="115"/>
        <v>0</v>
      </c>
      <c r="AO147" s="139">
        <f t="shared" ca="1" si="115"/>
        <v>0</v>
      </c>
      <c r="AP147" s="139">
        <f t="shared" ca="1" si="115"/>
        <v>0</v>
      </c>
      <c r="AQ147" s="139">
        <f t="shared" ca="1" si="115"/>
        <v>0</v>
      </c>
      <c r="AR147" s="139">
        <f t="shared" ca="1" si="115"/>
        <v>0</v>
      </c>
      <c r="AS147" s="139">
        <f t="shared" ca="1" si="115"/>
        <v>0</v>
      </c>
      <c r="AT147" s="139">
        <f t="shared" ca="1" si="115"/>
        <v>0</v>
      </c>
      <c r="AU147" s="139">
        <f t="shared" ca="1" si="115"/>
        <v>0</v>
      </c>
      <c r="AV147" s="139">
        <f t="shared" ca="1" si="115"/>
        <v>0</v>
      </c>
      <c r="AW147" s="139">
        <f t="shared" ca="1" si="115"/>
        <v>0</v>
      </c>
      <c r="AX147" s="139">
        <f t="shared" ca="1" si="116"/>
        <v>0</v>
      </c>
      <c r="AY147" s="139">
        <f t="shared" ca="1" si="116"/>
        <v>0</v>
      </c>
      <c r="AZ147" s="139">
        <f t="shared" ca="1" si="116"/>
        <v>0</v>
      </c>
      <c r="BA147" s="139">
        <f t="shared" ca="1" si="116"/>
        <v>0</v>
      </c>
      <c r="BB147" s="139">
        <f t="shared" ca="1" si="116"/>
        <v>0</v>
      </c>
      <c r="BC147" s="139">
        <f t="shared" ca="1" si="116"/>
        <v>0</v>
      </c>
      <c r="BD147" s="139">
        <f t="shared" ca="1" si="116"/>
        <v>0</v>
      </c>
      <c r="BE147" s="139">
        <f t="shared" ca="1" si="116"/>
        <v>0</v>
      </c>
    </row>
    <row r="148" spans="8:64" s="45" customFormat="1" ht="17" thickBot="1" x14ac:dyDescent="0.25">
      <c r="H148" s="252"/>
      <c r="I148" s="45" t="s">
        <v>87</v>
      </c>
      <c r="J148" s="45">
        <f t="shared" si="112"/>
        <v>0</v>
      </c>
      <c r="K148" s="45">
        <f t="shared" si="112"/>
        <v>0</v>
      </c>
      <c r="L148" s="45">
        <f t="shared" si="112"/>
        <v>0</v>
      </c>
      <c r="M148" s="45">
        <f t="shared" si="112"/>
        <v>0</v>
      </c>
      <c r="N148" s="45">
        <f t="shared" si="112"/>
        <v>0</v>
      </c>
      <c r="O148" s="45">
        <f t="shared" si="112"/>
        <v>0</v>
      </c>
      <c r="P148" s="45">
        <f t="shared" si="112"/>
        <v>0</v>
      </c>
      <c r="Q148" s="45">
        <f t="shared" si="112"/>
        <v>0</v>
      </c>
      <c r="R148" s="45">
        <f t="shared" si="112"/>
        <v>0</v>
      </c>
      <c r="S148" s="45">
        <f t="shared" si="112"/>
        <v>0</v>
      </c>
      <c r="T148" s="45">
        <f t="shared" si="113"/>
        <v>0</v>
      </c>
      <c r="U148" s="46">
        <f t="shared" si="113"/>
        <v>0</v>
      </c>
      <c r="V148" s="46">
        <f t="shared" si="113"/>
        <v>0</v>
      </c>
      <c r="W148" s="46">
        <f t="shared" si="113"/>
        <v>0</v>
      </c>
      <c r="X148" s="47">
        <f t="shared" ca="1" si="113"/>
        <v>0</v>
      </c>
      <c r="Y148" s="47">
        <f t="shared" ca="1" si="113"/>
        <v>0</v>
      </c>
      <c r="Z148" s="47">
        <f t="shared" ca="1" si="113"/>
        <v>0</v>
      </c>
      <c r="AA148" s="47">
        <f t="shared" ca="1" si="113"/>
        <v>0</v>
      </c>
      <c r="AB148" s="47">
        <f t="shared" ca="1" si="113"/>
        <v>0</v>
      </c>
      <c r="AC148" s="47">
        <f t="shared" ca="1" si="113"/>
        <v>0</v>
      </c>
      <c r="AD148" s="47">
        <f t="shared" ca="1" si="114"/>
        <v>0</v>
      </c>
      <c r="AE148" s="47">
        <f t="shared" ca="1" si="114"/>
        <v>0</v>
      </c>
      <c r="AF148" s="47">
        <f t="shared" ca="1" si="114"/>
        <v>0</v>
      </c>
      <c r="AG148" s="47">
        <f t="shared" ca="1" si="114"/>
        <v>0</v>
      </c>
      <c r="AH148" s="47">
        <f t="shared" ca="1" si="114"/>
        <v>0</v>
      </c>
      <c r="AI148" s="47">
        <f t="shared" ca="1" si="114"/>
        <v>0</v>
      </c>
      <c r="AJ148" s="47">
        <f t="shared" ca="1" si="114"/>
        <v>0</v>
      </c>
      <c r="AK148" s="47">
        <f t="shared" ca="1" si="114"/>
        <v>0</v>
      </c>
      <c r="AL148" s="47">
        <f t="shared" ca="1" si="114"/>
        <v>0</v>
      </c>
      <c r="AM148" s="47">
        <f t="shared" ca="1" si="114"/>
        <v>0</v>
      </c>
      <c r="AN148" s="47">
        <f t="shared" ca="1" si="115"/>
        <v>0</v>
      </c>
      <c r="AO148" s="47">
        <f t="shared" ca="1" si="115"/>
        <v>0</v>
      </c>
      <c r="AP148" s="47">
        <f t="shared" ca="1" si="115"/>
        <v>0</v>
      </c>
      <c r="AQ148" s="47">
        <f t="shared" ca="1" si="115"/>
        <v>0</v>
      </c>
      <c r="AR148" s="47">
        <f t="shared" ca="1" si="115"/>
        <v>0</v>
      </c>
      <c r="AS148" s="47">
        <f t="shared" ca="1" si="115"/>
        <v>0</v>
      </c>
      <c r="AT148" s="47">
        <f t="shared" ca="1" si="115"/>
        <v>0</v>
      </c>
      <c r="AU148" s="47">
        <f t="shared" ca="1" si="115"/>
        <v>0</v>
      </c>
      <c r="AV148" s="47">
        <f t="shared" ca="1" si="115"/>
        <v>0</v>
      </c>
      <c r="AW148" s="47">
        <f t="shared" ca="1" si="115"/>
        <v>0</v>
      </c>
      <c r="AX148" s="47">
        <f t="shared" ca="1" si="116"/>
        <v>0</v>
      </c>
      <c r="AY148" s="47">
        <f t="shared" ca="1" si="116"/>
        <v>0</v>
      </c>
      <c r="AZ148" s="47">
        <f t="shared" ca="1" si="116"/>
        <v>0</v>
      </c>
      <c r="BA148" s="47">
        <f t="shared" ca="1" si="116"/>
        <v>0</v>
      </c>
      <c r="BB148" s="47">
        <f t="shared" ca="1" si="116"/>
        <v>0</v>
      </c>
      <c r="BC148" s="47">
        <f t="shared" ca="1" si="116"/>
        <v>0</v>
      </c>
      <c r="BD148" s="47">
        <f t="shared" ca="1" si="116"/>
        <v>0</v>
      </c>
      <c r="BE148" s="47">
        <f t="shared" ca="1" si="116"/>
        <v>0</v>
      </c>
    </row>
    <row r="149" spans="8:64" ht="17" thickBot="1" x14ac:dyDescent="0.25"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188"/>
      <c r="V149" s="188"/>
      <c r="W149" s="188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3"/>
      <c r="BG149" s="3"/>
      <c r="BH149" s="3"/>
      <c r="BI149" s="3"/>
      <c r="BJ149" s="3"/>
      <c r="BK149" s="3"/>
      <c r="BL149" s="3"/>
    </row>
    <row r="150" spans="8:64" s="59" customFormat="1" ht="17" thickBot="1" x14ac:dyDescent="0.25">
      <c r="H150" s="250"/>
      <c r="I150" s="59" t="s">
        <v>146</v>
      </c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195"/>
      <c r="V150" s="195"/>
      <c r="W150" s="195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0"/>
      <c r="BG150" s="60"/>
      <c r="BH150" s="60"/>
      <c r="BI150" s="60"/>
      <c r="BJ150" s="60"/>
      <c r="BK150" s="60"/>
      <c r="BL150" s="60"/>
    </row>
    <row r="151" spans="8:64" s="84" customFormat="1" x14ac:dyDescent="0.2">
      <c r="H151" s="251"/>
      <c r="I151" s="84" t="s">
        <v>42</v>
      </c>
      <c r="U151" s="196">
        <f>IF(U$4=12,SUM(J21:U21),0)</f>
        <v>0</v>
      </c>
      <c r="V151" s="196">
        <f>IF(V$4=12,SUM(K21:V21),0)</f>
        <v>0</v>
      </c>
      <c r="W151" s="196">
        <f>IF(W$4=12,SUM(L21:W21),0)</f>
        <v>0</v>
      </c>
      <c r="X151" s="138">
        <f t="shared" ref="X151:BE151" si="117">IF(X$4=12,SUM(M21:X21),0)</f>
        <v>0</v>
      </c>
      <c r="Y151" s="138">
        <f t="shared" si="117"/>
        <v>0</v>
      </c>
      <c r="Z151" s="138">
        <f t="shared" si="117"/>
        <v>0</v>
      </c>
      <c r="AA151" s="138">
        <f t="shared" si="117"/>
        <v>0</v>
      </c>
      <c r="AB151" s="138">
        <f t="shared" si="117"/>
        <v>0</v>
      </c>
      <c r="AC151" s="138">
        <f t="shared" si="117"/>
        <v>0</v>
      </c>
      <c r="AD151" s="138">
        <f t="shared" si="117"/>
        <v>0</v>
      </c>
      <c r="AE151" s="138">
        <f t="shared" si="117"/>
        <v>0</v>
      </c>
      <c r="AF151" s="138">
        <f t="shared" si="117"/>
        <v>0</v>
      </c>
      <c r="AG151" s="138">
        <f t="shared" si="117"/>
        <v>0</v>
      </c>
      <c r="AH151" s="138">
        <f t="shared" si="117"/>
        <v>0</v>
      </c>
      <c r="AI151" s="138">
        <f t="shared" si="117"/>
        <v>0</v>
      </c>
      <c r="AJ151" s="138">
        <f t="shared" si="117"/>
        <v>0</v>
      </c>
      <c r="AK151" s="138">
        <f t="shared" si="117"/>
        <v>0</v>
      </c>
      <c r="AL151" s="138">
        <f t="shared" si="117"/>
        <v>0</v>
      </c>
      <c r="AM151" s="138">
        <f t="shared" si="117"/>
        <v>0</v>
      </c>
      <c r="AN151" s="138">
        <f t="shared" si="117"/>
        <v>0</v>
      </c>
      <c r="AO151" s="138">
        <f t="shared" si="117"/>
        <v>0</v>
      </c>
      <c r="AP151" s="138">
        <f t="shared" si="117"/>
        <v>0</v>
      </c>
      <c r="AQ151" s="138">
        <f t="shared" si="117"/>
        <v>0</v>
      </c>
      <c r="AR151" s="138">
        <f t="shared" si="117"/>
        <v>0</v>
      </c>
      <c r="AS151" s="138">
        <f t="shared" si="117"/>
        <v>0</v>
      </c>
      <c r="AT151" s="138">
        <f t="shared" si="117"/>
        <v>0</v>
      </c>
      <c r="AU151" s="138">
        <f t="shared" si="117"/>
        <v>0</v>
      </c>
      <c r="AV151" s="138">
        <f t="shared" si="117"/>
        <v>0</v>
      </c>
      <c r="AW151" s="138">
        <f t="shared" si="117"/>
        <v>0</v>
      </c>
      <c r="AX151" s="138">
        <f t="shared" si="117"/>
        <v>0</v>
      </c>
      <c r="AY151" s="138">
        <f t="shared" si="117"/>
        <v>0</v>
      </c>
      <c r="AZ151" s="138">
        <f t="shared" si="117"/>
        <v>0</v>
      </c>
      <c r="BA151" s="138">
        <f t="shared" si="117"/>
        <v>0</v>
      </c>
      <c r="BB151" s="138">
        <f t="shared" si="117"/>
        <v>0</v>
      </c>
      <c r="BC151" s="138">
        <f t="shared" si="117"/>
        <v>0</v>
      </c>
      <c r="BD151" s="138">
        <f t="shared" si="117"/>
        <v>0</v>
      </c>
      <c r="BE151" s="138">
        <f t="shared" si="117"/>
        <v>0</v>
      </c>
    </row>
    <row r="152" spans="8:64" s="85" customFormat="1" x14ac:dyDescent="0.2">
      <c r="H152" s="224"/>
      <c r="I152" s="85" t="s">
        <v>47</v>
      </c>
      <c r="U152" s="197">
        <f t="shared" ref="U152:BE152" si="118">IF(U$4=12,SUM(J31:U31),0)</f>
        <v>0</v>
      </c>
      <c r="V152" s="197">
        <f t="shared" si="118"/>
        <v>0</v>
      </c>
      <c r="W152" s="197">
        <f t="shared" si="118"/>
        <v>0</v>
      </c>
      <c r="X152" s="139">
        <f t="shared" si="118"/>
        <v>0</v>
      </c>
      <c r="Y152" s="139">
        <f t="shared" si="118"/>
        <v>0</v>
      </c>
      <c r="Z152" s="139">
        <f t="shared" si="118"/>
        <v>0</v>
      </c>
      <c r="AA152" s="139">
        <f t="shared" si="118"/>
        <v>0</v>
      </c>
      <c r="AB152" s="139">
        <f t="shared" si="118"/>
        <v>0</v>
      </c>
      <c r="AC152" s="139">
        <f t="shared" si="118"/>
        <v>0</v>
      </c>
      <c r="AD152" s="139">
        <f t="shared" si="118"/>
        <v>0</v>
      </c>
      <c r="AE152" s="139">
        <f t="shared" si="118"/>
        <v>0</v>
      </c>
      <c r="AF152" s="139">
        <f t="shared" si="118"/>
        <v>0</v>
      </c>
      <c r="AG152" s="139">
        <f t="shared" si="118"/>
        <v>0</v>
      </c>
      <c r="AH152" s="139">
        <f t="shared" si="118"/>
        <v>0</v>
      </c>
      <c r="AI152" s="139">
        <f t="shared" si="118"/>
        <v>0</v>
      </c>
      <c r="AJ152" s="139">
        <f t="shared" si="118"/>
        <v>0</v>
      </c>
      <c r="AK152" s="139">
        <f t="shared" si="118"/>
        <v>0</v>
      </c>
      <c r="AL152" s="139">
        <f t="shared" si="118"/>
        <v>0</v>
      </c>
      <c r="AM152" s="139">
        <f t="shared" si="118"/>
        <v>0</v>
      </c>
      <c r="AN152" s="139">
        <f t="shared" si="118"/>
        <v>0</v>
      </c>
      <c r="AO152" s="139">
        <f t="shared" si="118"/>
        <v>0</v>
      </c>
      <c r="AP152" s="139">
        <f t="shared" si="118"/>
        <v>0</v>
      </c>
      <c r="AQ152" s="139">
        <f t="shared" si="118"/>
        <v>0</v>
      </c>
      <c r="AR152" s="139">
        <f t="shared" si="118"/>
        <v>0</v>
      </c>
      <c r="AS152" s="139">
        <f t="shared" si="118"/>
        <v>0</v>
      </c>
      <c r="AT152" s="139">
        <f t="shared" si="118"/>
        <v>0</v>
      </c>
      <c r="AU152" s="139">
        <f t="shared" si="118"/>
        <v>0</v>
      </c>
      <c r="AV152" s="139">
        <f t="shared" si="118"/>
        <v>0</v>
      </c>
      <c r="AW152" s="139">
        <f t="shared" si="118"/>
        <v>0</v>
      </c>
      <c r="AX152" s="139">
        <f t="shared" si="118"/>
        <v>0</v>
      </c>
      <c r="AY152" s="139">
        <f t="shared" si="118"/>
        <v>0</v>
      </c>
      <c r="AZ152" s="139">
        <f t="shared" si="118"/>
        <v>0</v>
      </c>
      <c r="BA152" s="139">
        <f t="shared" si="118"/>
        <v>0</v>
      </c>
      <c r="BB152" s="139">
        <f t="shared" si="118"/>
        <v>0</v>
      </c>
      <c r="BC152" s="139">
        <f t="shared" si="118"/>
        <v>0</v>
      </c>
      <c r="BD152" s="139">
        <f t="shared" si="118"/>
        <v>0</v>
      </c>
      <c r="BE152" s="139">
        <f t="shared" si="118"/>
        <v>0</v>
      </c>
    </row>
    <row r="153" spans="8:64" s="45" customFormat="1" ht="17" thickBot="1" x14ac:dyDescent="0.25">
      <c r="H153" s="252"/>
      <c r="I153" s="45" t="s">
        <v>85</v>
      </c>
      <c r="U153" s="46">
        <f t="shared" ref="U153:BE153" si="119">IF(U$4=12,SUM(J41:U41),0)+IF(U$4=12,SUM(J51:U51),0)</f>
        <v>0</v>
      </c>
      <c r="V153" s="46">
        <f t="shared" si="119"/>
        <v>0</v>
      </c>
      <c r="W153" s="46">
        <f t="shared" si="119"/>
        <v>0</v>
      </c>
      <c r="X153" s="47">
        <f t="shared" si="119"/>
        <v>0</v>
      </c>
      <c r="Y153" s="47">
        <f t="shared" si="119"/>
        <v>0</v>
      </c>
      <c r="Z153" s="47">
        <f t="shared" si="119"/>
        <v>0</v>
      </c>
      <c r="AA153" s="47">
        <f t="shared" si="119"/>
        <v>0</v>
      </c>
      <c r="AB153" s="47">
        <f t="shared" si="119"/>
        <v>0</v>
      </c>
      <c r="AC153" s="47">
        <f t="shared" si="119"/>
        <v>0</v>
      </c>
      <c r="AD153" s="47">
        <f t="shared" si="119"/>
        <v>0</v>
      </c>
      <c r="AE153" s="47">
        <f t="shared" si="119"/>
        <v>0</v>
      </c>
      <c r="AF153" s="47">
        <f t="shared" si="119"/>
        <v>0</v>
      </c>
      <c r="AG153" s="47">
        <f t="shared" si="119"/>
        <v>0</v>
      </c>
      <c r="AH153" s="47">
        <f t="shared" si="119"/>
        <v>0</v>
      </c>
      <c r="AI153" s="47">
        <f t="shared" si="119"/>
        <v>0</v>
      </c>
      <c r="AJ153" s="47">
        <f t="shared" si="119"/>
        <v>0</v>
      </c>
      <c r="AK153" s="47">
        <f t="shared" si="119"/>
        <v>0</v>
      </c>
      <c r="AL153" s="47">
        <f t="shared" si="119"/>
        <v>0</v>
      </c>
      <c r="AM153" s="47">
        <f t="shared" si="119"/>
        <v>0</v>
      </c>
      <c r="AN153" s="47">
        <f t="shared" si="119"/>
        <v>0</v>
      </c>
      <c r="AO153" s="47">
        <f t="shared" si="119"/>
        <v>0</v>
      </c>
      <c r="AP153" s="47">
        <f t="shared" si="119"/>
        <v>0</v>
      </c>
      <c r="AQ153" s="47">
        <f t="shared" si="119"/>
        <v>0</v>
      </c>
      <c r="AR153" s="47">
        <f t="shared" si="119"/>
        <v>0</v>
      </c>
      <c r="AS153" s="47">
        <f t="shared" si="119"/>
        <v>0</v>
      </c>
      <c r="AT153" s="47">
        <f t="shared" si="119"/>
        <v>0</v>
      </c>
      <c r="AU153" s="47">
        <f t="shared" si="119"/>
        <v>0</v>
      </c>
      <c r="AV153" s="47">
        <f t="shared" si="119"/>
        <v>0</v>
      </c>
      <c r="AW153" s="47">
        <f t="shared" si="119"/>
        <v>0</v>
      </c>
      <c r="AX153" s="47">
        <f t="shared" si="119"/>
        <v>0</v>
      </c>
      <c r="AY153" s="47">
        <f t="shared" si="119"/>
        <v>0</v>
      </c>
      <c r="AZ153" s="47">
        <f t="shared" si="119"/>
        <v>0</v>
      </c>
      <c r="BA153" s="47">
        <f t="shared" si="119"/>
        <v>0</v>
      </c>
      <c r="BB153" s="47">
        <f t="shared" si="119"/>
        <v>0</v>
      </c>
      <c r="BC153" s="47">
        <f t="shared" si="119"/>
        <v>0</v>
      </c>
      <c r="BD153" s="47">
        <f t="shared" si="119"/>
        <v>0</v>
      </c>
      <c r="BE153" s="47">
        <f t="shared" si="119"/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zoomScalePageLayoutView="140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MRR_Revenue</vt:lpstr>
      <vt:lpstr>Costs</vt:lpstr>
      <vt:lpstr>Comments</vt:lpstr>
    </vt:vector>
  </TitlesOfParts>
  <Manager/>
  <Company>Pro Digito, MB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SaaS Financial Model Basic Example</dc:title>
  <dc:subject/>
  <dc:creator>Kostas Feruliovas</dc:creator>
  <cp:keywords/>
  <dc:description/>
  <cp:lastModifiedBy>Kostas Feruliovas</cp:lastModifiedBy>
  <dcterms:created xsi:type="dcterms:W3CDTF">2017-02-13T13:52:52Z</dcterms:created>
  <dcterms:modified xsi:type="dcterms:W3CDTF">2017-03-27T09:00:28Z</dcterms:modified>
  <cp:category/>
</cp:coreProperties>
</file>