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rrin/Workspaces/Book/net.jgp.books.sparkWithJava.ch04/data/"/>
    </mc:Choice>
  </mc:AlternateContent>
  <xr:revisionPtr revIDLastSave="0" documentId="10_ncr:8100000_{D491403C-0C19-E54E-BCBC-04B07EE99BF2}" xr6:coauthVersionLast="34" xr6:coauthVersionMax="34" xr10:uidLastSave="{00000000-0000-0000-0000-000000000000}"/>
  <bookViews>
    <workbookView xWindow="0" yWindow="460" windowWidth="38400" windowHeight="23040" xr2:uid="{F3FD4CC9-8027-2249-A179-E8E1DC3BF11D}"/>
  </bookViews>
  <sheets>
    <sheet name="Summary" sheetId="3" r:id="rId1"/>
    <sheet name="Results per # of dataset and op" sheetId="1" r:id="rId2"/>
    <sheet name="Cache vs. no cach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F7" i="3" l="1"/>
  <c r="H7" i="3" s="1"/>
  <c r="D7" i="3"/>
  <c r="D11" i="3" s="1"/>
  <c r="B7" i="3"/>
  <c r="F12" i="3"/>
  <c r="F10" i="3"/>
  <c r="F9" i="3"/>
  <c r="F6" i="3"/>
  <c r="F11" i="3" s="1"/>
  <c r="F5" i="3"/>
  <c r="H5" i="3" s="1"/>
  <c r="F4" i="3"/>
  <c r="H4" i="3" s="1"/>
  <c r="D12" i="3"/>
  <c r="D10" i="3"/>
  <c r="D9" i="3"/>
  <c r="D6" i="3"/>
  <c r="D5" i="3"/>
  <c r="D4" i="3"/>
  <c r="B12" i="3"/>
  <c r="B10" i="3"/>
  <c r="B9" i="3"/>
  <c r="B6" i="3"/>
  <c r="B11" i="3" s="1"/>
  <c r="B5" i="3"/>
  <c r="B4" i="3"/>
  <c r="F10" i="2"/>
  <c r="F8" i="2"/>
  <c r="F7" i="2"/>
  <c r="F6" i="2"/>
  <c r="F5" i="2"/>
  <c r="F4" i="2"/>
  <c r="F9" i="2" s="1"/>
  <c r="F3" i="2"/>
  <c r="F32" i="2"/>
  <c r="F30" i="2"/>
  <c r="F29" i="2"/>
  <c r="F28" i="2"/>
  <c r="F27" i="2"/>
  <c r="F26" i="2"/>
  <c r="F25" i="2"/>
  <c r="F31" i="2" s="1"/>
  <c r="F21" i="2"/>
  <c r="F19" i="2"/>
  <c r="F18" i="2"/>
  <c r="F17" i="2"/>
  <c r="F16" i="2"/>
  <c r="F15" i="2"/>
  <c r="F14" i="2"/>
  <c r="F20" i="2" s="1"/>
  <c r="D21" i="2"/>
  <c r="D19" i="2"/>
  <c r="D18" i="2"/>
  <c r="D17" i="2"/>
  <c r="D16" i="2"/>
  <c r="D15" i="2"/>
  <c r="D14" i="2"/>
  <c r="D32" i="2"/>
  <c r="D30" i="2"/>
  <c r="D29" i="2"/>
  <c r="D28" i="2"/>
  <c r="D27" i="2"/>
  <c r="D26" i="2"/>
  <c r="D25" i="2"/>
  <c r="D31" i="2" s="1"/>
  <c r="B32" i="2"/>
  <c r="B30" i="2"/>
  <c r="B29" i="2"/>
  <c r="B28" i="2"/>
  <c r="B27" i="2"/>
  <c r="B26" i="2"/>
  <c r="B31" i="2" s="1"/>
  <c r="B25" i="2"/>
  <c r="B21" i="2"/>
  <c r="B19" i="2"/>
  <c r="B18" i="2"/>
  <c r="B17" i="2"/>
  <c r="B16" i="2"/>
  <c r="B15" i="2"/>
  <c r="B14" i="2"/>
  <c r="B20" i="2" s="1"/>
  <c r="D10" i="2"/>
  <c r="D8" i="2"/>
  <c r="D7" i="2"/>
  <c r="D6" i="2"/>
  <c r="D5" i="2"/>
  <c r="D4" i="2"/>
  <c r="D9" i="2" s="1"/>
  <c r="D3" i="2"/>
  <c r="B10" i="2"/>
  <c r="B8" i="2"/>
  <c r="B7" i="2"/>
  <c r="B6" i="2"/>
  <c r="B5" i="2"/>
  <c r="B4" i="2"/>
  <c r="B3" i="2"/>
  <c r="B31" i="1"/>
  <c r="B29" i="1"/>
  <c r="B28" i="1"/>
  <c r="B27" i="1"/>
  <c r="B26" i="1"/>
  <c r="B25" i="1"/>
  <c r="B24" i="1"/>
  <c r="D31" i="1"/>
  <c r="D29" i="1"/>
  <c r="D28" i="1"/>
  <c r="D27" i="1"/>
  <c r="D26" i="1"/>
  <c r="D25" i="1"/>
  <c r="D24" i="1"/>
  <c r="F31" i="1"/>
  <c r="F29" i="1"/>
  <c r="F28" i="1"/>
  <c r="F27" i="1"/>
  <c r="F26" i="1"/>
  <c r="F25" i="1"/>
  <c r="F24" i="1"/>
  <c r="F20" i="1"/>
  <c r="F18" i="1"/>
  <c r="F17" i="1"/>
  <c r="F16" i="1"/>
  <c r="F15" i="1"/>
  <c r="F14" i="1"/>
  <c r="F13" i="1"/>
  <c r="D20" i="1"/>
  <c r="D18" i="1"/>
  <c r="D17" i="1"/>
  <c r="D16" i="1"/>
  <c r="D15" i="1"/>
  <c r="D14" i="1"/>
  <c r="D13" i="1"/>
  <c r="B20" i="1"/>
  <c r="B18" i="1"/>
  <c r="B17" i="1"/>
  <c r="B16" i="1"/>
  <c r="B15" i="1"/>
  <c r="B14" i="1"/>
  <c r="B13" i="1"/>
  <c r="H6" i="3" l="1"/>
  <c r="H8" i="3" s="1"/>
  <c r="F13" i="3"/>
  <c r="D13" i="3"/>
  <c r="B13" i="3"/>
  <c r="F11" i="2"/>
  <c r="F33" i="2"/>
  <c r="F22" i="2"/>
  <c r="D20" i="2"/>
  <c r="D22" i="2"/>
  <c r="D33" i="2"/>
  <c r="B33" i="2"/>
  <c r="B22" i="2"/>
  <c r="B9" i="2"/>
  <c r="D11" i="2"/>
  <c r="B11" i="2"/>
  <c r="B19" i="1"/>
  <c r="B21" i="1" s="1"/>
  <c r="B30" i="1"/>
  <c r="F30" i="1"/>
  <c r="F32" i="1" s="1"/>
  <c r="D19" i="1"/>
  <c r="D21" i="1" s="1"/>
  <c r="D30" i="1"/>
  <c r="F19" i="1"/>
  <c r="F21" i="1" s="1"/>
  <c r="B32" i="1"/>
  <c r="D32" i="1"/>
  <c r="B9" i="1" l="1"/>
  <c r="B7" i="1"/>
  <c r="B6" i="1"/>
  <c r="B5" i="1"/>
  <c r="B4" i="1"/>
  <c r="B3" i="1"/>
  <c r="B2" i="1"/>
  <c r="D9" i="1"/>
  <c r="D7" i="1"/>
  <c r="D6" i="1"/>
  <c r="D5" i="1"/>
  <c r="D4" i="1"/>
  <c r="D3" i="1"/>
  <c r="D2" i="1"/>
  <c r="F9" i="1"/>
  <c r="F3" i="1"/>
  <c r="F4" i="1"/>
  <c r="F5" i="1"/>
  <c r="F6" i="1"/>
  <c r="F7" i="1"/>
  <c r="F2" i="1"/>
  <c r="D8" i="1" l="1"/>
  <c r="D10" i="1" s="1"/>
  <c r="B8" i="1"/>
  <c r="B10" i="1" s="1"/>
  <c r="F8" i="1"/>
  <c r="F10" i="1" s="1"/>
</calcChain>
</file>

<file path=xl/sharedStrings.xml><?xml version="1.0" encoding="utf-8"?>
<sst xmlns="http://schemas.openxmlformats.org/spreadsheetml/2006/main" count="173" uniqueCount="133">
  <si>
    <t>Creating a session ................. 1742</t>
  </si>
  <si>
    <t>Loading initial dataset ............ 3316</t>
  </si>
  <si>
    <t>Building full dataset .............. 31</t>
  </si>
  <si>
    <t>Renaming columns, creating cache ... 11247</t>
  </si>
  <si>
    <t>Transformations  ................... 191</t>
  </si>
  <si>
    <t>Final action ....................... 13730</t>
  </si>
  <si>
    <t># of records ....................... 1304992</t>
  </si>
  <si>
    <t>Creation of columns, no drop</t>
  </si>
  <si>
    <t>Creating a session ................. 2055</t>
  </si>
  <si>
    <t>Loading initial dataset ............ 3618</t>
  </si>
  <si>
    <t>Building full dataset .............. 30</t>
  </si>
  <si>
    <t>Renaming columns, creating cache ... 12788</t>
  </si>
  <si>
    <t>Transformations  ................... 198</t>
  </si>
  <si>
    <t>Final action ....................... 18699</t>
  </si>
  <si>
    <t>Creating a session ................. 1720</t>
  </si>
  <si>
    <t>Loading initial dataset ............ 3375</t>
  </si>
  <si>
    <t>Building full dataset .............. 29</t>
  </si>
  <si>
    <t>Renaming columns, creating cache ... 8431</t>
  </si>
  <si>
    <t>Transformations  ................... 0</t>
  </si>
  <si>
    <t>Final action ....................... 8778</t>
  </si>
  <si>
    <t>Creating a session ................. 1789</t>
  </si>
  <si>
    <t>Loading initial dataset ............ 3353</t>
  </si>
  <si>
    <t>Building full dataset .............. 62</t>
  </si>
  <si>
    <t>Renaming columns, creating cache ... 60961</t>
  </si>
  <si>
    <t>Final action ....................... 53868</t>
  </si>
  <si>
    <t># of records ....................... 5219968</t>
  </si>
  <si>
    <t>Creating a session ................. 1927</t>
  </si>
  <si>
    <t>Loading initial dataset ............ 3295</t>
  </si>
  <si>
    <t>Building full dataset .............. 54</t>
  </si>
  <si>
    <t>Renaming columns, creating cache ... 55096</t>
  </si>
  <si>
    <t>Transformations  ................... 309</t>
  </si>
  <si>
    <t>Final action ....................... 94139</t>
  </si>
  <si>
    <t>Creating a session ................. 2330</t>
  </si>
  <si>
    <t>Loading initial dataset ............ 4369</t>
  </si>
  <si>
    <t>Building full dataset .............. 74</t>
  </si>
  <si>
    <t>Renaming columns, creating cache ... 64664</t>
  </si>
  <si>
    <t>Transformations  ................... 218</t>
  </si>
  <si>
    <t>Final action ....................... 56619</t>
  </si>
  <si>
    <t>Creating a session ................. 2696</t>
  </si>
  <si>
    <t>Loading initial dataset ............ 4514</t>
  </si>
  <si>
    <t>Building full dataset .............. 0</t>
  </si>
  <si>
    <t>Renaming columns, creating cache ... 923</t>
  </si>
  <si>
    <t>Transformations  ................... 224</t>
  </si>
  <si>
    <t>Final action ....................... 982</t>
  </si>
  <si>
    <t># of records ....................... 40781</t>
  </si>
  <si>
    <t>Creating a session ................. 2139</t>
  </si>
  <si>
    <t>Loading initial dataset ............ 3376</t>
  </si>
  <si>
    <t>Renaming columns, creating cache ... 658</t>
  </si>
  <si>
    <t>Transformations  ................... 190</t>
  </si>
  <si>
    <t>Final action ....................... 792</t>
  </si>
  <si>
    <t>Creating a session ................. 1814</t>
  </si>
  <si>
    <t>Loading initial dataset ............ 3246</t>
  </si>
  <si>
    <t>Renaming columns, creating cache ... 648</t>
  </si>
  <si>
    <t>Final action ....................... 253</t>
  </si>
  <si>
    <t>Full Process (creation and drop)</t>
  </si>
  <si>
    <t>Caching at step 4</t>
  </si>
  <si>
    <t>Creating a session ................. 2452</t>
  </si>
  <si>
    <t>Loading initial dataset ............ 4774</t>
  </si>
  <si>
    <t>Building full dataset .............. 36</t>
  </si>
  <si>
    <t>Renaming columns, creating cache ... 12694</t>
  </si>
  <si>
    <t>Final action ....................... 9403</t>
  </si>
  <si>
    <t>No caching at step 4</t>
  </si>
  <si>
    <t>Creating a session ................. 1853</t>
  </si>
  <si>
    <t>Loading initial dataset ............ 4123</t>
  </si>
  <si>
    <t>Renaming columns, creating cache ... 10437</t>
  </si>
  <si>
    <t>Final action ....................... 7457</t>
  </si>
  <si>
    <t>Caching at step 4, columns created, no drop</t>
  </si>
  <si>
    <t>No caching at step 4, columns created, no drop</t>
  </si>
  <si>
    <t>No-op (1.3m records)</t>
  </si>
  <si>
    <t>No-op (5m records)</t>
  </si>
  <si>
    <t>No-op (41k records)</t>
  </si>
  <si>
    <t>Creating a session ................. 2155</t>
  </si>
  <si>
    <t>Loading initial dataset ............ 3546</t>
  </si>
  <si>
    <t>Renaming columns, creating cache ... 11906</t>
  </si>
  <si>
    <t>Transformations  ................... 208</t>
  </si>
  <si>
    <t>Final action ....................... 23365</t>
  </si>
  <si>
    <t>Creating a session ................. 1735</t>
  </si>
  <si>
    <t>Loading initial dataset ............ 3673</t>
  </si>
  <si>
    <t>Renaming columns, creating cache ... 8752</t>
  </si>
  <si>
    <t>Transformations  ................... 196</t>
  </si>
  <si>
    <t>Final action ....................... 13905</t>
  </si>
  <si>
    <t>Caching at step 4, columns created and dropped</t>
  </si>
  <si>
    <t>No caching at step 4, columns created and dropped</t>
  </si>
  <si>
    <t>Creating a session ................. 2122</t>
  </si>
  <si>
    <t>Loading initial dataset ............ 4107</t>
  </si>
  <si>
    <t>Renaming columns, creating cache ... 11993</t>
  </si>
  <si>
    <t>Transformations  ................... 202</t>
  </si>
  <si>
    <t>Final action ....................... 8821</t>
  </si>
  <si>
    <t>Creating a session ................. 2418</t>
  </si>
  <si>
    <t>Loading initial dataset ............ 3769</t>
  </si>
  <si>
    <t>Renaming columns, creating cache ... 11824</t>
  </si>
  <si>
    <t>Final action ....................... 11755</t>
  </si>
  <si>
    <t>Creating a session ................. 2379</t>
  </si>
  <si>
    <t>Loading initial dataset ............ 4048</t>
  </si>
  <si>
    <t>Renaming columns, creating cache ... 8</t>
  </si>
  <si>
    <t>Transformations  ................... 206</t>
  </si>
  <si>
    <t>Final action ....................... 12924</t>
  </si>
  <si>
    <t>No caching at step 4, no intermediate collect(), columns created, no drop</t>
  </si>
  <si>
    <t>Creating a session ................. 1706</t>
  </si>
  <si>
    <t>Loading initial dataset ............ 3279</t>
  </si>
  <si>
    <t>Building full dataset .............. 32</t>
  </si>
  <si>
    <t>Final action ....................... 8780</t>
  </si>
  <si>
    <t>Creating a session ................. 1657</t>
  </si>
  <si>
    <t>Loading initial dataset ............ 3499</t>
  </si>
  <si>
    <t>Renaming columns, creating cache ... 7</t>
  </si>
  <si>
    <t>Transformations  ................... 192</t>
  </si>
  <si>
    <t>Final action ....................... 10977</t>
  </si>
  <si>
    <t>No caching at step 4, no intermediate collect()</t>
  </si>
  <si>
    <t>Full Process (columns created then dropped)</t>
  </si>
  <si>
    <t>No transformation</t>
  </si>
  <si>
    <t>Only column creation</t>
  </si>
  <si>
    <t>5. Transformations  ................ 0</t>
  </si>
  <si>
    <t>mvn exec:exec</t>
  </si>
  <si>
    <t>mvn exec:exec -DexecMode=COL</t>
  </si>
  <si>
    <t>5. Transformations  ................ 182</t>
  </si>
  <si>
    <t>mvn exec:exec -DexecMode=FULL</t>
  </si>
  <si>
    <t>1. Creating a session .............. 1791</t>
  </si>
  <si>
    <t>2. Loading initial dataset ......... 3287</t>
  </si>
  <si>
    <t>3. Building full dataset ........... 242</t>
  </si>
  <si>
    <t>4. Clean-up ........................ 8</t>
  </si>
  <si>
    <t>6. Final action .................... 20770</t>
  </si>
  <si>
    <t># of records ....................... 2487641</t>
  </si>
  <si>
    <t>1. Creating a session .............. 1553</t>
  </si>
  <si>
    <t>2. Loading initial dataset ......... 3197</t>
  </si>
  <si>
    <t>3. Building full dataset ........... 208</t>
  </si>
  <si>
    <t>6. Final action .................... 34061</t>
  </si>
  <si>
    <t>1. Creating a session .............. 1903</t>
  </si>
  <si>
    <t>2. Loading initial dataset ......... 3184</t>
  </si>
  <si>
    <t>3. Building full dataset ........... 213</t>
  </si>
  <si>
    <t>5. Transformations  ................ 205</t>
  </si>
  <si>
    <t>6. Final action .................... 24909</t>
  </si>
  <si>
    <t>Total processing time (excluding loading)</t>
  </si>
  <si>
    <t>New datapoints: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</si>
</sst>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  <font>
      <b/>
      <sz val="16"/>
      <color theme="3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0" borderId="1" applyNumberFormat="0" applyFill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4" fillId="0" borderId="1" xfId="1">
      <alignment vertical="top" wrapText="1"/>
    </xf>
    <xf numFmtId="0" fontId="4" fillId="0" borderId="1" xfId="1" applyFont="1" applyAlignment="1">
      <alignment vertical="top"/>
    </xf>
    <xf numFmtId="0" fontId="5" fillId="0" borderId="0" xfId="0" applyFont="1"/>
    <xf numFmtId="1" fontId="0" fillId="0" borderId="0" xfId="0" applyNumberFormat="1"/>
    <xf numFmtId="0" fontId="4" fillId="0" borderId="1" xfId="1">
      <alignment vertical="top" wrapText="1"/>
    </xf>
    <xf numFmtId="0" fontId="4" fillId="0" borderId="1" xfId="1" applyFont="1" applyAlignment="1">
      <alignment vertical="top" wrapText="1"/>
    </xf>
  </cellXfs>
  <cellStyles count="2">
    <cellStyle name="Heading 1" xfId="1" builtinId="1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2CDE-3D0A-F94A-9A37-5A88A2E00234}">
  <dimension ref="A1:H15"/>
  <sheetViews>
    <sheetView tabSelected="1" workbookViewId="0">
      <selection activeCell="B15" sqref="B15"/>
    </sheetView>
  </sheetViews>
  <sheetFormatPr baseColWidth="10" defaultRowHeight="16" x14ac:dyDescent="0.2"/>
  <cols>
    <col min="1" max="1" width="57.83203125" customWidth="1"/>
    <col min="3" max="3" width="57.83203125" customWidth="1"/>
    <col min="5" max="5" width="57.83203125" customWidth="1"/>
    <col min="8" max="8" width="12.6640625" bestFit="1" customWidth="1"/>
  </cols>
  <sheetData>
    <row r="1" spans="1:8" s="8" customFormat="1" ht="22" thickBot="1" x14ac:dyDescent="0.25">
      <c r="A1" s="8" t="s">
        <v>109</v>
      </c>
      <c r="C1" s="8" t="s">
        <v>110</v>
      </c>
      <c r="E1" s="8" t="s">
        <v>108</v>
      </c>
    </row>
    <row r="2" spans="1:8" ht="17" thickTop="1" x14ac:dyDescent="0.2"/>
    <row r="3" spans="1:8" x14ac:dyDescent="0.2">
      <c r="A3" t="s">
        <v>112</v>
      </c>
      <c r="C3" s="10" t="s">
        <v>113</v>
      </c>
      <c r="E3" s="10" t="s">
        <v>115</v>
      </c>
    </row>
    <row r="4" spans="1:8" x14ac:dyDescent="0.2">
      <c r="A4" s="10" t="s">
        <v>116</v>
      </c>
      <c r="B4">
        <f>INT(RIGHT(A4,LEN(A4)-FIND("@",SUBSTITUTE(A4,".","@",LEN(A4)-LEN(SUBSTITUTE(A4,".",""))),1)-1))</f>
        <v>1791</v>
      </c>
      <c r="C4" s="10" t="s">
        <v>122</v>
      </c>
      <c r="D4">
        <f>INT(RIGHT(C4,LEN(C4)-FIND("@",SUBSTITUTE(C4,".","@",LEN(C4)-LEN(SUBSTITUTE(C4,".",""))),1)-1))</f>
        <v>1553</v>
      </c>
      <c r="E4" s="10" t="s">
        <v>126</v>
      </c>
      <c r="F4">
        <f>INT(RIGHT(E4,LEN(E4)-FIND("@",SUBSTITUTE(E4,".","@",LEN(E4)-LEN(SUBSTITUTE(E4,".",""))),1)-1))</f>
        <v>1903</v>
      </c>
      <c r="H4">
        <f>AVERAGE(F4,D4,B4)</f>
        <v>1749</v>
      </c>
    </row>
    <row r="5" spans="1:8" x14ac:dyDescent="0.2">
      <c r="A5" s="10" t="s">
        <v>117</v>
      </c>
      <c r="B5">
        <f t="shared" ref="B5:B10" si="0">INT(RIGHT(A5,LEN(A5)-FIND("@",SUBSTITUTE(A5,".","@",LEN(A5)-LEN(SUBSTITUTE(A5,".",""))),1)-1))</f>
        <v>3287</v>
      </c>
      <c r="C5" s="10" t="s">
        <v>123</v>
      </c>
      <c r="D5">
        <f t="shared" ref="D5:D10" si="1">INT(RIGHT(C5,LEN(C5)-FIND("@",SUBSTITUTE(C5,".","@",LEN(C5)-LEN(SUBSTITUTE(C5,".",""))),1)-1))</f>
        <v>3197</v>
      </c>
      <c r="E5" s="10" t="s">
        <v>127</v>
      </c>
      <c r="F5">
        <f t="shared" ref="F5:F10" si="2">INT(RIGHT(E5,LEN(E5)-FIND("@",SUBSTITUTE(E5,".","@",LEN(E5)-LEN(SUBSTITUTE(E5,".",""))),1)-1))</f>
        <v>3184</v>
      </c>
      <c r="H5" s="11">
        <f>AVERAGE(F5,D5,B5)</f>
        <v>3222.6666666666665</v>
      </c>
    </row>
    <row r="6" spans="1:8" x14ac:dyDescent="0.2">
      <c r="A6" s="10" t="s">
        <v>118</v>
      </c>
      <c r="B6">
        <f t="shared" si="0"/>
        <v>242</v>
      </c>
      <c r="C6" s="10" t="s">
        <v>124</v>
      </c>
      <c r="D6">
        <f t="shared" si="1"/>
        <v>208</v>
      </c>
      <c r="E6" s="10" t="s">
        <v>128</v>
      </c>
      <c r="F6">
        <f t="shared" si="2"/>
        <v>213</v>
      </c>
      <c r="H6" s="11">
        <f>AVERAGE(F6,D6,B6)</f>
        <v>221</v>
      </c>
    </row>
    <row r="7" spans="1:8" x14ac:dyDescent="0.2">
      <c r="A7" s="10" t="s">
        <v>119</v>
      </c>
      <c r="B7">
        <f t="shared" si="0"/>
        <v>8</v>
      </c>
      <c r="C7" s="10" t="s">
        <v>119</v>
      </c>
      <c r="D7">
        <f t="shared" si="1"/>
        <v>8</v>
      </c>
      <c r="E7" s="10" t="s">
        <v>119</v>
      </c>
      <c r="F7">
        <f t="shared" si="2"/>
        <v>8</v>
      </c>
      <c r="H7" s="11">
        <f>AVERAGE(F7,D7,B7)</f>
        <v>8</v>
      </c>
    </row>
    <row r="8" spans="1:8" x14ac:dyDescent="0.2">
      <c r="A8" s="10"/>
      <c r="C8" s="10"/>
      <c r="E8" s="10"/>
      <c r="H8" s="11">
        <f>SUM(H4:H7)</f>
        <v>5200.6666666666661</v>
      </c>
    </row>
    <row r="9" spans="1:8" x14ac:dyDescent="0.2">
      <c r="A9" s="10" t="s">
        <v>111</v>
      </c>
      <c r="B9">
        <f t="shared" si="0"/>
        <v>0</v>
      </c>
      <c r="C9" s="10" t="s">
        <v>114</v>
      </c>
      <c r="D9">
        <f t="shared" si="1"/>
        <v>182</v>
      </c>
      <c r="E9" s="10" t="s">
        <v>129</v>
      </c>
      <c r="F9">
        <f t="shared" si="2"/>
        <v>205</v>
      </c>
    </row>
    <row r="10" spans="1:8" x14ac:dyDescent="0.2">
      <c r="A10" s="10" t="s">
        <v>120</v>
      </c>
      <c r="B10">
        <f t="shared" si="0"/>
        <v>20770</v>
      </c>
      <c r="C10" s="10" t="s">
        <v>125</v>
      </c>
      <c r="D10">
        <f t="shared" si="1"/>
        <v>34061</v>
      </c>
      <c r="E10" s="10" t="s">
        <v>130</v>
      </c>
      <c r="F10">
        <f t="shared" si="2"/>
        <v>24909</v>
      </c>
    </row>
    <row r="11" spans="1:8" x14ac:dyDescent="0.2">
      <c r="A11" t="s">
        <v>131</v>
      </c>
      <c r="B11" s="3">
        <f>SUM(B6:B10)</f>
        <v>21020</v>
      </c>
      <c r="D11" s="3">
        <f>SUM(D6:D10)</f>
        <v>34459</v>
      </c>
      <c r="F11" s="3">
        <f>SUM(F6:F10)</f>
        <v>25335</v>
      </c>
    </row>
    <row r="12" spans="1:8" x14ac:dyDescent="0.2">
      <c r="A12" s="10" t="s">
        <v>121</v>
      </c>
      <c r="B12">
        <f t="shared" ref="B12" si="3">INT(RIGHT(A12,LEN(A12)-FIND("@",SUBSTITUTE(A12,".","@",LEN(A12)-LEN(SUBSTITUTE(A12,".",""))),1)-1))</f>
        <v>2487641</v>
      </c>
      <c r="C12" s="10" t="s">
        <v>121</v>
      </c>
      <c r="D12">
        <f t="shared" ref="D12" si="4">INT(RIGHT(C12,LEN(C12)-FIND("@",SUBSTITUTE(C12,".","@",LEN(C12)-LEN(SUBSTITUTE(C12,".",""))),1)-1))</f>
        <v>2487641</v>
      </c>
      <c r="E12" s="10" t="s">
        <v>121</v>
      </c>
      <c r="F12">
        <f t="shared" ref="F12" si="5">INT(RIGHT(E12,LEN(E12)-FIND("@",SUBSTITUTE(E12,".","@",LEN(E12)-LEN(SUBSTITUTE(E12,".",""))),1)-1))</f>
        <v>2487641</v>
      </c>
    </row>
    <row r="13" spans="1:8" x14ac:dyDescent="0.2">
      <c r="B13">
        <f>B12/B11</f>
        <v>118.34638439581352</v>
      </c>
      <c r="D13">
        <f>D12/D11</f>
        <v>72.191328825560817</v>
      </c>
      <c r="F13">
        <f>F12/F11</f>
        <v>98.189895401618315</v>
      </c>
    </row>
    <row r="15" spans="1:8" x14ac:dyDescent="0.2">
      <c r="A15" t="s">
        <v>132</v>
      </c>
      <c r="B15">
        <f>B12*3</f>
        <v>7462923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73CD-5081-0847-88CD-3D545484E608}">
  <dimension ref="A1:F32"/>
  <sheetViews>
    <sheetView workbookViewId="0">
      <selection activeCell="B31" sqref="B31"/>
    </sheetView>
  </sheetViews>
  <sheetFormatPr baseColWidth="10" defaultRowHeight="16" x14ac:dyDescent="0.2"/>
  <cols>
    <col min="1" max="1" width="57.83203125" customWidth="1"/>
    <col min="3" max="3" width="57.83203125" customWidth="1"/>
    <col min="5" max="5" width="57.83203125" customWidth="1"/>
  </cols>
  <sheetData>
    <row r="1" spans="1:6" s="8" customFormat="1" ht="22" thickBot="1" x14ac:dyDescent="0.25">
      <c r="A1" s="8" t="s">
        <v>68</v>
      </c>
      <c r="C1" s="8" t="s">
        <v>7</v>
      </c>
      <c r="E1" s="8" t="s">
        <v>54</v>
      </c>
    </row>
    <row r="2" spans="1:6" ht="17" thickTop="1" x14ac:dyDescent="0.2">
      <c r="A2" s="1" t="s">
        <v>14</v>
      </c>
      <c r="B2">
        <f>INT(RIGHT(A2,LEN(A2)-FIND("@",SUBSTITUTE(A2,".","@",LEN(A2)-LEN(SUBSTITUTE(A2,".",""))),1)-1))</f>
        <v>1720</v>
      </c>
      <c r="C2" s="1" t="s">
        <v>8</v>
      </c>
      <c r="D2">
        <f>INT(RIGHT(C2,LEN(C2)-FIND("@",SUBSTITUTE(C2,".","@",LEN(C2)-LEN(SUBSTITUTE(C2,".",""))),1)-1))</f>
        <v>2055</v>
      </c>
      <c r="E2" s="1" t="s">
        <v>0</v>
      </c>
      <c r="F2">
        <f t="shared" ref="F2:F7" si="0">INT(RIGHT(E2,LEN(E2)-FIND("@",SUBSTITUTE(E2,".","@",LEN(E2)-LEN(SUBSTITUTE(E2,".",""))),1)-1))</f>
        <v>1742</v>
      </c>
    </row>
    <row r="3" spans="1:6" x14ac:dyDescent="0.2">
      <c r="A3" s="1" t="s">
        <v>15</v>
      </c>
      <c r="B3">
        <f t="shared" ref="B3" si="1">INT(RIGHT(A3,LEN(A3)-FIND("@",SUBSTITUTE(A3,".","@",LEN(A3)-LEN(SUBSTITUTE(A3,".",""))),1)-1))</f>
        <v>3375</v>
      </c>
      <c r="C3" s="1" t="s">
        <v>9</v>
      </c>
      <c r="D3">
        <f t="shared" ref="D3:D9" si="2">INT(RIGHT(C3,LEN(C3)-FIND("@",SUBSTITUTE(C3,".","@",LEN(C3)-LEN(SUBSTITUTE(C3,".",""))),1)-1))</f>
        <v>3618</v>
      </c>
      <c r="E3" s="1" t="s">
        <v>1</v>
      </c>
      <c r="F3">
        <f t="shared" si="0"/>
        <v>3316</v>
      </c>
    </row>
    <row r="4" spans="1:6" x14ac:dyDescent="0.2">
      <c r="A4" s="1" t="s">
        <v>16</v>
      </c>
      <c r="B4">
        <f t="shared" ref="B4" si="3">INT(RIGHT(A4,LEN(A4)-FIND("@",SUBSTITUTE(A4,".","@",LEN(A4)-LEN(SUBSTITUTE(A4,".",""))),1)-1))</f>
        <v>29</v>
      </c>
      <c r="C4" s="1" t="s">
        <v>10</v>
      </c>
      <c r="D4">
        <f t="shared" si="2"/>
        <v>30</v>
      </c>
      <c r="E4" s="1" t="s">
        <v>2</v>
      </c>
      <c r="F4">
        <f t="shared" si="0"/>
        <v>31</v>
      </c>
    </row>
    <row r="5" spans="1:6" x14ac:dyDescent="0.2">
      <c r="A5" s="1" t="s">
        <v>17</v>
      </c>
      <c r="B5">
        <f t="shared" ref="B5" si="4">INT(RIGHT(A5,LEN(A5)-FIND("@",SUBSTITUTE(A5,".","@",LEN(A5)-LEN(SUBSTITUTE(A5,".",""))),1)-1))</f>
        <v>8431</v>
      </c>
      <c r="C5" s="1" t="s">
        <v>11</v>
      </c>
      <c r="D5">
        <f t="shared" si="2"/>
        <v>12788</v>
      </c>
      <c r="E5" s="1" t="s">
        <v>3</v>
      </c>
      <c r="F5">
        <f t="shared" si="0"/>
        <v>11247</v>
      </c>
    </row>
    <row r="6" spans="1:6" x14ac:dyDescent="0.2">
      <c r="A6" s="1" t="s">
        <v>18</v>
      </c>
      <c r="B6">
        <f t="shared" ref="B6" si="5">INT(RIGHT(A6,LEN(A6)-FIND("@",SUBSTITUTE(A6,".","@",LEN(A6)-LEN(SUBSTITUTE(A6,".",""))),1)-1))</f>
        <v>0</v>
      </c>
      <c r="C6" s="1" t="s">
        <v>12</v>
      </c>
      <c r="D6">
        <f t="shared" si="2"/>
        <v>198</v>
      </c>
      <c r="E6" s="1" t="s">
        <v>4</v>
      </c>
      <c r="F6">
        <f t="shared" si="0"/>
        <v>191</v>
      </c>
    </row>
    <row r="7" spans="1:6" x14ac:dyDescent="0.2">
      <c r="A7" s="1" t="s">
        <v>19</v>
      </c>
      <c r="B7">
        <f t="shared" ref="B7" si="6">INT(RIGHT(A7,LEN(A7)-FIND("@",SUBSTITUTE(A7,".","@",LEN(A7)-LEN(SUBSTITUTE(A7,".",""))),1)-1))</f>
        <v>8778</v>
      </c>
      <c r="C7" s="1" t="s">
        <v>13</v>
      </c>
      <c r="D7">
        <f t="shared" si="2"/>
        <v>18699</v>
      </c>
      <c r="E7" s="1" t="s">
        <v>5</v>
      </c>
      <c r="F7">
        <f t="shared" si="0"/>
        <v>13730</v>
      </c>
    </row>
    <row r="8" spans="1:6" s="3" customFormat="1" x14ac:dyDescent="0.2">
      <c r="A8"/>
      <c r="B8" s="3">
        <f>SUM(B2:B7)</f>
        <v>22333</v>
      </c>
      <c r="C8" s="1"/>
      <c r="D8" s="3">
        <f>SUM(D2:D7)</f>
        <v>37388</v>
      </c>
      <c r="E8" s="2"/>
      <c r="F8" s="3">
        <f>SUM(F2:F7)</f>
        <v>30257</v>
      </c>
    </row>
    <row r="9" spans="1:6" x14ac:dyDescent="0.2">
      <c r="A9" s="1" t="s">
        <v>6</v>
      </c>
      <c r="B9">
        <f t="shared" ref="B9" si="7">INT(RIGHT(A9,LEN(A9)-FIND("@",SUBSTITUTE(A9,".","@",LEN(A9)-LEN(SUBSTITUTE(A9,".",""))),1)-1))</f>
        <v>1304992</v>
      </c>
      <c r="C9" s="1" t="s">
        <v>6</v>
      </c>
      <c r="D9">
        <f t="shared" si="2"/>
        <v>1304992</v>
      </c>
      <c r="E9" s="1" t="s">
        <v>6</v>
      </c>
      <c r="F9">
        <f>INT(RIGHT(E9,LEN(E9)-FIND("@",SUBSTITUTE(E9,".","@",LEN(E9)-LEN(SUBSTITUTE(E9,".",""))),1)-1))</f>
        <v>1304992</v>
      </c>
    </row>
    <row r="10" spans="1:6" x14ac:dyDescent="0.2">
      <c r="B10">
        <f>B9/B8</f>
        <v>58.433349751488826</v>
      </c>
      <c r="D10">
        <f>D9/D8</f>
        <v>34.90403337969402</v>
      </c>
      <c r="F10">
        <f>F9/F8</f>
        <v>43.130250851042732</v>
      </c>
    </row>
    <row r="12" spans="1:6" s="8" customFormat="1" ht="22" thickBot="1" x14ac:dyDescent="0.25">
      <c r="A12" s="8" t="s">
        <v>69</v>
      </c>
      <c r="C12" s="8" t="s">
        <v>7</v>
      </c>
      <c r="E12" s="8" t="s">
        <v>54</v>
      </c>
    </row>
    <row r="13" spans="1:6" ht="17" thickTop="1" x14ac:dyDescent="0.2">
      <c r="A13" s="1" t="s">
        <v>20</v>
      </c>
      <c r="B13">
        <f>INT(RIGHT(A13,LEN(A13)-FIND("@",SUBSTITUTE(A13,".","@",LEN(A13)-LEN(SUBSTITUTE(A13,".",""))),1)-1))</f>
        <v>1789</v>
      </c>
      <c r="C13" s="1" t="s">
        <v>26</v>
      </c>
      <c r="D13">
        <f>INT(RIGHT(C13,LEN(C13)-FIND("@",SUBSTITUTE(C13,".","@",LEN(C13)-LEN(SUBSTITUTE(C13,".",""))),1)-1))</f>
        <v>1927</v>
      </c>
      <c r="E13" s="1" t="s">
        <v>32</v>
      </c>
      <c r="F13">
        <f>INT(RIGHT(E13,LEN(E13)-FIND("@",SUBSTITUTE(E13,".","@",LEN(E13)-LEN(SUBSTITUTE(E13,".",""))),1)-1))</f>
        <v>2330</v>
      </c>
    </row>
    <row r="14" spans="1:6" x14ac:dyDescent="0.2">
      <c r="A14" s="1" t="s">
        <v>21</v>
      </c>
      <c r="B14">
        <f t="shared" ref="B14:B18" si="8">INT(RIGHT(A14,LEN(A14)-FIND("@",SUBSTITUTE(A14,".","@",LEN(A14)-LEN(SUBSTITUTE(A14,".",""))),1)-1))</f>
        <v>3353</v>
      </c>
      <c r="C14" s="1" t="s">
        <v>27</v>
      </c>
      <c r="D14">
        <f t="shared" ref="D14:D18" si="9">INT(RIGHT(C14,LEN(C14)-FIND("@",SUBSTITUTE(C14,".","@",LEN(C14)-LEN(SUBSTITUTE(C14,".",""))),1)-1))</f>
        <v>3295</v>
      </c>
      <c r="E14" s="1" t="s">
        <v>33</v>
      </c>
      <c r="F14">
        <f t="shared" ref="F14" si="10">INT(RIGHT(E14,LEN(E14)-FIND("@",SUBSTITUTE(E14,".","@",LEN(E14)-LEN(SUBSTITUTE(E14,".",""))),1)-1))</f>
        <v>4369</v>
      </c>
    </row>
    <row r="15" spans="1:6" x14ac:dyDescent="0.2">
      <c r="A15" s="1" t="s">
        <v>22</v>
      </c>
      <c r="B15">
        <f t="shared" si="8"/>
        <v>62</v>
      </c>
      <c r="C15" s="1" t="s">
        <v>28</v>
      </c>
      <c r="D15">
        <f t="shared" si="9"/>
        <v>54</v>
      </c>
      <c r="E15" s="1" t="s">
        <v>34</v>
      </c>
      <c r="F15">
        <f t="shared" ref="F15" si="11">INT(RIGHT(E15,LEN(E15)-FIND("@",SUBSTITUTE(E15,".","@",LEN(E15)-LEN(SUBSTITUTE(E15,".",""))),1)-1))</f>
        <v>74</v>
      </c>
    </row>
    <row r="16" spans="1:6" x14ac:dyDescent="0.2">
      <c r="A16" s="1" t="s">
        <v>23</v>
      </c>
      <c r="B16">
        <f t="shared" si="8"/>
        <v>60961</v>
      </c>
      <c r="C16" s="1" t="s">
        <v>29</v>
      </c>
      <c r="D16">
        <f t="shared" si="9"/>
        <v>55096</v>
      </c>
      <c r="E16" s="1" t="s">
        <v>35</v>
      </c>
      <c r="F16">
        <f t="shared" ref="F16" si="12">INT(RIGHT(E16,LEN(E16)-FIND("@",SUBSTITUTE(E16,".","@",LEN(E16)-LEN(SUBSTITUTE(E16,".",""))),1)-1))</f>
        <v>64664</v>
      </c>
    </row>
    <row r="17" spans="1:6" x14ac:dyDescent="0.2">
      <c r="A17" s="1" t="s">
        <v>18</v>
      </c>
      <c r="B17">
        <f t="shared" si="8"/>
        <v>0</v>
      </c>
      <c r="C17" s="1" t="s">
        <v>30</v>
      </c>
      <c r="D17">
        <f t="shared" si="9"/>
        <v>309</v>
      </c>
      <c r="E17" s="1" t="s">
        <v>36</v>
      </c>
      <c r="F17">
        <f t="shared" ref="F17" si="13">INT(RIGHT(E17,LEN(E17)-FIND("@",SUBSTITUTE(E17,".","@",LEN(E17)-LEN(SUBSTITUTE(E17,".",""))),1)-1))</f>
        <v>218</v>
      </c>
    </row>
    <row r="18" spans="1:6" x14ac:dyDescent="0.2">
      <c r="A18" s="1" t="s">
        <v>24</v>
      </c>
      <c r="B18">
        <f t="shared" si="8"/>
        <v>53868</v>
      </c>
      <c r="C18" s="1" t="s">
        <v>31</v>
      </c>
      <c r="D18">
        <f t="shared" si="9"/>
        <v>94139</v>
      </c>
      <c r="E18" s="1" t="s">
        <v>37</v>
      </c>
      <c r="F18">
        <f t="shared" ref="F18" si="14">INT(RIGHT(E18,LEN(E18)-FIND("@",SUBSTITUTE(E18,".","@",LEN(E18)-LEN(SUBSTITUTE(E18,".",""))),1)-1))</f>
        <v>56619</v>
      </c>
    </row>
    <row r="19" spans="1:6" x14ac:dyDescent="0.2">
      <c r="B19" s="3">
        <f>SUM(B13:B18)</f>
        <v>120033</v>
      </c>
      <c r="D19" s="3">
        <f>SUM(D13:D18)</f>
        <v>154820</v>
      </c>
      <c r="F19" s="3">
        <f>SUM(F13:F18)</f>
        <v>128274</v>
      </c>
    </row>
    <row r="20" spans="1:6" x14ac:dyDescent="0.2">
      <c r="A20" s="1" t="s">
        <v>25</v>
      </c>
      <c r="B20">
        <f t="shared" ref="B20" si="15">INT(RIGHT(A20,LEN(A20)-FIND("@",SUBSTITUTE(A20,".","@",LEN(A20)-LEN(SUBSTITUTE(A20,".",""))),1)-1))</f>
        <v>5219968</v>
      </c>
      <c r="C20" s="1" t="s">
        <v>25</v>
      </c>
      <c r="D20">
        <f t="shared" ref="D20" si="16">INT(RIGHT(C20,LEN(C20)-FIND("@",SUBSTITUTE(C20,".","@",LEN(C20)-LEN(SUBSTITUTE(C20,".",""))),1)-1))</f>
        <v>5219968</v>
      </c>
      <c r="E20" s="1" t="s">
        <v>25</v>
      </c>
      <c r="F20">
        <f t="shared" ref="F20" si="17">INT(RIGHT(E20,LEN(E20)-FIND("@",SUBSTITUTE(E20,".","@",LEN(E20)-LEN(SUBSTITUTE(E20,".",""))),1)-1))</f>
        <v>5219968</v>
      </c>
    </row>
    <row r="21" spans="1:6" x14ac:dyDescent="0.2">
      <c r="B21">
        <f>B20/B19</f>
        <v>43.487774195429587</v>
      </c>
      <c r="D21">
        <f>D20/D19</f>
        <v>33.716367394393487</v>
      </c>
      <c r="F21">
        <f>F20/F19</f>
        <v>40.693889642484059</v>
      </c>
    </row>
    <row r="23" spans="1:6" s="8" customFormat="1" ht="22" thickBot="1" x14ac:dyDescent="0.25">
      <c r="A23" s="8" t="s">
        <v>70</v>
      </c>
      <c r="C23" s="8" t="s">
        <v>7</v>
      </c>
      <c r="E23" s="8" t="s">
        <v>54</v>
      </c>
    </row>
    <row r="24" spans="1:6" ht="17" thickTop="1" x14ac:dyDescent="0.2">
      <c r="A24" s="1" t="s">
        <v>50</v>
      </c>
      <c r="B24">
        <f>INT(RIGHT(A24,LEN(A24)-FIND("@",SUBSTITUTE(A24,".","@",LEN(A24)-LEN(SUBSTITUTE(A24,".",""))),1)-1))</f>
        <v>1814</v>
      </c>
      <c r="C24" s="1" t="s">
        <v>45</v>
      </c>
      <c r="D24">
        <f>INT(RIGHT(C24,LEN(C24)-FIND("@",SUBSTITUTE(C24,".","@",LEN(C24)-LEN(SUBSTITUTE(C24,".",""))),1)-1))</f>
        <v>2139</v>
      </c>
      <c r="E24" s="1" t="s">
        <v>38</v>
      </c>
      <c r="F24">
        <f t="shared" ref="F24:F29" si="18">INT(RIGHT(E24,LEN(E24)-FIND("@",SUBSTITUTE(E24,".","@",LEN(E24)-LEN(SUBSTITUTE(E24,".",""))),1)-1))</f>
        <v>2696</v>
      </c>
    </row>
    <row r="25" spans="1:6" x14ac:dyDescent="0.2">
      <c r="A25" s="1" t="s">
        <v>51</v>
      </c>
      <c r="B25">
        <f t="shared" ref="B25" si="19">INT(RIGHT(A25,LEN(A25)-FIND("@",SUBSTITUTE(A25,".","@",LEN(A25)-LEN(SUBSTITUTE(A25,".",""))),1)-1))</f>
        <v>3246</v>
      </c>
      <c r="C25" s="1" t="s">
        <v>46</v>
      </c>
      <c r="D25">
        <f t="shared" ref="D25:D29" si="20">INT(RIGHT(C25,LEN(C25)-FIND("@",SUBSTITUTE(C25,".","@",LEN(C25)-LEN(SUBSTITUTE(C25,".",""))),1)-1))</f>
        <v>3376</v>
      </c>
      <c r="E25" s="1" t="s">
        <v>39</v>
      </c>
      <c r="F25">
        <f t="shared" si="18"/>
        <v>4514</v>
      </c>
    </row>
    <row r="26" spans="1:6" x14ac:dyDescent="0.2">
      <c r="A26" s="1" t="s">
        <v>40</v>
      </c>
      <c r="B26">
        <f t="shared" ref="B26" si="21">INT(RIGHT(A26,LEN(A26)-FIND("@",SUBSTITUTE(A26,".","@",LEN(A26)-LEN(SUBSTITUTE(A26,".",""))),1)-1))</f>
        <v>0</v>
      </c>
      <c r="C26" s="1" t="s">
        <v>40</v>
      </c>
      <c r="D26">
        <f t="shared" si="20"/>
        <v>0</v>
      </c>
      <c r="E26" s="1" t="s">
        <v>40</v>
      </c>
      <c r="F26">
        <f t="shared" si="18"/>
        <v>0</v>
      </c>
    </row>
    <row r="27" spans="1:6" x14ac:dyDescent="0.2">
      <c r="A27" s="1" t="s">
        <v>52</v>
      </c>
      <c r="B27">
        <f t="shared" ref="B27" si="22">INT(RIGHT(A27,LEN(A27)-FIND("@",SUBSTITUTE(A27,".","@",LEN(A27)-LEN(SUBSTITUTE(A27,".",""))),1)-1))</f>
        <v>648</v>
      </c>
      <c r="C27" s="1" t="s">
        <v>47</v>
      </c>
      <c r="D27">
        <f t="shared" si="20"/>
        <v>658</v>
      </c>
      <c r="E27" s="1" t="s">
        <v>41</v>
      </c>
      <c r="F27">
        <f t="shared" si="18"/>
        <v>923</v>
      </c>
    </row>
    <row r="28" spans="1:6" x14ac:dyDescent="0.2">
      <c r="A28" s="1" t="s">
        <v>18</v>
      </c>
      <c r="B28">
        <f t="shared" ref="B28" si="23">INT(RIGHT(A28,LEN(A28)-FIND("@",SUBSTITUTE(A28,".","@",LEN(A28)-LEN(SUBSTITUTE(A28,".",""))),1)-1))</f>
        <v>0</v>
      </c>
      <c r="C28" s="1" t="s">
        <v>48</v>
      </c>
      <c r="D28">
        <f t="shared" si="20"/>
        <v>190</v>
      </c>
      <c r="E28" s="1" t="s">
        <v>42</v>
      </c>
      <c r="F28">
        <f t="shared" si="18"/>
        <v>224</v>
      </c>
    </row>
    <row r="29" spans="1:6" x14ac:dyDescent="0.2">
      <c r="A29" s="1" t="s">
        <v>53</v>
      </c>
      <c r="B29">
        <f t="shared" ref="B29" si="24">INT(RIGHT(A29,LEN(A29)-FIND("@",SUBSTITUTE(A29,".","@",LEN(A29)-LEN(SUBSTITUTE(A29,".",""))),1)-1))</f>
        <v>253</v>
      </c>
      <c r="C29" s="1" t="s">
        <v>49</v>
      </c>
      <c r="D29">
        <f t="shared" si="20"/>
        <v>792</v>
      </c>
      <c r="E29" s="1" t="s">
        <v>43</v>
      </c>
      <c r="F29">
        <f t="shared" si="18"/>
        <v>982</v>
      </c>
    </row>
    <row r="30" spans="1:6" x14ac:dyDescent="0.2">
      <c r="B30" s="3">
        <f>SUM(B24:B29)</f>
        <v>5961</v>
      </c>
      <c r="D30" s="3">
        <f>SUM(D24:D29)</f>
        <v>7155</v>
      </c>
      <c r="F30" s="3">
        <f>SUM(F24:F29)</f>
        <v>9339</v>
      </c>
    </row>
    <row r="31" spans="1:6" x14ac:dyDescent="0.2">
      <c r="A31" s="1" t="s">
        <v>44</v>
      </c>
      <c r="B31">
        <f t="shared" ref="B31" si="25">INT(RIGHT(A31,LEN(A31)-FIND("@",SUBSTITUTE(A31,".","@",LEN(A31)-LEN(SUBSTITUTE(A31,".",""))),1)-1))</f>
        <v>40781</v>
      </c>
      <c r="C31" s="1" t="s">
        <v>44</v>
      </c>
      <c r="D31">
        <f t="shared" ref="D31" si="26">INT(RIGHT(C31,LEN(C31)-FIND("@",SUBSTITUTE(C31,".","@",LEN(C31)-LEN(SUBSTITUTE(C31,".",""))),1)-1))</f>
        <v>40781</v>
      </c>
      <c r="E31" s="1" t="s">
        <v>44</v>
      </c>
      <c r="F31">
        <f>INT(RIGHT(E31,LEN(E31)-FIND("@",SUBSTITUTE(E31,".","@",LEN(E31)-LEN(SUBSTITUTE(E31,".",""))),1)-1))</f>
        <v>40781</v>
      </c>
    </row>
    <row r="32" spans="1:6" x14ac:dyDescent="0.2">
      <c r="B32">
        <f>B31/B30</f>
        <v>6.841301795000839</v>
      </c>
      <c r="D32">
        <f>D31/D30</f>
        <v>5.6996505939902162</v>
      </c>
      <c r="F32">
        <f>F31/F30</f>
        <v>4.3667416211585826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2272-0205-2046-8293-4CE982C1D0FE}">
  <dimension ref="A2:F33"/>
  <sheetViews>
    <sheetView workbookViewId="0">
      <selection activeCell="C38" sqref="C38"/>
    </sheetView>
  </sheetViews>
  <sheetFormatPr baseColWidth="10" defaultRowHeight="16" x14ac:dyDescent="0.2"/>
  <cols>
    <col min="1" max="1" width="57.83203125" style="6" customWidth="1"/>
    <col min="2" max="2" width="10.83203125" style="6"/>
    <col min="3" max="3" width="57.83203125" style="6" customWidth="1"/>
    <col min="4" max="4" width="10.83203125" style="6"/>
    <col min="5" max="5" width="57.83203125" style="6" customWidth="1"/>
    <col min="6" max="16384" width="10.83203125" style="6"/>
  </cols>
  <sheetData>
    <row r="2" spans="1:6" s="8" customFormat="1" ht="22" thickBot="1" x14ac:dyDescent="0.25">
      <c r="A2" s="8" t="s">
        <v>55</v>
      </c>
      <c r="C2" s="8" t="s">
        <v>61</v>
      </c>
      <c r="E2" s="8" t="s">
        <v>107</v>
      </c>
    </row>
    <row r="3" spans="1:6" ht="17" thickTop="1" x14ac:dyDescent="0.2">
      <c r="A3" s="4" t="s">
        <v>62</v>
      </c>
      <c r="B3" s="6">
        <f>INT(RIGHT(A3,LEN(A3)-FIND("@",SUBSTITUTE(A3,".","@",LEN(A3)-LEN(SUBSTITUTE(A3,".",""))),1)-1))</f>
        <v>1853</v>
      </c>
      <c r="C3" s="4" t="s">
        <v>56</v>
      </c>
      <c r="D3" s="6">
        <f>INT(RIGHT(C3,LEN(C3)-FIND("@",SUBSTITUTE(C3,".","@",LEN(C3)-LEN(SUBSTITUTE(C3,".",""))),1)-1))</f>
        <v>2452</v>
      </c>
      <c r="E3" s="1" t="s">
        <v>102</v>
      </c>
      <c r="F3" s="6">
        <f>INT(RIGHT(E3,LEN(E3)-FIND("@",SUBSTITUTE(E3,".","@",LEN(E3)-LEN(SUBSTITUTE(E3,".",""))),1)-1))</f>
        <v>1657</v>
      </c>
    </row>
    <row r="4" spans="1:6" x14ac:dyDescent="0.2">
      <c r="A4" s="4" t="s">
        <v>63</v>
      </c>
      <c r="B4" s="6">
        <f t="shared" ref="B4:D8" si="0">INT(RIGHT(A4,LEN(A4)-FIND("@",SUBSTITUTE(A4,".","@",LEN(A4)-LEN(SUBSTITUTE(A4,".",""))),1)-1))</f>
        <v>4123</v>
      </c>
      <c r="C4" s="4" t="s">
        <v>57</v>
      </c>
      <c r="D4" s="6">
        <f t="shared" si="0"/>
        <v>4774</v>
      </c>
      <c r="E4" s="1" t="s">
        <v>103</v>
      </c>
      <c r="F4" s="6">
        <f t="shared" ref="F4" si="1">INT(RIGHT(E4,LEN(E4)-FIND("@",SUBSTITUTE(E4,".","@",LEN(E4)-LEN(SUBSTITUTE(E4,".",""))),1)-1))</f>
        <v>3499</v>
      </c>
    </row>
    <row r="5" spans="1:6" x14ac:dyDescent="0.2">
      <c r="A5" s="4" t="s">
        <v>10</v>
      </c>
      <c r="B5" s="6">
        <f t="shared" si="0"/>
        <v>30</v>
      </c>
      <c r="C5" s="4" t="s">
        <v>58</v>
      </c>
      <c r="D5" s="6">
        <f t="shared" si="0"/>
        <v>36</v>
      </c>
      <c r="E5" s="1" t="s">
        <v>16</v>
      </c>
      <c r="F5" s="6">
        <f t="shared" ref="F5" si="2">INT(RIGHT(E5,LEN(E5)-FIND("@",SUBSTITUTE(E5,".","@",LEN(E5)-LEN(SUBSTITUTE(E5,".",""))),1)-1))</f>
        <v>29</v>
      </c>
    </row>
    <row r="6" spans="1:6" x14ac:dyDescent="0.2">
      <c r="A6" s="4" t="s">
        <v>64</v>
      </c>
      <c r="B6" s="6">
        <f t="shared" si="0"/>
        <v>10437</v>
      </c>
      <c r="C6" s="4" t="s">
        <v>59</v>
      </c>
      <c r="D6" s="6">
        <f t="shared" si="0"/>
        <v>12694</v>
      </c>
      <c r="E6" s="1" t="s">
        <v>104</v>
      </c>
      <c r="F6" s="6">
        <f t="shared" ref="F6" si="3">INT(RIGHT(E6,LEN(E6)-FIND("@",SUBSTITUTE(E6,".","@",LEN(E6)-LEN(SUBSTITUTE(E6,".",""))),1)-1))</f>
        <v>7</v>
      </c>
    </row>
    <row r="7" spans="1:6" x14ac:dyDescent="0.2">
      <c r="A7" s="4" t="s">
        <v>18</v>
      </c>
      <c r="B7" s="6">
        <f t="shared" si="0"/>
        <v>0</v>
      </c>
      <c r="C7" s="4" t="s">
        <v>18</v>
      </c>
      <c r="D7" s="6">
        <f t="shared" si="0"/>
        <v>0</v>
      </c>
      <c r="E7" s="1" t="s">
        <v>105</v>
      </c>
      <c r="F7" s="6">
        <f t="shared" ref="F7" si="4">INT(RIGHT(E7,LEN(E7)-FIND("@",SUBSTITUTE(E7,".","@",LEN(E7)-LEN(SUBSTITUTE(E7,".",""))),1)-1))</f>
        <v>192</v>
      </c>
    </row>
    <row r="8" spans="1:6" x14ac:dyDescent="0.2">
      <c r="A8" s="4" t="s">
        <v>65</v>
      </c>
      <c r="B8" s="6">
        <f t="shared" si="0"/>
        <v>7457</v>
      </c>
      <c r="C8" s="4" t="s">
        <v>60</v>
      </c>
      <c r="D8" s="6">
        <f t="shared" si="0"/>
        <v>9403</v>
      </c>
      <c r="E8" s="1" t="s">
        <v>106</v>
      </c>
      <c r="F8" s="6">
        <f t="shared" ref="F8" si="5">INT(RIGHT(E8,LEN(E8)-FIND("@",SUBSTITUTE(E8,".","@",LEN(E8)-LEN(SUBSTITUTE(E8,".",""))),1)-1))</f>
        <v>10977</v>
      </c>
    </row>
    <row r="9" spans="1:6" x14ac:dyDescent="0.2">
      <c r="B9" s="5">
        <f>SUM(B3:B8)</f>
        <v>23900</v>
      </c>
      <c r="D9" s="5">
        <f>SUM(D3:D8)</f>
        <v>29359</v>
      </c>
      <c r="E9" s="7"/>
      <c r="F9" s="5">
        <f>SUM(F3:F8)</f>
        <v>16361</v>
      </c>
    </row>
    <row r="10" spans="1:6" x14ac:dyDescent="0.2">
      <c r="A10" s="4" t="s">
        <v>6</v>
      </c>
      <c r="B10" s="6">
        <f t="shared" ref="B10:D10" si="6">INT(RIGHT(A10,LEN(A10)-FIND("@",SUBSTITUTE(A10,".","@",LEN(A10)-LEN(SUBSTITUTE(A10,".",""))),1)-1))</f>
        <v>1304992</v>
      </c>
      <c r="C10" s="4" t="s">
        <v>6</v>
      </c>
      <c r="D10" s="6">
        <f t="shared" si="6"/>
        <v>1304992</v>
      </c>
      <c r="E10" s="1" t="s">
        <v>6</v>
      </c>
      <c r="F10" s="6">
        <f t="shared" ref="F10" si="7">INT(RIGHT(E10,LEN(E10)-FIND("@",SUBSTITUTE(E10,".","@",LEN(E10)-LEN(SUBSTITUTE(E10,".",""))),1)-1))</f>
        <v>1304992</v>
      </c>
    </row>
    <row r="11" spans="1:6" x14ac:dyDescent="0.2">
      <c r="B11" s="6">
        <f>B10/B9</f>
        <v>54.602175732217574</v>
      </c>
      <c r="D11" s="6">
        <f>D10/D9</f>
        <v>44.449470349807555</v>
      </c>
      <c r="F11" s="6">
        <f>F10/F9</f>
        <v>79.762361713831666</v>
      </c>
    </row>
    <row r="13" spans="1:6" s="8" customFormat="1" ht="42" customHeight="1" thickBot="1" x14ac:dyDescent="0.25">
      <c r="A13" s="8" t="s">
        <v>66</v>
      </c>
      <c r="C13" s="8" t="s">
        <v>67</v>
      </c>
      <c r="E13" s="12" t="s">
        <v>97</v>
      </c>
      <c r="F13" s="12"/>
    </row>
    <row r="14" spans="1:6" ht="17" thickTop="1" x14ac:dyDescent="0.2">
      <c r="A14" s="4" t="s">
        <v>71</v>
      </c>
      <c r="B14" s="6">
        <f>INT(RIGHT(A14,LEN(A14)-FIND("@",SUBSTITUTE(A14,".","@",LEN(A14)-LEN(SUBSTITUTE(A14,".",""))),1)-1))</f>
        <v>2155</v>
      </c>
      <c r="C14" s="4" t="s">
        <v>88</v>
      </c>
      <c r="D14" s="6">
        <f>INT(RIGHT(C14,LEN(C14)-FIND("@",SUBSTITUTE(C14,".","@",LEN(C14)-LEN(SUBSTITUTE(C14,".",""))),1)-1))</f>
        <v>2418</v>
      </c>
      <c r="E14" s="4" t="s">
        <v>92</v>
      </c>
      <c r="F14" s="6">
        <f>INT(RIGHT(E14,LEN(E14)-FIND("@",SUBSTITUTE(E14,".","@",LEN(E14)-LEN(SUBSTITUTE(E14,".",""))),1)-1))</f>
        <v>2379</v>
      </c>
    </row>
    <row r="15" spans="1:6" x14ac:dyDescent="0.2">
      <c r="A15" s="4" t="s">
        <v>72</v>
      </c>
      <c r="B15" s="6">
        <f t="shared" ref="B15" si="8">INT(RIGHT(A15,LEN(A15)-FIND("@",SUBSTITUTE(A15,".","@",LEN(A15)-LEN(SUBSTITUTE(A15,".",""))),1)-1))</f>
        <v>3546</v>
      </c>
      <c r="C15" s="4" t="s">
        <v>89</v>
      </c>
      <c r="D15" s="6">
        <f t="shared" ref="D15:F15" si="9">INT(RIGHT(C15,LEN(C15)-FIND("@",SUBSTITUTE(C15,".","@",LEN(C15)-LEN(SUBSTITUTE(C15,".",""))),1)-1))</f>
        <v>3769</v>
      </c>
      <c r="E15" s="4" t="s">
        <v>93</v>
      </c>
      <c r="F15" s="6">
        <f t="shared" si="9"/>
        <v>4048</v>
      </c>
    </row>
    <row r="16" spans="1:6" x14ac:dyDescent="0.2">
      <c r="A16" s="4" t="s">
        <v>2</v>
      </c>
      <c r="B16" s="6">
        <f t="shared" ref="B16" si="10">INT(RIGHT(A16,LEN(A16)-FIND("@",SUBSTITUTE(A16,".","@",LEN(A16)-LEN(SUBSTITUTE(A16,".",""))),1)-1))</f>
        <v>31</v>
      </c>
      <c r="C16" s="4" t="s">
        <v>10</v>
      </c>
      <c r="D16" s="6">
        <f t="shared" ref="D16:F16" si="11">INT(RIGHT(C16,LEN(C16)-FIND("@",SUBSTITUTE(C16,".","@",LEN(C16)-LEN(SUBSTITUTE(C16,".",""))),1)-1))</f>
        <v>30</v>
      </c>
      <c r="E16" s="4" t="s">
        <v>10</v>
      </c>
      <c r="F16" s="6">
        <f t="shared" si="11"/>
        <v>30</v>
      </c>
    </row>
    <row r="17" spans="1:6" x14ac:dyDescent="0.2">
      <c r="A17" s="4" t="s">
        <v>73</v>
      </c>
      <c r="B17" s="6">
        <f t="shared" ref="B17" si="12">INT(RIGHT(A17,LEN(A17)-FIND("@",SUBSTITUTE(A17,".","@",LEN(A17)-LEN(SUBSTITUTE(A17,".",""))),1)-1))</f>
        <v>11906</v>
      </c>
      <c r="C17" s="4" t="s">
        <v>90</v>
      </c>
      <c r="D17" s="6">
        <f t="shared" ref="D17:F17" si="13">INT(RIGHT(C17,LEN(C17)-FIND("@",SUBSTITUTE(C17,".","@",LEN(C17)-LEN(SUBSTITUTE(C17,".",""))),1)-1))</f>
        <v>11824</v>
      </c>
      <c r="E17" s="4" t="s">
        <v>94</v>
      </c>
      <c r="F17" s="6">
        <f t="shared" si="13"/>
        <v>8</v>
      </c>
    </row>
    <row r="18" spans="1:6" x14ac:dyDescent="0.2">
      <c r="A18" s="4" t="s">
        <v>74</v>
      </c>
      <c r="B18" s="6">
        <f t="shared" ref="B18" si="14">INT(RIGHT(A18,LEN(A18)-FIND("@",SUBSTITUTE(A18,".","@",LEN(A18)-LEN(SUBSTITUTE(A18,".",""))),1)-1))</f>
        <v>208</v>
      </c>
      <c r="C18" s="4" t="s">
        <v>4</v>
      </c>
      <c r="D18" s="6">
        <f t="shared" ref="D18:F18" si="15">INT(RIGHT(C18,LEN(C18)-FIND("@",SUBSTITUTE(C18,".","@",LEN(C18)-LEN(SUBSTITUTE(C18,".",""))),1)-1))</f>
        <v>191</v>
      </c>
      <c r="E18" s="4" t="s">
        <v>95</v>
      </c>
      <c r="F18" s="6">
        <f t="shared" si="15"/>
        <v>206</v>
      </c>
    </row>
    <row r="19" spans="1:6" x14ac:dyDescent="0.2">
      <c r="A19" s="4" t="s">
        <v>75</v>
      </c>
      <c r="B19" s="6">
        <f t="shared" ref="B19" si="16">INT(RIGHT(A19,LEN(A19)-FIND("@",SUBSTITUTE(A19,".","@",LEN(A19)-LEN(SUBSTITUTE(A19,".",""))),1)-1))</f>
        <v>23365</v>
      </c>
      <c r="C19" s="4" t="s">
        <v>91</v>
      </c>
      <c r="D19" s="6">
        <f t="shared" ref="D19:F19" si="17">INT(RIGHT(C19,LEN(C19)-FIND("@",SUBSTITUTE(C19,".","@",LEN(C19)-LEN(SUBSTITUTE(C19,".",""))),1)-1))</f>
        <v>11755</v>
      </c>
      <c r="E19" s="4" t="s">
        <v>96</v>
      </c>
      <c r="F19" s="6">
        <f t="shared" si="17"/>
        <v>12924</v>
      </c>
    </row>
    <row r="20" spans="1:6" x14ac:dyDescent="0.2">
      <c r="B20" s="5">
        <f>SUM(B14:B19)</f>
        <v>41211</v>
      </c>
      <c r="D20" s="5">
        <f>SUM(D14:D19)</f>
        <v>29987</v>
      </c>
      <c r="F20" s="5">
        <f>SUM(F14:F19)</f>
        <v>19595</v>
      </c>
    </row>
    <row r="21" spans="1:6" x14ac:dyDescent="0.2">
      <c r="A21" s="4" t="s">
        <v>6</v>
      </c>
      <c r="B21" s="6">
        <f t="shared" ref="B21" si="18">INT(RIGHT(A21,LEN(A21)-FIND("@",SUBSTITUTE(A21,".","@",LEN(A21)-LEN(SUBSTITUTE(A21,".",""))),1)-1))</f>
        <v>1304992</v>
      </c>
      <c r="C21" s="4" t="s">
        <v>6</v>
      </c>
      <c r="D21" s="6">
        <f t="shared" ref="D21:F21" si="19">INT(RIGHT(C21,LEN(C21)-FIND("@",SUBSTITUTE(C21,".","@",LEN(C21)-LEN(SUBSTITUTE(C21,".",""))),1)-1))</f>
        <v>1304992</v>
      </c>
      <c r="E21" s="4" t="s">
        <v>6</v>
      </c>
      <c r="F21" s="6">
        <f t="shared" si="19"/>
        <v>1304992</v>
      </c>
    </row>
    <row r="22" spans="1:6" x14ac:dyDescent="0.2">
      <c r="B22" s="6">
        <f>B21/B20</f>
        <v>31.666108563247676</v>
      </c>
      <c r="D22" s="6">
        <f>D21/D20</f>
        <v>43.518591389602157</v>
      </c>
      <c r="F22" s="6">
        <f>F21/F20</f>
        <v>66.598213830058683</v>
      </c>
    </row>
    <row r="24" spans="1:6" s="9" customFormat="1" ht="43" customHeight="1" thickBot="1" x14ac:dyDescent="0.25">
      <c r="A24" s="9" t="s">
        <v>81</v>
      </c>
      <c r="C24" s="9" t="s">
        <v>82</v>
      </c>
      <c r="E24" s="13" t="s">
        <v>97</v>
      </c>
      <c r="F24" s="13"/>
    </row>
    <row r="25" spans="1:6" ht="17" thickTop="1" x14ac:dyDescent="0.2">
      <c r="A25" s="4" t="s">
        <v>76</v>
      </c>
      <c r="B25" s="6">
        <f>INT(RIGHT(A25,LEN(A25)-FIND("@",SUBSTITUTE(A25,".","@",LEN(A25)-LEN(SUBSTITUTE(A25,".",""))),1)-1))</f>
        <v>1735</v>
      </c>
      <c r="C25" s="4" t="s">
        <v>83</v>
      </c>
      <c r="D25" s="6">
        <f>INT(RIGHT(C25,LEN(C25)-FIND("@",SUBSTITUTE(C25,".","@",LEN(C25)-LEN(SUBSTITUTE(C25,".",""))),1)-1))</f>
        <v>2122</v>
      </c>
      <c r="E25" s="1" t="s">
        <v>98</v>
      </c>
      <c r="F25" s="6">
        <f>INT(RIGHT(E25,LEN(E25)-FIND("@",SUBSTITUTE(E25,".","@",LEN(E25)-LEN(SUBSTITUTE(E25,".",""))),1)-1))</f>
        <v>1706</v>
      </c>
    </row>
    <row r="26" spans="1:6" x14ac:dyDescent="0.2">
      <c r="A26" s="4" t="s">
        <v>77</v>
      </c>
      <c r="B26" s="6">
        <f t="shared" ref="B26:D30" si="20">INT(RIGHT(A26,LEN(A26)-FIND("@",SUBSTITUTE(A26,".","@",LEN(A26)-LEN(SUBSTITUTE(A26,".",""))),1)-1))</f>
        <v>3673</v>
      </c>
      <c r="C26" s="4" t="s">
        <v>84</v>
      </c>
      <c r="D26" s="6">
        <f t="shared" si="20"/>
        <v>4107</v>
      </c>
      <c r="E26" s="1" t="s">
        <v>99</v>
      </c>
      <c r="F26" s="6">
        <f t="shared" ref="F26" si="21">INT(RIGHT(E26,LEN(E26)-FIND("@",SUBSTITUTE(E26,".","@",LEN(E26)-LEN(SUBSTITUTE(E26,".",""))),1)-1))</f>
        <v>3279</v>
      </c>
    </row>
    <row r="27" spans="1:6" x14ac:dyDescent="0.2">
      <c r="A27" s="4" t="s">
        <v>2</v>
      </c>
      <c r="B27" s="6">
        <f t="shared" si="20"/>
        <v>31</v>
      </c>
      <c r="C27" s="4" t="s">
        <v>58</v>
      </c>
      <c r="D27" s="6">
        <f t="shared" si="20"/>
        <v>36</v>
      </c>
      <c r="E27" s="1" t="s">
        <v>100</v>
      </c>
      <c r="F27" s="6">
        <f t="shared" ref="F27" si="22">INT(RIGHT(E27,LEN(E27)-FIND("@",SUBSTITUTE(E27,".","@",LEN(E27)-LEN(SUBSTITUTE(E27,".",""))),1)-1))</f>
        <v>32</v>
      </c>
    </row>
    <row r="28" spans="1:6" x14ac:dyDescent="0.2">
      <c r="A28" s="4" t="s">
        <v>78</v>
      </c>
      <c r="B28" s="6">
        <f t="shared" si="20"/>
        <v>8752</v>
      </c>
      <c r="C28" s="4" t="s">
        <v>85</v>
      </c>
      <c r="D28" s="6">
        <f t="shared" si="20"/>
        <v>11993</v>
      </c>
      <c r="E28" s="1" t="s">
        <v>94</v>
      </c>
      <c r="F28" s="6">
        <f t="shared" ref="F28" si="23">INT(RIGHT(E28,LEN(E28)-FIND("@",SUBSTITUTE(E28,".","@",LEN(E28)-LEN(SUBSTITUTE(E28,".",""))),1)-1))</f>
        <v>8</v>
      </c>
    </row>
    <row r="29" spans="1:6" x14ac:dyDescent="0.2">
      <c r="A29" s="4" t="s">
        <v>79</v>
      </c>
      <c r="B29" s="6">
        <f t="shared" si="20"/>
        <v>196</v>
      </c>
      <c r="C29" s="4" t="s">
        <v>86</v>
      </c>
      <c r="D29" s="6">
        <f t="shared" si="20"/>
        <v>202</v>
      </c>
      <c r="E29" s="1" t="s">
        <v>18</v>
      </c>
      <c r="F29" s="6">
        <f t="shared" ref="F29" si="24">INT(RIGHT(E29,LEN(E29)-FIND("@",SUBSTITUTE(E29,".","@",LEN(E29)-LEN(SUBSTITUTE(E29,".",""))),1)-1))</f>
        <v>0</v>
      </c>
    </row>
    <row r="30" spans="1:6" x14ac:dyDescent="0.2">
      <c r="A30" s="4" t="s">
        <v>80</v>
      </c>
      <c r="B30" s="6">
        <f t="shared" si="20"/>
        <v>13905</v>
      </c>
      <c r="C30" s="4" t="s">
        <v>87</v>
      </c>
      <c r="D30" s="6">
        <f t="shared" si="20"/>
        <v>8821</v>
      </c>
      <c r="E30" s="1" t="s">
        <v>101</v>
      </c>
      <c r="F30" s="6">
        <f t="shared" ref="F30" si="25">INT(RIGHT(E30,LEN(E30)-FIND("@",SUBSTITUTE(E30,".","@",LEN(E30)-LEN(SUBSTITUTE(E30,".",""))),1)-1))</f>
        <v>8780</v>
      </c>
    </row>
    <row r="31" spans="1:6" x14ac:dyDescent="0.2">
      <c r="B31" s="5">
        <f>SUM(B25:B30)</f>
        <v>28292</v>
      </c>
      <c r="D31" s="5">
        <f>SUM(D25:D30)</f>
        <v>27281</v>
      </c>
      <c r="E31" s="7"/>
      <c r="F31" s="5">
        <f>SUM(F25:F30)</f>
        <v>13805</v>
      </c>
    </row>
    <row r="32" spans="1:6" x14ac:dyDescent="0.2">
      <c r="A32" s="4" t="s">
        <v>6</v>
      </c>
      <c r="B32" s="6">
        <f t="shared" ref="B32:D32" si="26">INT(RIGHT(A32,LEN(A32)-FIND("@",SUBSTITUTE(A32,".","@",LEN(A32)-LEN(SUBSTITUTE(A32,".",""))),1)-1))</f>
        <v>1304992</v>
      </c>
      <c r="C32" s="4" t="s">
        <v>6</v>
      </c>
      <c r="D32" s="6">
        <f t="shared" si="26"/>
        <v>1304992</v>
      </c>
      <c r="E32" s="1" t="s">
        <v>6</v>
      </c>
      <c r="F32" s="6">
        <f t="shared" ref="F32" si="27">INT(RIGHT(E32,LEN(E32)-FIND("@",SUBSTITUTE(E32,".","@",LEN(E32)-LEN(SUBSTITUTE(E32,".",""))),1)-1))</f>
        <v>1304992</v>
      </c>
    </row>
    <row r="33" spans="2:6" x14ac:dyDescent="0.2">
      <c r="B33" s="6">
        <f>B32/B31</f>
        <v>46.125830623497805</v>
      </c>
      <c r="D33" s="6">
        <f>D32/D31</f>
        <v>47.835196657014038</v>
      </c>
      <c r="F33" s="6">
        <f>F32/F31</f>
        <v>94.530387540746105</v>
      </c>
    </row>
  </sheetData>
  <mergeCells count="2">
    <mergeCell ref="E13:F13"/>
    <mergeCell ref="E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 per # of dataset and op</vt:lpstr>
      <vt:lpstr>Cache vs. no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Georges Perrin</dc:creator>
  <cp:lastModifiedBy>Jean Georges Perrin</cp:lastModifiedBy>
  <dcterms:created xsi:type="dcterms:W3CDTF">2018-06-06T15:16:51Z</dcterms:created>
  <dcterms:modified xsi:type="dcterms:W3CDTF">2018-06-16T15:03:11Z</dcterms:modified>
</cp:coreProperties>
</file>