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vi\Dropbox\My PC (DESKTOP-V3O169E)\Downloads\"/>
    </mc:Choice>
  </mc:AlternateContent>
  <xr:revisionPtr revIDLastSave="0" documentId="13_ncr:1_{4931CFB6-D956-467A-A353-DEE9DE3FFD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ltiple Regression" sheetId="1" r:id="rId1"/>
  </sheets>
  <definedNames>
    <definedName name="lamda">#REF!</definedName>
    <definedName name="T_1">#REF!</definedName>
    <definedName name="T_2">#REF!</definedName>
    <definedName name="T_3">#REF!</definedName>
    <definedName name="T_T1_T2_T3">#REF!</definedName>
    <definedName name="W">#REF!</definedName>
    <definedName name="W_1">#REF!</definedName>
    <definedName name="W_2">#REF!</definedName>
    <definedName name="W_3">#REF!</definedName>
    <definedName name="W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8" i="1" l="1" a="1"/>
  <c r="D228" i="1" s="1"/>
  <c r="B180" i="1" a="1"/>
  <c r="D180" i="1" s="1"/>
  <c r="N48" i="1"/>
  <c r="B51" i="1" a="1"/>
  <c r="C51" i="1" s="1"/>
  <c r="Q228" i="1" l="1"/>
  <c r="M228" i="1"/>
  <c r="I228" i="1"/>
  <c r="E228" i="1"/>
  <c r="N228" i="1"/>
  <c r="B228" i="1"/>
  <c r="O228" i="1"/>
  <c r="K228" i="1"/>
  <c r="G228" i="1"/>
  <c r="C228" i="1"/>
  <c r="J228" i="1"/>
  <c r="F228" i="1"/>
  <c r="P228" i="1"/>
  <c r="L228" i="1"/>
  <c r="H228" i="1"/>
  <c r="E186" i="1"/>
  <c r="E185" i="1"/>
  <c r="E184" i="1"/>
  <c r="E183" i="1"/>
  <c r="E182" i="1"/>
  <c r="E181" i="1"/>
  <c r="E180" i="1"/>
  <c r="M186" i="1"/>
  <c r="M185" i="1"/>
  <c r="M184" i="1"/>
  <c r="M183" i="1"/>
  <c r="M182" i="1"/>
  <c r="M181" i="1"/>
  <c r="M180" i="1"/>
  <c r="Q186" i="1"/>
  <c r="Q185" i="1"/>
  <c r="Q184" i="1"/>
  <c r="Q183" i="1"/>
  <c r="Q182" i="1"/>
  <c r="Q181" i="1"/>
  <c r="Q180" i="1"/>
  <c r="I186" i="1"/>
  <c r="I185" i="1"/>
  <c r="I184" i="1"/>
  <c r="I183" i="1"/>
  <c r="I182" i="1"/>
  <c r="I181" i="1"/>
  <c r="I180" i="1"/>
  <c r="N186" i="1"/>
  <c r="J186" i="1"/>
  <c r="F186" i="1"/>
  <c r="B186" i="1"/>
  <c r="N185" i="1"/>
  <c r="J185" i="1"/>
  <c r="F185" i="1"/>
  <c r="B185" i="1"/>
  <c r="N184" i="1"/>
  <c r="J184" i="1"/>
  <c r="F184" i="1"/>
  <c r="B184" i="1"/>
  <c r="N183" i="1"/>
  <c r="J183" i="1"/>
  <c r="F183" i="1"/>
  <c r="B183" i="1"/>
  <c r="N182" i="1"/>
  <c r="J182" i="1"/>
  <c r="F182" i="1"/>
  <c r="B182" i="1"/>
  <c r="N181" i="1"/>
  <c r="J181" i="1"/>
  <c r="F181" i="1"/>
  <c r="B181" i="1"/>
  <c r="N180" i="1"/>
  <c r="J180" i="1"/>
  <c r="F180" i="1"/>
  <c r="B180" i="1"/>
  <c r="O186" i="1"/>
  <c r="K186" i="1"/>
  <c r="G186" i="1"/>
  <c r="C186" i="1"/>
  <c r="O185" i="1"/>
  <c r="K185" i="1"/>
  <c r="G185" i="1"/>
  <c r="C185" i="1"/>
  <c r="O184" i="1"/>
  <c r="K184" i="1"/>
  <c r="G184" i="1"/>
  <c r="C184" i="1"/>
  <c r="O183" i="1"/>
  <c r="K183" i="1"/>
  <c r="G183" i="1"/>
  <c r="C183" i="1"/>
  <c r="O182" i="1"/>
  <c r="K182" i="1"/>
  <c r="G182" i="1"/>
  <c r="C182" i="1"/>
  <c r="O181" i="1"/>
  <c r="K181" i="1"/>
  <c r="G181" i="1"/>
  <c r="C181" i="1"/>
  <c r="O180" i="1"/>
  <c r="K180" i="1"/>
  <c r="G180" i="1"/>
  <c r="C180" i="1"/>
  <c r="P186" i="1"/>
  <c r="L186" i="1"/>
  <c r="H186" i="1"/>
  <c r="D186" i="1"/>
  <c r="P185" i="1"/>
  <c r="L185" i="1"/>
  <c r="H185" i="1"/>
  <c r="D185" i="1"/>
  <c r="P184" i="1"/>
  <c r="L184" i="1"/>
  <c r="H184" i="1"/>
  <c r="D184" i="1"/>
  <c r="P183" i="1"/>
  <c r="L183" i="1"/>
  <c r="H183" i="1"/>
  <c r="D183" i="1"/>
  <c r="P182" i="1"/>
  <c r="L182" i="1"/>
  <c r="H182" i="1"/>
  <c r="D182" i="1"/>
  <c r="P181" i="1"/>
  <c r="L181" i="1"/>
  <c r="H181" i="1"/>
  <c r="D181" i="1"/>
  <c r="P180" i="1"/>
  <c r="L180" i="1"/>
  <c r="H180" i="1"/>
  <c r="N57" i="1"/>
  <c r="J57" i="1"/>
  <c r="F57" i="1"/>
  <c r="B57" i="1"/>
  <c r="N56" i="1"/>
  <c r="J56" i="1"/>
  <c r="F56" i="1"/>
  <c r="B56" i="1"/>
  <c r="N55" i="1"/>
  <c r="J55" i="1"/>
  <c r="F55" i="1"/>
  <c r="B55" i="1"/>
  <c r="N54" i="1"/>
  <c r="J54" i="1"/>
  <c r="F54" i="1"/>
  <c r="B54" i="1"/>
  <c r="N53" i="1"/>
  <c r="J53" i="1"/>
  <c r="F53" i="1"/>
  <c r="B53" i="1"/>
  <c r="N52" i="1"/>
  <c r="J52" i="1"/>
  <c r="F52" i="1"/>
  <c r="B52" i="1"/>
  <c r="N51" i="1"/>
  <c r="J51" i="1"/>
  <c r="F51" i="1"/>
  <c r="B51" i="1"/>
  <c r="P57" i="1"/>
  <c r="L57" i="1"/>
  <c r="H57" i="1"/>
  <c r="D57" i="1"/>
  <c r="P56" i="1"/>
  <c r="L56" i="1"/>
  <c r="H56" i="1"/>
  <c r="D56" i="1"/>
  <c r="P55" i="1"/>
  <c r="L55" i="1"/>
  <c r="H55" i="1"/>
  <c r="D55" i="1"/>
  <c r="P54" i="1"/>
  <c r="L54" i="1"/>
  <c r="H54" i="1"/>
  <c r="D54" i="1"/>
  <c r="P53" i="1"/>
  <c r="L53" i="1"/>
  <c r="H53" i="1"/>
  <c r="D53" i="1"/>
  <c r="P52" i="1"/>
  <c r="L52" i="1"/>
  <c r="H52" i="1"/>
  <c r="D52" i="1"/>
  <c r="P51" i="1"/>
  <c r="L51" i="1"/>
  <c r="H51" i="1"/>
  <c r="D51" i="1"/>
  <c r="Q57" i="1"/>
  <c r="M57" i="1"/>
  <c r="I57" i="1"/>
  <c r="E57" i="1"/>
  <c r="Q56" i="1"/>
  <c r="M56" i="1"/>
  <c r="I56" i="1"/>
  <c r="E56" i="1"/>
  <c r="Q55" i="1"/>
  <c r="M55" i="1"/>
  <c r="I55" i="1"/>
  <c r="E55" i="1"/>
  <c r="Q54" i="1"/>
  <c r="M54" i="1"/>
  <c r="I54" i="1"/>
  <c r="E54" i="1"/>
  <c r="Q53" i="1"/>
  <c r="M53" i="1"/>
  <c r="I53" i="1"/>
  <c r="E53" i="1"/>
  <c r="Q52" i="1"/>
  <c r="M52" i="1"/>
  <c r="I52" i="1"/>
  <c r="E52" i="1"/>
  <c r="Q51" i="1"/>
  <c r="M51" i="1"/>
  <c r="I51" i="1"/>
  <c r="E51" i="1"/>
  <c r="O57" i="1"/>
  <c r="K57" i="1"/>
  <c r="G57" i="1"/>
  <c r="C57" i="1"/>
  <c r="O56" i="1"/>
  <c r="K56" i="1"/>
  <c r="G56" i="1"/>
  <c r="C56" i="1"/>
  <c r="O55" i="1"/>
  <c r="K55" i="1"/>
  <c r="G55" i="1"/>
  <c r="C55" i="1"/>
  <c r="O54" i="1"/>
  <c r="K54" i="1"/>
  <c r="G54" i="1"/>
  <c r="C54" i="1"/>
  <c r="O53" i="1"/>
  <c r="K53" i="1"/>
  <c r="G53" i="1"/>
  <c r="C53" i="1"/>
  <c r="O52" i="1"/>
  <c r="K52" i="1"/>
  <c r="G52" i="1"/>
  <c r="C52" i="1"/>
  <c r="O51" i="1"/>
  <c r="K51" i="1"/>
  <c r="G51" i="1"/>
  <c r="B230" i="1" l="1" a="1"/>
  <c r="B230" i="1" s="1"/>
  <c r="C232" i="1" s="1"/>
  <c r="B189" i="1" a="1"/>
  <c r="B60" i="1" a="1"/>
  <c r="D189" i="1" l="1"/>
  <c r="C194" i="1"/>
  <c r="H191" i="1"/>
  <c r="F189" i="1"/>
  <c r="H192" i="1"/>
  <c r="E195" i="1"/>
  <c r="C193" i="1"/>
  <c r="H190" i="1"/>
  <c r="G195" i="1"/>
  <c r="C191" i="1"/>
  <c r="E194" i="1"/>
  <c r="C192" i="1"/>
  <c r="H189" i="1"/>
  <c r="G194" i="1"/>
  <c r="E192" i="1"/>
  <c r="C190" i="1"/>
  <c r="B194" i="1"/>
  <c r="B190" i="1"/>
  <c r="G193" i="1"/>
  <c r="E191" i="1"/>
  <c r="C189" i="1"/>
  <c r="D192" i="1"/>
  <c r="B195" i="1"/>
  <c r="G192" i="1"/>
  <c r="E190" i="1"/>
  <c r="D195" i="1"/>
  <c r="B193" i="1"/>
  <c r="G190" i="1"/>
  <c r="C195" i="1"/>
  <c r="F190" i="1"/>
  <c r="D194" i="1"/>
  <c r="B192" i="1"/>
  <c r="G189" i="1"/>
  <c r="E193" i="1"/>
  <c r="F195" i="1"/>
  <c r="D193" i="1"/>
  <c r="B191" i="1"/>
  <c r="H195" i="1"/>
  <c r="F193" i="1"/>
  <c r="D191" i="1"/>
  <c r="B189" i="1"/>
  <c r="G191" i="1"/>
  <c r="H194" i="1"/>
  <c r="F192" i="1"/>
  <c r="D190" i="1"/>
  <c r="F194" i="1"/>
  <c r="E189" i="1"/>
  <c r="H193" i="1"/>
  <c r="F191" i="1"/>
  <c r="D60" i="1"/>
  <c r="H66" i="1"/>
  <c r="F64" i="1"/>
  <c r="D62" i="1"/>
  <c r="B60" i="1"/>
  <c r="D63" i="1"/>
  <c r="H65" i="1"/>
  <c r="F63" i="1"/>
  <c r="D61" i="1"/>
  <c r="B65" i="1"/>
  <c r="B61" i="1"/>
  <c r="H64" i="1"/>
  <c r="F62" i="1"/>
  <c r="G65" i="1"/>
  <c r="E63" i="1"/>
  <c r="C61" i="1"/>
  <c r="F65" i="1"/>
  <c r="E60" i="1"/>
  <c r="G64" i="1"/>
  <c r="E62" i="1"/>
  <c r="C60" i="1"/>
  <c r="G62" i="1"/>
  <c r="B66" i="1"/>
  <c r="G63" i="1"/>
  <c r="E61" i="1"/>
  <c r="C65" i="1"/>
  <c r="H62" i="1"/>
  <c r="F60" i="1"/>
  <c r="E64" i="1"/>
  <c r="E66" i="1"/>
  <c r="C64" i="1"/>
  <c r="H61" i="1"/>
  <c r="C66" i="1"/>
  <c r="F61" i="1"/>
  <c r="E65" i="1"/>
  <c r="C63" i="1"/>
  <c r="H60" i="1"/>
  <c r="D66" i="1"/>
  <c r="B64" i="1"/>
  <c r="G61" i="1"/>
  <c r="G66" i="1"/>
  <c r="C62" i="1"/>
  <c r="D65" i="1"/>
  <c r="B63" i="1"/>
  <c r="G60" i="1"/>
  <c r="H63" i="1"/>
  <c r="F66" i="1"/>
  <c r="D64" i="1"/>
  <c r="B62" i="1"/>
  <c r="B198" i="1" l="1" a="1"/>
  <c r="J60" i="1" a="1"/>
  <c r="D198" i="1" l="1"/>
  <c r="G204" i="1"/>
  <c r="E202" i="1"/>
  <c r="C200" i="1"/>
  <c r="D204" i="1"/>
  <c r="D200" i="1"/>
  <c r="C238" i="1" s="1"/>
  <c r="E204" i="1"/>
  <c r="C202" i="1"/>
  <c r="H199" i="1"/>
  <c r="H204" i="1"/>
  <c r="C242" i="1" s="1"/>
  <c r="F198" i="1"/>
  <c r="H202" i="1"/>
  <c r="F200" i="1"/>
  <c r="B203" i="1"/>
  <c r="G200" i="1"/>
  <c r="E198" i="1"/>
  <c r="H200" i="1"/>
  <c r="B198" i="1"/>
  <c r="C236" i="1" s="1"/>
  <c r="G202" i="1"/>
  <c r="E200" i="1"/>
  <c r="C198" i="1"/>
  <c r="E201" i="1"/>
  <c r="C239" i="1" s="1"/>
  <c r="E203" i="1"/>
  <c r="C201" i="1"/>
  <c r="H198" i="1"/>
  <c r="F203" i="1"/>
  <c r="D201" i="1"/>
  <c r="B199" i="1"/>
  <c r="B202" i="1"/>
  <c r="C199" i="1"/>
  <c r="C237" i="1" s="1"/>
  <c r="D203" i="1"/>
  <c r="B201" i="1"/>
  <c r="G198" i="1"/>
  <c r="F202" i="1"/>
  <c r="C240" i="1" s="1"/>
  <c r="B204" i="1"/>
  <c r="G201" i="1"/>
  <c r="E199" i="1"/>
  <c r="C204" i="1"/>
  <c r="H201" i="1"/>
  <c r="F199" i="1"/>
  <c r="C203" i="1"/>
  <c r="G199" i="1"/>
  <c r="H203" i="1"/>
  <c r="F201" i="1"/>
  <c r="D199" i="1"/>
  <c r="G203" i="1"/>
  <c r="C241" i="1" s="1"/>
  <c r="F204" i="1"/>
  <c r="D202" i="1"/>
  <c r="B200" i="1"/>
  <c r="L60" i="1"/>
  <c r="P66" i="1"/>
  <c r="N64" i="1"/>
  <c r="L62" i="1"/>
  <c r="J60" i="1"/>
  <c r="O62" i="1"/>
  <c r="P65" i="1"/>
  <c r="N63" i="1"/>
  <c r="L61" i="1"/>
  <c r="N65" i="1"/>
  <c r="M60" i="1"/>
  <c r="P64" i="1"/>
  <c r="N62" i="1"/>
  <c r="O65" i="1"/>
  <c r="M63" i="1"/>
  <c r="K61" i="1"/>
  <c r="J65" i="1"/>
  <c r="J61" i="1"/>
  <c r="O64" i="1"/>
  <c r="M62" i="1"/>
  <c r="K60" i="1"/>
  <c r="L63" i="1"/>
  <c r="J66" i="1"/>
  <c r="O63" i="1"/>
  <c r="M61" i="1"/>
  <c r="K65" i="1"/>
  <c r="P62" i="1"/>
  <c r="N60" i="1"/>
  <c r="P63" i="1"/>
  <c r="M66" i="1"/>
  <c r="K64" i="1"/>
  <c r="P61" i="1"/>
  <c r="O66" i="1"/>
  <c r="K62" i="1"/>
  <c r="M65" i="1"/>
  <c r="K63" i="1"/>
  <c r="P60" i="1"/>
  <c r="L66" i="1"/>
  <c r="J64" i="1"/>
  <c r="O61" i="1"/>
  <c r="K66" i="1"/>
  <c r="N61" i="1"/>
  <c r="L65" i="1"/>
  <c r="J63" i="1"/>
  <c r="O60" i="1"/>
  <c r="M64" i="1"/>
  <c r="N66" i="1"/>
  <c r="L64" i="1"/>
  <c r="J62" i="1"/>
  <c r="B69" i="1" l="1" a="1"/>
  <c r="D69" i="1" l="1"/>
  <c r="E75" i="1"/>
  <c r="E74" i="1"/>
  <c r="E73" i="1"/>
  <c r="E72" i="1"/>
  <c r="E71" i="1"/>
  <c r="E70" i="1"/>
  <c r="E69" i="1"/>
  <c r="B75" i="1"/>
  <c r="B74" i="1"/>
  <c r="B73" i="1"/>
  <c r="B72" i="1"/>
  <c r="B71" i="1"/>
  <c r="B70" i="1"/>
  <c r="B69" i="1"/>
  <c r="C75" i="1"/>
  <c r="C74" i="1"/>
  <c r="C73" i="1"/>
  <c r="C72" i="1"/>
  <c r="C71" i="1"/>
  <c r="C70" i="1"/>
  <c r="C69" i="1"/>
  <c r="D75" i="1"/>
  <c r="D74" i="1"/>
  <c r="D73" i="1"/>
  <c r="D72" i="1"/>
  <c r="D71" i="1"/>
  <c r="D70" i="1"/>
  <c r="M75" i="1"/>
  <c r="M74" i="1"/>
  <c r="M73" i="1"/>
  <c r="M72" i="1"/>
  <c r="M71" i="1"/>
  <c r="M70" i="1"/>
  <c r="M69" i="1"/>
  <c r="J75" i="1"/>
  <c r="J74" i="1"/>
  <c r="J73" i="1"/>
  <c r="J72" i="1"/>
  <c r="J71" i="1"/>
  <c r="J70" i="1"/>
  <c r="J69" i="1"/>
  <c r="K75" i="1"/>
  <c r="K74" i="1"/>
  <c r="K73" i="1"/>
  <c r="K72" i="1"/>
  <c r="K71" i="1"/>
  <c r="K70" i="1"/>
  <c r="K69" i="1"/>
  <c r="L75" i="1"/>
  <c r="L74" i="1"/>
  <c r="L73" i="1"/>
  <c r="L72" i="1"/>
  <c r="L71" i="1"/>
  <c r="L70" i="1"/>
  <c r="L69" i="1"/>
  <c r="I75" i="1"/>
  <c r="I74" i="1"/>
  <c r="I73" i="1"/>
  <c r="I72" i="1"/>
  <c r="I71" i="1"/>
  <c r="I70" i="1"/>
  <c r="I69" i="1"/>
  <c r="F75" i="1"/>
  <c r="F74" i="1"/>
  <c r="F73" i="1"/>
  <c r="F72" i="1"/>
  <c r="F71" i="1"/>
  <c r="F70" i="1"/>
  <c r="F69" i="1"/>
  <c r="G75" i="1"/>
  <c r="G74" i="1"/>
  <c r="G73" i="1"/>
  <c r="G72" i="1"/>
  <c r="G71" i="1"/>
  <c r="G70" i="1"/>
  <c r="G69" i="1"/>
  <c r="H75" i="1"/>
  <c r="H74" i="1"/>
  <c r="H73" i="1"/>
  <c r="H72" i="1"/>
  <c r="H71" i="1"/>
  <c r="H70" i="1"/>
  <c r="H69" i="1"/>
  <c r="Q75" i="1"/>
  <c r="Q74" i="1"/>
  <c r="Q73" i="1"/>
  <c r="Q72" i="1"/>
  <c r="Q71" i="1"/>
  <c r="Q70" i="1"/>
  <c r="Q69" i="1"/>
  <c r="N75" i="1"/>
  <c r="N74" i="1"/>
  <c r="N73" i="1"/>
  <c r="N72" i="1"/>
  <c r="N71" i="1"/>
  <c r="N70" i="1"/>
  <c r="N69" i="1"/>
  <c r="O75" i="1"/>
  <c r="O74" i="1"/>
  <c r="O73" i="1"/>
  <c r="O72" i="1"/>
  <c r="O71" i="1"/>
  <c r="O70" i="1"/>
  <c r="O69" i="1"/>
  <c r="P75" i="1"/>
  <c r="P74" i="1"/>
  <c r="P73" i="1"/>
  <c r="P72" i="1"/>
  <c r="P71" i="1"/>
  <c r="P70" i="1"/>
  <c r="P69" i="1"/>
  <c r="B78" i="1" l="1" a="1"/>
  <c r="B79" i="1" l="1"/>
  <c r="B84" i="1"/>
  <c r="B80" i="1"/>
  <c r="B82" i="1"/>
  <c r="B78" i="1"/>
  <c r="B81" i="1"/>
  <c r="B83" i="1"/>
  <c r="I92" i="1" l="1"/>
  <c r="I96" i="1"/>
  <c r="I100" i="1"/>
  <c r="I104" i="1"/>
  <c r="I94" i="1"/>
  <c r="I98" i="1"/>
  <c r="I102" i="1"/>
  <c r="I106" i="1"/>
  <c r="I93" i="1"/>
  <c r="I97" i="1"/>
  <c r="I101" i="1"/>
  <c r="I105" i="1"/>
  <c r="I95" i="1"/>
  <c r="I99" i="1"/>
  <c r="I103" i="1"/>
  <c r="I91" i="1"/>
  <c r="J91" i="1" s="1"/>
  <c r="L91" i="1" s="1"/>
  <c r="K97" i="1" l="1"/>
  <c r="M97" i="1" s="1"/>
  <c r="J97" i="1"/>
  <c r="L97" i="1" s="1"/>
  <c r="K95" i="1"/>
  <c r="M95" i="1" s="1"/>
  <c r="J95" i="1"/>
  <c r="L95" i="1" s="1"/>
  <c r="K92" i="1"/>
  <c r="M92" i="1" s="1"/>
  <c r="J92" i="1"/>
  <c r="L92" i="1" s="1"/>
  <c r="K93" i="1"/>
  <c r="M93" i="1" s="1"/>
  <c r="J93" i="1"/>
  <c r="L93" i="1" s="1"/>
  <c r="K94" i="1"/>
  <c r="M94" i="1" s="1"/>
  <c r="J94" i="1"/>
  <c r="L94" i="1" s="1"/>
  <c r="K96" i="1"/>
  <c r="M96" i="1" s="1"/>
  <c r="J96" i="1"/>
  <c r="L96" i="1" s="1"/>
  <c r="K98" i="1"/>
  <c r="M98" i="1" s="1"/>
  <c r="J98" i="1"/>
  <c r="L98" i="1" s="1"/>
  <c r="K103" i="1"/>
  <c r="M103" i="1" s="1"/>
  <c r="J103" i="1"/>
  <c r="L103" i="1" s="1"/>
  <c r="K100" i="1"/>
  <c r="M100" i="1" s="1"/>
  <c r="J100" i="1"/>
  <c r="L100" i="1" s="1"/>
  <c r="K101" i="1"/>
  <c r="M101" i="1" s="1"/>
  <c r="J101" i="1"/>
  <c r="L101" i="1" s="1"/>
  <c r="K102" i="1"/>
  <c r="M102" i="1" s="1"/>
  <c r="J102" i="1"/>
  <c r="L102" i="1" s="1"/>
  <c r="K99" i="1"/>
  <c r="M99" i="1" s="1"/>
  <c r="J99" i="1"/>
  <c r="L99" i="1" s="1"/>
  <c r="K91" i="1"/>
  <c r="M91" i="1" s="1"/>
  <c r="K104" i="1"/>
  <c r="M104" i="1" s="1"/>
  <c r="J104" i="1"/>
  <c r="L104" i="1" s="1"/>
  <c r="K105" i="1"/>
  <c r="M105" i="1" s="1"/>
  <c r="J105" i="1"/>
  <c r="L105" i="1" s="1"/>
  <c r="K106" i="1"/>
  <c r="M106" i="1" s="1"/>
  <c r="J106" i="1"/>
  <c r="L106" i="1" s="1"/>
  <c r="N105" i="1" l="1"/>
  <c r="N99" i="1"/>
  <c r="N101" i="1"/>
  <c r="N104" i="1"/>
  <c r="N92" i="1"/>
  <c r="L107" i="1"/>
  <c r="N100" i="1"/>
  <c r="N94" i="1"/>
  <c r="N97" i="1"/>
  <c r="N103" i="1"/>
  <c r="N96" i="1"/>
  <c r="N93" i="1"/>
  <c r="N95" i="1"/>
  <c r="M107" i="1"/>
  <c r="M109" i="1" s="1"/>
  <c r="N91" i="1"/>
  <c r="N102" i="1"/>
  <c r="N98" i="1"/>
  <c r="N106" i="1"/>
  <c r="L109" i="1" l="1"/>
  <c r="N109" i="1" s="1"/>
  <c r="N107" i="1"/>
  <c r="F262" i="1" s="1"/>
  <c r="G276" i="1" s="1"/>
</calcChain>
</file>

<file path=xl/sharedStrings.xml><?xml version="1.0" encoding="utf-8"?>
<sst xmlns="http://schemas.openxmlformats.org/spreadsheetml/2006/main" count="131" uniqueCount="118">
  <si>
    <t>Independent variables</t>
  </si>
  <si>
    <t>Input sample:</t>
  </si>
  <si>
    <t>Step 2:</t>
  </si>
  <si>
    <t>Step 1:</t>
  </si>
  <si>
    <t>Step 6:</t>
  </si>
  <si>
    <t>Year</t>
  </si>
  <si>
    <t>Dominant specialization </t>
  </si>
  <si>
    <t>Vertical integration </t>
  </si>
  <si>
    <t>Import dependence </t>
  </si>
  <si>
    <t>R&amp;D intensity </t>
  </si>
  <si>
    <t>Export competitiveness </t>
  </si>
  <si>
    <t>Capital intensity </t>
  </si>
  <si>
    <t>Post-tax profit margin </t>
  </si>
  <si>
    <t>    (X2)</t>
  </si>
  <si>
    <t>   (X3)</t>
  </si>
  <si>
    <t>    (X4)</t>
  </si>
  <si>
    <t>  (X5)</t>
  </si>
  <si>
    <t>    (X6)</t>
  </si>
  <si>
    <t>  (X7)</t>
  </si>
  <si>
    <t>(Y1)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</si>
  <si>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</si>
  <si>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</si>
  <si>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</si>
  <si>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</si>
  <si>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</si>
  <si>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</si>
  <si>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</si>
  <si>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</si>
  <si>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</si>
  <si>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</si>
  <si>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</si>
  <si>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</si>
  <si>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</si>
  <si>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</si>
  <si>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</si>
  <si>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</si>
  <si>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Dependent Variable</t>
  </si>
  <si>
    <t>Model is: y1 = b1 + b2 x2 + b3 x3 + b4 x4 + b5 x5 + b6 x6 + b7 x7</t>
  </si>
  <si>
    <t>Finding  parameter b values</t>
  </si>
  <si>
    <t>Steps:</t>
  </si>
  <si>
    <t>1.X</t>
  </si>
  <si>
    <t>2. X Transpose</t>
  </si>
  <si>
    <t>X is:</t>
  </si>
  <si>
    <t>Y is:</t>
  </si>
  <si>
    <t xml:space="preserve">X Transpose </t>
  </si>
  <si>
    <t>X Transpose * X</t>
  </si>
  <si>
    <t>Inverse(X Transpose * X)</t>
  </si>
  <si>
    <t>Inverse(X Transpose * X) *X Transpose</t>
  </si>
  <si>
    <t>Finding  Explained and Unexplained  Variations</t>
  </si>
  <si>
    <t>Note: Yesti is predicted , Y is actual and Ybar is mean</t>
  </si>
  <si>
    <t>Total Variation=Explained Variation +Un Explained Variation</t>
  </si>
  <si>
    <t>Actual(Y1)</t>
  </si>
  <si>
    <t>Predicted(Yesti)</t>
  </si>
  <si>
    <t>Mean(Y):</t>
  </si>
  <si>
    <t>Predicted(Yesti) - Mean(Y)</t>
  </si>
  <si>
    <t>Actual(Y1) - Predicted(Yesti)</t>
  </si>
  <si>
    <t>Explained Variation</t>
  </si>
  <si>
    <t>Unexplained Variation</t>
  </si>
  <si>
    <t>Total Variation</t>
  </si>
  <si>
    <t>Explained Variation + Unexplained Variation</t>
  </si>
  <si>
    <t>Predicted(Yesti) - Mean(Y) Square</t>
  </si>
  <si>
    <t>Actual(Y1) - Predicted(Yesti) Square</t>
  </si>
  <si>
    <t>Sum</t>
  </si>
  <si>
    <t>Explained Variation: Yesti - Ybar: sum(Square(Yesti - Ybar))</t>
  </si>
  <si>
    <t>UnExplained Variation: Y - Yesti:sum(Square(Y - Yesti))</t>
  </si>
  <si>
    <t>Sources of variation</t>
  </si>
  <si>
    <t>Sum of Squares</t>
  </si>
  <si>
    <t>df</t>
  </si>
  <si>
    <t>Mean Square</t>
  </si>
  <si>
    <t>F-Value</t>
  </si>
  <si>
    <t>Regression</t>
  </si>
  <si>
    <t>p-1</t>
  </si>
  <si>
    <t>Residual</t>
  </si>
  <si>
    <t>n-p</t>
  </si>
  <si>
    <t>NOTE:</t>
  </si>
  <si>
    <t>ANOVA</t>
  </si>
  <si>
    <t xml:space="preserve">F=(18.41667712/7-1)/(2.768117/16-7)                 </t>
  </si>
  <si>
    <t xml:space="preserve">F=9.979715   </t>
  </si>
  <si>
    <t>ANOVA Measures</t>
  </si>
  <si>
    <t>To determine the MODEL significance</t>
  </si>
  <si>
    <t>Step 3</t>
  </si>
  <si>
    <t>Step 4</t>
  </si>
  <si>
    <t>t-Test</t>
  </si>
  <si>
    <t>To determine the significance of each regression co-efficients</t>
  </si>
  <si>
    <t>Note: Assume population co-efficient as zero</t>
  </si>
  <si>
    <t>Degree of freedom ANOVA : P-1:6 and N-P: 9</t>
  </si>
  <si>
    <t>P is number of independent variables</t>
  </si>
  <si>
    <t>N is number of records</t>
  </si>
  <si>
    <t>i.e) S=Sqrt(e Transpose * e)</t>
  </si>
  <si>
    <t>e=Y-Xb</t>
  </si>
  <si>
    <t>t-test Validation:</t>
  </si>
  <si>
    <t>C=inv(X Transpose *X)</t>
  </si>
  <si>
    <t>where,</t>
  </si>
  <si>
    <t>The Model is: yPredicted = -3.0472 + 0.0930465 * x2 +0.2502425 * x3 - 0.101457 * X4+ 1.1340792 * x5 + 0.3784979 * x6 - 2.071527 * x7</t>
  </si>
  <si>
    <t>b is:</t>
  </si>
  <si>
    <t>b=Inverse(X Transpose * X) *X Transpose*Y</t>
  </si>
  <si>
    <t>X Transpose</t>
  </si>
  <si>
    <t>C=Inverse(X Transpose * X)</t>
  </si>
  <si>
    <t>Error e=Actual Y - Predicted Y</t>
  </si>
  <si>
    <t>e=Actual(Y1) - Predicted(Yesti)</t>
  </si>
  <si>
    <t>e Transpose</t>
  </si>
  <si>
    <t>e Transpose * e</t>
  </si>
  <si>
    <t>Value of S</t>
  </si>
  <si>
    <t>RESULT OF t-Test:</t>
  </si>
  <si>
    <t>t1 for b1</t>
  </si>
  <si>
    <t>t2 for b2</t>
  </si>
  <si>
    <t>t3 for b3</t>
  </si>
  <si>
    <t>t4 for b4</t>
  </si>
  <si>
    <t>t5 for b5</t>
  </si>
  <si>
    <t>t6 for b6</t>
  </si>
  <si>
    <t>t7 for b7</t>
  </si>
  <si>
    <t>Standard Error=S*Sqrt(C)</t>
  </si>
  <si>
    <t>Note:</t>
  </si>
  <si>
    <t>Co-efficient of determination:Square(R):</t>
  </si>
  <si>
    <t>To find strength of the model</t>
  </si>
  <si>
    <t>Square(R):</t>
  </si>
  <si>
    <t>C</t>
  </si>
  <si>
    <t>Adjusted Square(R)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</si>
</sst>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1"/>
      <color rgb="FF00B05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000000"/>
      <name val="Bookman Old Style"/>
      <family val="1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Bookman Old Style"/>
      <family val="1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12" xfId="0" applyBorder="1"/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7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0" xfId="0" applyFont="1"/>
    <xf numFmtId="0" fontId="7" fillId="0" borderId="0" xfId="0" applyFont="1" applyBorder="1"/>
    <xf numFmtId="0" fontId="5" fillId="0" borderId="29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/>
    <xf numFmtId="0" fontId="0" fillId="0" borderId="33" xfId="0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9" xfId="0" applyBorder="1"/>
    <xf numFmtId="0" fontId="0" fillId="0" borderId="35" xfId="0" applyBorder="1" applyAlignment="1">
      <alignment horizontal="center" vertical="center"/>
    </xf>
    <xf numFmtId="0" fontId="5" fillId="0" borderId="3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5" fillId="0" borderId="36" xfId="0" applyFont="1" applyFill="1" applyBorder="1" applyAlignment="1">
      <alignment vertical="top" wrapText="1"/>
    </xf>
    <xf numFmtId="0" fontId="5" fillId="0" borderId="37" xfId="0" applyFont="1" applyFill="1" applyBorder="1" applyAlignment="1">
      <alignment vertical="top" wrapText="1"/>
    </xf>
    <xf numFmtId="0" fontId="10" fillId="0" borderId="10" xfId="0" applyFont="1" applyBorder="1"/>
    <xf numFmtId="0" fontId="10" fillId="0" borderId="26" xfId="0" applyFont="1" applyBorder="1"/>
    <xf numFmtId="0" fontId="10" fillId="0" borderId="0" xfId="0" applyFont="1" applyBorder="1"/>
    <xf numFmtId="0" fontId="10" fillId="0" borderId="27" xfId="0" applyFont="1" applyBorder="1"/>
    <xf numFmtId="0" fontId="10" fillId="0" borderId="28" xfId="0" applyFont="1" applyBorder="1"/>
    <xf numFmtId="0" fontId="10" fillId="0" borderId="13" xfId="0" applyFont="1" applyBorder="1"/>
    <xf numFmtId="0" fontId="10" fillId="0" borderId="12" xfId="0" applyFont="1" applyBorder="1"/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14" fillId="0" borderId="7" xfId="0" applyFont="1" applyBorder="1" applyAlignment="1">
      <alignment horizontal="center" vertical="center" wrapText="1"/>
    </xf>
    <xf numFmtId="0" fontId="0" fillId="0" borderId="14" xfId="0" applyBorder="1"/>
    <xf numFmtId="0" fontId="15" fillId="0" borderId="0" xfId="0" applyFont="1"/>
    <xf numFmtId="0" fontId="0" fillId="0" borderId="0" xfId="0" applyAlignment="1"/>
    <xf numFmtId="0" fontId="17" fillId="0" borderId="0" xfId="0" applyFont="1" applyAlignment="1"/>
    <xf numFmtId="0" fontId="18" fillId="0" borderId="14" xfId="0" applyFont="1" applyFill="1" applyBorder="1"/>
    <xf numFmtId="0" fontId="1" fillId="0" borderId="35" xfId="0" applyFont="1" applyBorder="1" applyAlignment="1">
      <alignment horizontal="center" vertical="center"/>
    </xf>
    <xf numFmtId="0" fontId="18" fillId="0" borderId="14" xfId="0" applyFont="1" applyBorder="1"/>
    <xf numFmtId="0" fontId="14" fillId="0" borderId="27" xfId="0" applyFont="1" applyBorder="1" applyAlignment="1">
      <alignment horizontal="center" vertical="center" wrapText="1"/>
    </xf>
    <xf numFmtId="0" fontId="1" fillId="0" borderId="14" xfId="0" applyFont="1" applyBorder="1"/>
    <xf numFmtId="0" fontId="0" fillId="0" borderId="0" xfId="0" applyAlignment="1">
      <alignment horizontal="right"/>
    </xf>
    <xf numFmtId="0" fontId="2" fillId="0" borderId="14" xfId="0" applyFont="1" applyBorder="1"/>
    <xf numFmtId="0" fontId="19" fillId="0" borderId="14" xfId="0" applyFont="1" applyBorder="1" applyAlignment="1">
      <alignment horizontal="right"/>
    </xf>
    <xf numFmtId="0" fontId="19" fillId="0" borderId="14" xfId="0" applyFont="1" applyBorder="1"/>
    <xf numFmtId="0" fontId="1" fillId="0" borderId="11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5" fillId="0" borderId="2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5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8" xfId="0" applyBorder="1" applyAlignment="1">
      <alignment horizontal="center"/>
    </xf>
    <xf numFmtId="0" fontId="0" fillId="0" borderId="22" xfId="0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41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122</xdr:row>
      <xdr:rowOff>0</xdr:rowOff>
    </xdr:from>
    <xdr:to>
      <xdr:col>4</xdr:col>
      <xdr:colOff>0</xdr:colOff>
      <xdr:row>123</xdr:row>
      <xdr:rowOff>19050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25869900"/>
          <a:ext cx="1219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123</xdr:row>
          <xdr:rowOff>19050</xdr:rowOff>
        </xdr:from>
        <xdr:to>
          <xdr:col>4</xdr:col>
          <xdr:colOff>66675</xdr:colOff>
          <xdr:row>124</xdr:row>
          <xdr:rowOff>38100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121</xdr:row>
          <xdr:rowOff>800100</xdr:rowOff>
        </xdr:from>
        <xdr:to>
          <xdr:col>6</xdr:col>
          <xdr:colOff>400050</xdr:colOff>
          <xdr:row>123</xdr:row>
          <xdr:rowOff>28575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314325</xdr:colOff>
          <xdr:row>123</xdr:row>
          <xdr:rowOff>9525</xdr:rowOff>
        </xdr:from>
        <xdr:to>
          <xdr:col>6</xdr:col>
          <xdr:colOff>581025</xdr:colOff>
          <xdr:row>124</xdr:row>
          <xdr:rowOff>28575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122</xdr:row>
          <xdr:rowOff>123825</xdr:rowOff>
        </xdr:from>
        <xdr:to>
          <xdr:col>7</xdr:col>
          <xdr:colOff>685800</xdr:colOff>
          <xdr:row>123</xdr:row>
          <xdr:rowOff>171450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133</xdr:row>
          <xdr:rowOff>0</xdr:rowOff>
        </xdr:from>
        <xdr:to>
          <xdr:col>7</xdr:col>
          <xdr:colOff>209550</xdr:colOff>
          <xdr:row>142</xdr:row>
          <xdr:rowOff>85725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</xdr:colOff>
          <xdr:row>143</xdr:row>
          <xdr:rowOff>85725</xdr:rowOff>
        </xdr:from>
        <xdr:to>
          <xdr:col>7</xdr:col>
          <xdr:colOff>219075</xdr:colOff>
          <xdr:row>157</xdr:row>
          <xdr:rowOff>114300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219075</xdr:colOff>
          <xdr:row>244</xdr:row>
          <xdr:rowOff>152400</xdr:rowOff>
        </xdr:from>
        <xdr:to>
          <xdr:col>10</xdr:col>
          <xdr:colOff>600075</xdr:colOff>
          <xdr:row>258</xdr:row>
          <xdr:rowOff>114300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265</xdr:row>
          <xdr:rowOff>0</xdr:rowOff>
        </xdr:from>
        <xdr:to>
          <xdr:col>9</xdr:col>
          <xdr:colOff>400050</xdr:colOff>
          <xdr:row>273</xdr:row>
          <xdr:rowOff>28575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476250</xdr:colOff>
          <xdr:row>128</xdr:row>
          <xdr:rowOff>142875</xdr:rowOff>
        </xdr:from>
        <xdr:to>
          <xdr:col>3</xdr:col>
          <xdr:colOff>114300</xdr:colOff>
          <xdr:row>131</xdr:row>
          <xdr:rowOff>161925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"/>
  <sheetViews>
    <sheetView tabSelected="1" topLeftCell="A16" workbookViewId="0">
      <selection activeCell="B81" sqref="B81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8.5703125" customWidth="1"/>
    <col min="5" max="5" width="15.85546875" customWidth="1"/>
    <col min="6" max="6" width="12.140625" customWidth="1"/>
    <col min="7" max="7" width="12.7109375" bestFit="1" customWidth="1"/>
    <col min="8" max="8" width="11.7109375" customWidth="1"/>
    <col min="9" max="9" width="17.28515625" bestFit="1" customWidth="1"/>
    <col min="10" max="10" width="10.85546875" customWidth="1"/>
    <col min="11" max="11" width="19.140625" bestFit="1" customWidth="1"/>
    <col min="12" max="12" width="14.28515625" customWidth="1"/>
  </cols>
  <sheetData>
    <row r="1" spans="1:11" ht="15.75" thickBot="1" x14ac:dyDescent="0.3"/>
    <row r="2" spans="1:11" ht="15.75" thickBot="1" x14ac:dyDescent="0.3">
      <c r="K2" s="78" t="s">
        <v>36</v>
      </c>
    </row>
    <row r="3" spans="1:11" ht="15.75" thickBot="1" x14ac:dyDescent="0.3">
      <c r="A3" s="74" t="s">
        <v>1</v>
      </c>
      <c r="B3" s="74"/>
      <c r="C3" s="74"/>
      <c r="E3" s="75" t="s">
        <v>0</v>
      </c>
      <c r="F3" s="76"/>
      <c r="G3" s="76"/>
      <c r="H3" s="76"/>
      <c r="I3" s="76"/>
      <c r="J3" s="77"/>
      <c r="K3" s="79"/>
    </row>
    <row r="4" spans="1:11" ht="44.25" customHeight="1" x14ac:dyDescent="0.25">
      <c r="D4" s="83" t="s">
        <v>5</v>
      </c>
      <c r="E4" s="70" t="s">
        <v>6</v>
      </c>
      <c r="F4" s="70" t="s">
        <v>7</v>
      </c>
      <c r="G4" s="70" t="s">
        <v>8</v>
      </c>
      <c r="H4" s="70" t="s">
        <v>9</v>
      </c>
      <c r="I4" s="70" t="s">
        <v>10</v>
      </c>
      <c r="J4" s="70" t="s">
        <v>11</v>
      </c>
      <c r="K4" s="72" t="s">
        <v>12</v>
      </c>
    </row>
    <row r="5" spans="1:11" x14ac:dyDescent="0.25">
      <c r="D5" s="84"/>
      <c r="E5" s="71"/>
      <c r="F5" s="71"/>
      <c r="G5" s="71"/>
      <c r="H5" s="71"/>
      <c r="I5" s="71"/>
      <c r="J5" s="71"/>
      <c r="K5" s="73"/>
    </row>
    <row r="6" spans="1:11" ht="15.75" thickBot="1" x14ac:dyDescent="0.3">
      <c r="D6" s="85"/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5" t="s">
        <v>19</v>
      </c>
    </row>
    <row r="7" spans="1:11" ht="15.75" thickBot="1" x14ac:dyDescent="0.3">
      <c r="D7" s="6" t="s">
        <v>20</v>
      </c>
      <c r="E7" s="7">
        <v>70.58</v>
      </c>
      <c r="F7" s="7">
        <v>22.03</v>
      </c>
      <c r="G7" s="7">
        <v>18.29</v>
      </c>
      <c r="H7" s="7">
        <v>1.48</v>
      </c>
      <c r="I7" s="7">
        <v>3.61</v>
      </c>
      <c r="J7" s="7">
        <v>4.3</v>
      </c>
      <c r="K7" s="7">
        <v>1.27</v>
      </c>
    </row>
    <row r="8" spans="1:11" ht="15.75" thickBot="1" x14ac:dyDescent="0.3">
      <c r="D8" s="6" t="s">
        <v>21</v>
      </c>
      <c r="E8" s="7">
        <v>75.39</v>
      </c>
      <c r="F8" s="7">
        <v>21.93</v>
      </c>
      <c r="G8" s="7">
        <v>18.559999999999999</v>
      </c>
      <c r="H8" s="7">
        <v>1.7</v>
      </c>
      <c r="I8" s="7">
        <v>4.38</v>
      </c>
      <c r="J8" s="7">
        <v>4.71</v>
      </c>
      <c r="K8" s="7">
        <v>1.39</v>
      </c>
    </row>
    <row r="9" spans="1:11" ht="15.75" thickBot="1" x14ac:dyDescent="0.3">
      <c r="D9" s="6" t="s">
        <v>22</v>
      </c>
      <c r="E9" s="7">
        <v>74.430000000000007</v>
      </c>
      <c r="F9" s="7">
        <v>23.6</v>
      </c>
      <c r="G9" s="7">
        <v>16.77</v>
      </c>
      <c r="H9" s="7">
        <v>1.81</v>
      </c>
      <c r="I9" s="7">
        <v>5.88</v>
      </c>
      <c r="J9" s="7">
        <v>4.63</v>
      </c>
      <c r="K9" s="7">
        <v>3.2</v>
      </c>
    </row>
    <row r="10" spans="1:11" ht="15.75" thickBot="1" x14ac:dyDescent="0.3">
      <c r="D10" s="6" t="s">
        <v>23</v>
      </c>
      <c r="E10" s="7">
        <v>73.510000000000005</v>
      </c>
      <c r="F10" s="7">
        <v>21.27</v>
      </c>
      <c r="G10" s="7">
        <v>15.16</v>
      </c>
      <c r="H10" s="7">
        <v>1.77</v>
      </c>
      <c r="I10" s="7">
        <v>7.8</v>
      </c>
      <c r="J10" s="7">
        <v>4.4800000000000004</v>
      </c>
      <c r="K10" s="7">
        <v>3.12</v>
      </c>
    </row>
    <row r="11" spans="1:11" ht="15.75" thickBot="1" x14ac:dyDescent="0.3">
      <c r="D11" s="6" t="s">
        <v>24</v>
      </c>
      <c r="E11" s="7">
        <v>74.78</v>
      </c>
      <c r="F11" s="7">
        <v>20.04</v>
      </c>
      <c r="G11" s="7">
        <v>15.43</v>
      </c>
      <c r="H11" s="7">
        <v>1.96</v>
      </c>
      <c r="I11" s="7">
        <v>6.92</v>
      </c>
      <c r="J11" s="7">
        <v>4.0999999999999996</v>
      </c>
      <c r="K11" s="7">
        <v>3.19</v>
      </c>
    </row>
    <row r="12" spans="1:11" ht="15.75" thickBot="1" x14ac:dyDescent="0.3">
      <c r="D12" s="6" t="s">
        <v>25</v>
      </c>
      <c r="E12" s="7">
        <v>71.73</v>
      </c>
      <c r="F12" s="7">
        <v>19.34</v>
      </c>
      <c r="G12" s="7">
        <v>16.920000000000002</v>
      </c>
      <c r="H12" s="7">
        <v>2.62</v>
      </c>
      <c r="I12" s="7">
        <v>6.11</v>
      </c>
      <c r="J12" s="7">
        <v>4</v>
      </c>
      <c r="K12" s="7">
        <v>3.28</v>
      </c>
    </row>
    <row r="13" spans="1:11" ht="15.75" thickBot="1" x14ac:dyDescent="0.3">
      <c r="D13" s="6" t="s">
        <v>26</v>
      </c>
      <c r="E13" s="7">
        <v>72.34</v>
      </c>
      <c r="F13" s="7">
        <v>18.27</v>
      </c>
      <c r="G13" s="7">
        <v>17.920000000000002</v>
      </c>
      <c r="H13" s="7">
        <v>3.39</v>
      </c>
      <c r="I13" s="7">
        <v>5.31</v>
      </c>
      <c r="J13" s="7">
        <v>3.75</v>
      </c>
      <c r="K13" s="7">
        <v>4.41</v>
      </c>
    </row>
    <row r="14" spans="1:11" ht="15.75" thickBot="1" x14ac:dyDescent="0.3">
      <c r="D14" s="6" t="s">
        <v>27</v>
      </c>
      <c r="E14" s="7">
        <v>73.14</v>
      </c>
      <c r="F14" s="7">
        <v>18.91</v>
      </c>
      <c r="G14" s="7">
        <v>16.059999999999999</v>
      </c>
      <c r="H14" s="7">
        <v>2.97</v>
      </c>
      <c r="I14" s="7">
        <v>5.18</v>
      </c>
      <c r="J14" s="7">
        <v>3.64</v>
      </c>
      <c r="K14" s="7">
        <v>5.0599999999999996</v>
      </c>
    </row>
    <row r="15" spans="1:11" ht="15.75" thickBot="1" x14ac:dyDescent="0.3">
      <c r="D15" s="6" t="s">
        <v>28</v>
      </c>
      <c r="E15" s="7">
        <v>76.31</v>
      </c>
      <c r="F15" s="7">
        <v>17.329999999999998</v>
      </c>
      <c r="G15" s="7">
        <v>15.93</v>
      </c>
      <c r="H15" s="7">
        <v>2.12</v>
      </c>
      <c r="I15" s="7">
        <v>5.63</v>
      </c>
      <c r="J15" s="7">
        <v>3.85</v>
      </c>
      <c r="K15" s="7">
        <v>4.17</v>
      </c>
    </row>
    <row r="16" spans="1:11" ht="15.75" thickBot="1" x14ac:dyDescent="0.3">
      <c r="D16" s="6" t="s">
        <v>29</v>
      </c>
      <c r="E16" s="7">
        <v>75.400000000000006</v>
      </c>
      <c r="F16" s="7">
        <v>17.72</v>
      </c>
      <c r="G16" s="7">
        <v>15.52</v>
      </c>
      <c r="H16" s="7">
        <v>1.88</v>
      </c>
      <c r="I16" s="7">
        <v>4.1100000000000003</v>
      </c>
      <c r="J16" s="7">
        <v>3.9</v>
      </c>
      <c r="K16" s="7">
        <v>3.27</v>
      </c>
    </row>
    <row r="17" spans="2:11" ht="15.75" thickBot="1" x14ac:dyDescent="0.3">
      <c r="D17" s="6" t="s">
        <v>30</v>
      </c>
      <c r="E17" s="7">
        <v>75.37</v>
      </c>
      <c r="F17" s="7">
        <v>18.760000000000002</v>
      </c>
      <c r="G17" s="7">
        <v>14.23</v>
      </c>
      <c r="H17" s="7">
        <v>2.6</v>
      </c>
      <c r="I17" s="7">
        <v>4.49</v>
      </c>
      <c r="J17" s="7">
        <v>3.91</v>
      </c>
      <c r="K17" s="7">
        <v>3.41</v>
      </c>
    </row>
    <row r="18" spans="2:11" ht="15.75" thickBot="1" x14ac:dyDescent="0.3">
      <c r="D18" s="6" t="s">
        <v>31</v>
      </c>
      <c r="E18" s="7">
        <v>73.03</v>
      </c>
      <c r="F18" s="7">
        <v>18.32</v>
      </c>
      <c r="G18" s="7">
        <v>16.03</v>
      </c>
      <c r="H18" s="7">
        <v>2.16</v>
      </c>
      <c r="I18" s="7">
        <v>3.37</v>
      </c>
      <c r="J18" s="7">
        <v>3.9</v>
      </c>
      <c r="K18" s="7">
        <v>2.52</v>
      </c>
    </row>
    <row r="19" spans="2:11" ht="15.75" thickBot="1" x14ac:dyDescent="0.3">
      <c r="D19" s="6" t="s">
        <v>32</v>
      </c>
      <c r="E19" s="7">
        <v>74.66</v>
      </c>
      <c r="F19" s="7">
        <v>17.559999999999999</v>
      </c>
      <c r="G19" s="7">
        <v>17.350000000000001</v>
      </c>
      <c r="H19" s="7">
        <v>1.6</v>
      </c>
      <c r="I19" s="7">
        <v>2.64</v>
      </c>
      <c r="J19" s="7">
        <v>3.96</v>
      </c>
      <c r="K19" s="7">
        <v>1.08</v>
      </c>
    </row>
    <row r="20" spans="2:11" ht="15.75" thickBot="1" x14ac:dyDescent="0.3">
      <c r="D20" s="6" t="s">
        <v>33</v>
      </c>
      <c r="E20" s="7">
        <v>77.510000000000005</v>
      </c>
      <c r="F20" s="7">
        <v>16.79</v>
      </c>
      <c r="G20" s="7">
        <v>16.440000000000001</v>
      </c>
      <c r="H20" s="7">
        <v>1.84</v>
      </c>
      <c r="I20" s="7">
        <v>2.91</v>
      </c>
      <c r="J20" s="7">
        <v>4</v>
      </c>
      <c r="K20" s="7">
        <v>1.1599999999999999</v>
      </c>
    </row>
    <row r="21" spans="2:11" ht="15.75" thickBot="1" x14ac:dyDescent="0.3">
      <c r="D21" s="6" t="s">
        <v>34</v>
      </c>
      <c r="E21" s="7">
        <v>77.319999999999993</v>
      </c>
      <c r="F21" s="7">
        <v>17.760000000000002</v>
      </c>
      <c r="G21" s="7">
        <v>16.04</v>
      </c>
      <c r="H21" s="7">
        <v>1.6</v>
      </c>
      <c r="I21" s="7">
        <v>3.4</v>
      </c>
      <c r="J21" s="7">
        <v>3.62</v>
      </c>
      <c r="K21" s="7">
        <v>2.2400000000000002</v>
      </c>
    </row>
    <row r="22" spans="2:11" ht="15.75" thickBot="1" x14ac:dyDescent="0.3">
      <c r="D22" s="6" t="s">
        <v>35</v>
      </c>
      <c r="E22" s="7">
        <v>77.3</v>
      </c>
      <c r="F22" s="7">
        <v>18.14</v>
      </c>
      <c r="G22" s="7">
        <v>15.34</v>
      </c>
      <c r="H22" s="7">
        <v>1.94</v>
      </c>
      <c r="I22" s="7">
        <v>4.38</v>
      </c>
      <c r="J22" s="7">
        <v>3.73</v>
      </c>
      <c r="K22" s="7">
        <v>3.06</v>
      </c>
    </row>
    <row r="23" spans="2:11" ht="15.75" thickBot="1" x14ac:dyDescent="0.3"/>
    <row r="24" spans="2:11" ht="15.75" thickBot="1" x14ac:dyDescent="0.3">
      <c r="B24" s="80" t="s">
        <v>37</v>
      </c>
      <c r="C24" s="81"/>
      <c r="D24" s="81"/>
      <c r="E24" s="81"/>
      <c r="F24" s="81"/>
      <c r="G24" s="82"/>
    </row>
    <row r="25" spans="2:11" ht="15.75" thickBot="1" x14ac:dyDescent="0.3"/>
    <row r="26" spans="2:11" x14ac:dyDescent="0.25">
      <c r="B26" s="2" t="s">
        <v>3</v>
      </c>
      <c r="D26" s="8"/>
      <c r="E26" s="86" t="s">
        <v>38</v>
      </c>
      <c r="F26" s="86"/>
      <c r="G26" s="86"/>
      <c r="H26" s="9"/>
    </row>
    <row r="27" spans="2:11" x14ac:dyDescent="0.25">
      <c r="D27" s="10"/>
      <c r="E27" s="87" t="s">
        <v>95</v>
      </c>
      <c r="F27" s="87"/>
      <c r="G27" s="87"/>
      <c r="H27" s="11"/>
    </row>
    <row r="28" spans="2:11" x14ac:dyDescent="0.25">
      <c r="D28" s="10"/>
      <c r="E28" s="17" t="s">
        <v>39</v>
      </c>
      <c r="F28" s="17" t="s">
        <v>40</v>
      </c>
      <c r="G28" s="17"/>
      <c r="H28" s="11"/>
    </row>
    <row r="29" spans="2:11" x14ac:dyDescent="0.25">
      <c r="D29" s="10"/>
      <c r="E29" s="17"/>
      <c r="F29" s="17" t="s">
        <v>41</v>
      </c>
      <c r="G29" s="17"/>
      <c r="H29" s="11"/>
    </row>
    <row r="30" spans="2:11" ht="15.75" thickBot="1" x14ac:dyDescent="0.3">
      <c r="D30" s="12"/>
      <c r="E30" s="13"/>
      <c r="F30" s="13"/>
      <c r="G30" s="13"/>
      <c r="H30" s="3"/>
    </row>
    <row r="32" spans="2:11" x14ac:dyDescent="0.25">
      <c r="D32" s="16" t="s">
        <v>42</v>
      </c>
      <c r="K32" s="16" t="s">
        <v>43</v>
      </c>
    </row>
    <row r="33" spans="4:14" x14ac:dyDescent="0.25">
      <c r="D33" s="15">
        <v>1</v>
      </c>
      <c r="E33" s="14">
        <v>70.58</v>
      </c>
      <c r="F33" s="14">
        <v>22.03</v>
      </c>
      <c r="G33" s="14">
        <v>18.29</v>
      </c>
      <c r="H33" s="14">
        <v>1.48</v>
      </c>
      <c r="I33" s="14">
        <v>3.61</v>
      </c>
      <c r="J33" s="14">
        <v>4.3</v>
      </c>
      <c r="L33" s="14">
        <v>1.27</v>
      </c>
    </row>
    <row r="34" spans="4:14" x14ac:dyDescent="0.25">
      <c r="D34" s="15">
        <v>1</v>
      </c>
      <c r="E34" s="14">
        <v>75.39</v>
      </c>
      <c r="F34" s="14">
        <v>21.93</v>
      </c>
      <c r="G34" s="14">
        <v>18.559999999999999</v>
      </c>
      <c r="H34" s="14">
        <v>1.7</v>
      </c>
      <c r="I34" s="14">
        <v>4.38</v>
      </c>
      <c r="J34" s="14">
        <v>4.71</v>
      </c>
      <c r="L34" s="14">
        <v>1.39</v>
      </c>
    </row>
    <row r="35" spans="4:14" x14ac:dyDescent="0.25">
      <c r="D35" s="15">
        <v>1</v>
      </c>
      <c r="E35" s="14">
        <v>74.430000000000007</v>
      </c>
      <c r="F35" s="14">
        <v>23.6</v>
      </c>
      <c r="G35" s="14">
        <v>16.77</v>
      </c>
      <c r="H35" s="14">
        <v>1.81</v>
      </c>
      <c r="I35" s="14">
        <v>5.88</v>
      </c>
      <c r="J35" s="14">
        <v>4.63</v>
      </c>
      <c r="L35" s="14">
        <v>3.2</v>
      </c>
    </row>
    <row r="36" spans="4:14" x14ac:dyDescent="0.25">
      <c r="D36" s="15">
        <v>1</v>
      </c>
      <c r="E36" s="14">
        <v>73.510000000000005</v>
      </c>
      <c r="F36" s="14">
        <v>21.27</v>
      </c>
      <c r="G36" s="14">
        <v>15.16</v>
      </c>
      <c r="H36" s="14">
        <v>1.77</v>
      </c>
      <c r="I36" s="14">
        <v>7.8</v>
      </c>
      <c r="J36" s="14">
        <v>4.4800000000000004</v>
      </c>
      <c r="L36" s="14">
        <v>3.12</v>
      </c>
    </row>
    <row r="37" spans="4:14" x14ac:dyDescent="0.25">
      <c r="D37" s="15">
        <v>1</v>
      </c>
      <c r="E37" s="14">
        <v>74.78</v>
      </c>
      <c r="F37" s="14">
        <v>20.04</v>
      </c>
      <c r="G37" s="14">
        <v>15.43</v>
      </c>
      <c r="H37" s="14">
        <v>1.96</v>
      </c>
      <c r="I37" s="14">
        <v>6.92</v>
      </c>
      <c r="J37" s="14">
        <v>4.0999999999999996</v>
      </c>
      <c r="L37" s="14">
        <v>3.19</v>
      </c>
    </row>
    <row r="38" spans="4:14" x14ac:dyDescent="0.25">
      <c r="D38" s="15">
        <v>1</v>
      </c>
      <c r="E38" s="14">
        <v>71.73</v>
      </c>
      <c r="F38" s="14">
        <v>19.34</v>
      </c>
      <c r="G38" s="14">
        <v>16.920000000000002</v>
      </c>
      <c r="H38" s="14">
        <v>2.62</v>
      </c>
      <c r="I38" s="14">
        <v>6.11</v>
      </c>
      <c r="J38" s="14">
        <v>4</v>
      </c>
      <c r="L38" s="14">
        <v>3.28</v>
      </c>
    </row>
    <row r="39" spans="4:14" x14ac:dyDescent="0.25">
      <c r="D39" s="15">
        <v>1</v>
      </c>
      <c r="E39" s="14">
        <v>72.34</v>
      </c>
      <c r="F39" s="14">
        <v>18.27</v>
      </c>
      <c r="G39" s="14">
        <v>17.920000000000002</v>
      </c>
      <c r="H39" s="14">
        <v>3.39</v>
      </c>
      <c r="I39" s="14">
        <v>5.31</v>
      </c>
      <c r="J39" s="14">
        <v>3.75</v>
      </c>
      <c r="L39" s="14">
        <v>4.41</v>
      </c>
    </row>
    <row r="40" spans="4:14" x14ac:dyDescent="0.25">
      <c r="D40" s="15">
        <v>1</v>
      </c>
      <c r="E40" s="14">
        <v>73.14</v>
      </c>
      <c r="F40" s="14">
        <v>18.91</v>
      </c>
      <c r="G40" s="14">
        <v>16.059999999999999</v>
      </c>
      <c r="H40" s="14">
        <v>2.97</v>
      </c>
      <c r="I40" s="14">
        <v>5.18</v>
      </c>
      <c r="J40" s="14">
        <v>3.64</v>
      </c>
      <c r="L40" s="14">
        <v>5.0599999999999996</v>
      </c>
    </row>
    <row r="41" spans="4:14" x14ac:dyDescent="0.25">
      <c r="D41" s="15">
        <v>1</v>
      </c>
      <c r="E41" s="14">
        <v>76.31</v>
      </c>
      <c r="F41" s="14">
        <v>17.329999999999998</v>
      </c>
      <c r="G41" s="14">
        <v>15.93</v>
      </c>
      <c r="H41" s="14">
        <v>2.12</v>
      </c>
      <c r="I41" s="14">
        <v>5.63</v>
      </c>
      <c r="J41" s="14">
        <v>3.85</v>
      </c>
      <c r="L41" s="14">
        <v>4.17</v>
      </c>
    </row>
    <row r="42" spans="4:14" x14ac:dyDescent="0.25">
      <c r="D42" s="15">
        <v>1</v>
      </c>
      <c r="E42" s="14">
        <v>75.400000000000006</v>
      </c>
      <c r="F42" s="14">
        <v>17.72</v>
      </c>
      <c r="G42" s="14">
        <v>15.52</v>
      </c>
      <c r="H42" s="14">
        <v>1.88</v>
      </c>
      <c r="I42" s="14">
        <v>4.1100000000000003</v>
      </c>
      <c r="J42" s="14">
        <v>3.9</v>
      </c>
      <c r="L42" s="14">
        <v>3.27</v>
      </c>
    </row>
    <row r="43" spans="4:14" x14ac:dyDescent="0.25">
      <c r="D43" s="15">
        <v>1</v>
      </c>
      <c r="E43" s="14">
        <v>75.37</v>
      </c>
      <c r="F43" s="14">
        <v>18.760000000000002</v>
      </c>
      <c r="G43" s="14">
        <v>14.23</v>
      </c>
      <c r="H43" s="14">
        <v>2.6</v>
      </c>
      <c r="I43" s="14">
        <v>4.49</v>
      </c>
      <c r="J43" s="14">
        <v>3.91</v>
      </c>
      <c r="L43" s="14">
        <v>3.41</v>
      </c>
    </row>
    <row r="44" spans="4:14" x14ac:dyDescent="0.25">
      <c r="D44" s="15">
        <v>1</v>
      </c>
      <c r="E44" s="14">
        <v>73.03</v>
      </c>
      <c r="F44" s="14">
        <v>18.32</v>
      </c>
      <c r="G44" s="14">
        <v>16.03</v>
      </c>
      <c r="H44" s="14">
        <v>2.16</v>
      </c>
      <c r="I44" s="14">
        <v>3.37</v>
      </c>
      <c r="J44" s="14">
        <v>3.9</v>
      </c>
      <c r="L44" s="14">
        <v>2.52</v>
      </c>
    </row>
    <row r="45" spans="4:14" x14ac:dyDescent="0.25">
      <c r="D45" s="15">
        <v>1</v>
      </c>
      <c r="E45" s="14">
        <v>74.66</v>
      </c>
      <c r="F45" s="14">
        <v>17.559999999999999</v>
      </c>
      <c r="G45" s="14">
        <v>17.350000000000001</v>
      </c>
      <c r="H45" s="14">
        <v>1.6</v>
      </c>
      <c r="I45" s="14">
        <v>2.64</v>
      </c>
      <c r="J45" s="14">
        <v>3.96</v>
      </c>
      <c r="L45" s="14">
        <v>1.08</v>
      </c>
    </row>
    <row r="46" spans="4:14" x14ac:dyDescent="0.25">
      <c r="D46" s="15">
        <v>1</v>
      </c>
      <c r="E46" s="14">
        <v>77.510000000000005</v>
      </c>
      <c r="F46" s="14">
        <v>16.79</v>
      </c>
      <c r="G46" s="14">
        <v>16.440000000000001</v>
      </c>
      <c r="H46" s="14">
        <v>1.84</v>
      </c>
      <c r="I46" s="14">
        <v>2.91</v>
      </c>
      <c r="J46" s="14">
        <v>4</v>
      </c>
      <c r="L46" s="14">
        <v>1.1599999999999999</v>
      </c>
    </row>
    <row r="47" spans="4:14" x14ac:dyDescent="0.25">
      <c r="D47" s="15">
        <v>1</v>
      </c>
      <c r="E47" s="14">
        <v>77.319999999999993</v>
      </c>
      <c r="F47" s="14">
        <v>17.760000000000002</v>
      </c>
      <c r="G47" s="14">
        <v>16.04</v>
      </c>
      <c r="H47" s="14">
        <v>1.6</v>
      </c>
      <c r="I47" s="14">
        <v>3.4</v>
      </c>
      <c r="J47" s="14">
        <v>3.62</v>
      </c>
      <c r="L47" s="14">
        <v>2.2400000000000002</v>
      </c>
    </row>
    <row r="48" spans="4:14" x14ac:dyDescent="0.25">
      <c r="D48" s="15">
        <v>1</v>
      </c>
      <c r="E48" s="14">
        <v>77.3</v>
      </c>
      <c r="F48" s="14">
        <v>18.14</v>
      </c>
      <c r="G48" s="14">
        <v>15.34</v>
      </c>
      <c r="H48" s="14">
        <v>1.94</v>
      </c>
      <c r="I48" s="14">
        <v>4.38</v>
      </c>
      <c r="J48" s="14">
        <v>3.73</v>
      </c>
      <c r="L48" s="14">
        <v>3.06</v>
      </c>
      <c r="M48" t="s">
        <v>53</v>
      </c>
      <c r="N48">
        <f>AVERAGE(L33:L48)</f>
        <v>2.8643749999999999</v>
      </c>
    </row>
    <row r="50" spans="1:17" x14ac:dyDescent="0.25">
      <c r="A50" s="88" t="s">
        <v>44</v>
      </c>
      <c r="B50" s="88"/>
    </row>
    <row r="51" spans="1:17" x14ac:dyDescent="0.25">
      <c r="B51" s="15">
        <f t="array" ref="B51:Q57">TRANSPOSE(D33:J48)</f>
        <v>1</v>
      </c>
      <c r="C51" s="15">
        <v>1</v>
      </c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1</v>
      </c>
      <c r="Q51" s="15">
        <v>1</v>
      </c>
    </row>
    <row r="52" spans="1:17" x14ac:dyDescent="0.25">
      <c r="B52" s="15">
        <v>70.58</v>
      </c>
      <c r="C52" s="15">
        <v>75.39</v>
      </c>
      <c r="D52" s="15">
        <v>74.430000000000007</v>
      </c>
      <c r="E52" s="15">
        <v>73.510000000000005</v>
      </c>
      <c r="F52" s="15">
        <v>74.78</v>
      </c>
      <c r="G52" s="15">
        <v>71.73</v>
      </c>
      <c r="H52" s="15">
        <v>72.34</v>
      </c>
      <c r="I52" s="15">
        <v>73.14</v>
      </c>
      <c r="J52" s="15">
        <v>76.31</v>
      </c>
      <c r="K52" s="15">
        <v>75.400000000000006</v>
      </c>
      <c r="L52" s="15">
        <v>75.37</v>
      </c>
      <c r="M52" s="15">
        <v>73.03</v>
      </c>
      <c r="N52" s="15">
        <v>74.66</v>
      </c>
      <c r="O52" s="15">
        <v>77.510000000000005</v>
      </c>
      <c r="P52" s="15">
        <v>77.319999999999993</v>
      </c>
      <c r="Q52" s="15">
        <v>77.3</v>
      </c>
    </row>
    <row r="53" spans="1:17" x14ac:dyDescent="0.25">
      <c r="B53" s="15">
        <v>22.03</v>
      </c>
      <c r="C53" s="15">
        <v>21.93</v>
      </c>
      <c r="D53" s="15">
        <v>23.6</v>
      </c>
      <c r="E53" s="15">
        <v>21.27</v>
      </c>
      <c r="F53" s="15">
        <v>20.04</v>
      </c>
      <c r="G53" s="15">
        <v>19.34</v>
      </c>
      <c r="H53" s="15">
        <v>18.27</v>
      </c>
      <c r="I53" s="15">
        <v>18.91</v>
      </c>
      <c r="J53" s="15">
        <v>17.329999999999998</v>
      </c>
      <c r="K53" s="15">
        <v>17.72</v>
      </c>
      <c r="L53" s="15">
        <v>18.760000000000002</v>
      </c>
      <c r="M53" s="15">
        <v>18.32</v>
      </c>
      <c r="N53" s="15">
        <v>17.559999999999999</v>
      </c>
      <c r="O53" s="15">
        <v>16.79</v>
      </c>
      <c r="P53" s="15">
        <v>17.760000000000002</v>
      </c>
      <c r="Q53" s="15">
        <v>18.14</v>
      </c>
    </row>
    <row r="54" spans="1:17" x14ac:dyDescent="0.25">
      <c r="B54" s="15">
        <v>18.29</v>
      </c>
      <c r="C54" s="15">
        <v>18.559999999999999</v>
      </c>
      <c r="D54" s="15">
        <v>16.77</v>
      </c>
      <c r="E54" s="15">
        <v>15.16</v>
      </c>
      <c r="F54" s="15">
        <v>15.43</v>
      </c>
      <c r="G54" s="15">
        <v>16.920000000000002</v>
      </c>
      <c r="H54" s="15">
        <v>17.920000000000002</v>
      </c>
      <c r="I54" s="15">
        <v>16.059999999999999</v>
      </c>
      <c r="J54" s="15">
        <v>15.93</v>
      </c>
      <c r="K54" s="15">
        <v>15.52</v>
      </c>
      <c r="L54" s="15">
        <v>14.23</v>
      </c>
      <c r="M54" s="15">
        <v>16.03</v>
      </c>
      <c r="N54" s="15">
        <v>17.350000000000001</v>
      </c>
      <c r="O54" s="15">
        <v>16.440000000000001</v>
      </c>
      <c r="P54" s="15">
        <v>16.04</v>
      </c>
      <c r="Q54" s="15">
        <v>15.34</v>
      </c>
    </row>
    <row r="55" spans="1:17" x14ac:dyDescent="0.25">
      <c r="B55" s="15">
        <v>1.48</v>
      </c>
      <c r="C55" s="15">
        <v>1.7</v>
      </c>
      <c r="D55" s="15">
        <v>1.81</v>
      </c>
      <c r="E55" s="15">
        <v>1.77</v>
      </c>
      <c r="F55" s="15">
        <v>1.96</v>
      </c>
      <c r="G55" s="15">
        <v>2.62</v>
      </c>
      <c r="H55" s="15">
        <v>3.39</v>
      </c>
      <c r="I55" s="15">
        <v>2.97</v>
      </c>
      <c r="J55" s="15">
        <v>2.12</v>
      </c>
      <c r="K55" s="15">
        <v>1.88</v>
      </c>
      <c r="L55" s="15">
        <v>2.6</v>
      </c>
      <c r="M55" s="15">
        <v>2.16</v>
      </c>
      <c r="N55" s="15">
        <v>1.6</v>
      </c>
      <c r="O55" s="15">
        <v>1.84</v>
      </c>
      <c r="P55" s="15">
        <v>1.6</v>
      </c>
      <c r="Q55" s="15">
        <v>1.94</v>
      </c>
    </row>
    <row r="56" spans="1:17" x14ac:dyDescent="0.25">
      <c r="B56" s="15">
        <v>3.61</v>
      </c>
      <c r="C56" s="15">
        <v>4.38</v>
      </c>
      <c r="D56" s="15">
        <v>5.88</v>
      </c>
      <c r="E56" s="15">
        <v>7.8</v>
      </c>
      <c r="F56" s="15">
        <v>6.92</v>
      </c>
      <c r="G56" s="15">
        <v>6.11</v>
      </c>
      <c r="H56" s="15">
        <v>5.31</v>
      </c>
      <c r="I56" s="15">
        <v>5.18</v>
      </c>
      <c r="J56" s="15">
        <v>5.63</v>
      </c>
      <c r="K56" s="15">
        <v>4.1100000000000003</v>
      </c>
      <c r="L56" s="15">
        <v>4.49</v>
      </c>
      <c r="M56" s="15">
        <v>3.37</v>
      </c>
      <c r="N56" s="15">
        <v>2.64</v>
      </c>
      <c r="O56" s="15">
        <v>2.91</v>
      </c>
      <c r="P56" s="15">
        <v>3.4</v>
      </c>
      <c r="Q56" s="15">
        <v>4.38</v>
      </c>
    </row>
    <row r="57" spans="1:17" x14ac:dyDescent="0.25">
      <c r="B57" s="15">
        <v>4.3</v>
      </c>
      <c r="C57" s="15">
        <v>4.71</v>
      </c>
      <c r="D57" s="15">
        <v>4.63</v>
      </c>
      <c r="E57" s="15">
        <v>4.4800000000000004</v>
      </c>
      <c r="F57" s="15">
        <v>4.0999999999999996</v>
      </c>
      <c r="G57" s="15">
        <v>4</v>
      </c>
      <c r="H57" s="15">
        <v>3.75</v>
      </c>
      <c r="I57" s="15">
        <v>3.64</v>
      </c>
      <c r="J57" s="15">
        <v>3.85</v>
      </c>
      <c r="K57" s="15">
        <v>3.9</v>
      </c>
      <c r="L57" s="15">
        <v>3.91</v>
      </c>
      <c r="M57" s="15">
        <v>3.9</v>
      </c>
      <c r="N57" s="15">
        <v>3.96</v>
      </c>
      <c r="O57" s="15">
        <v>4</v>
      </c>
      <c r="P57" s="15">
        <v>3.62</v>
      </c>
      <c r="Q57" s="15">
        <v>3.73</v>
      </c>
    </row>
    <row r="59" spans="1:17" x14ac:dyDescent="0.25">
      <c r="A59" s="64" t="s">
        <v>45</v>
      </c>
      <c r="B59" s="64"/>
      <c r="I59" s="64" t="s">
        <v>46</v>
      </c>
      <c r="J59" s="64"/>
    </row>
    <row r="60" spans="1:17" x14ac:dyDescent="0.25">
      <c r="B60" s="15">
        <f t="array" ref="B60:H66">MMULT(B51:Q57,D33:J48)</f>
        <v>16</v>
      </c>
      <c r="C60" s="15">
        <v>1192.8</v>
      </c>
      <c r="D60" s="15">
        <v>307.77</v>
      </c>
      <c r="E60" s="15">
        <v>261.98999999999995</v>
      </c>
      <c r="F60" s="15">
        <v>33.440000000000005</v>
      </c>
      <c r="G60" s="15">
        <v>76.12</v>
      </c>
      <c r="H60" s="15">
        <v>64.47999999999999</v>
      </c>
      <c r="J60" s="15">
        <f t="array" ref="J60:P66">MINVERSE(B60:H66)</f>
        <v>306.08633244622774</v>
      </c>
      <c r="K60" s="15">
        <v>-3.0459112413571825</v>
      </c>
      <c r="L60" s="15">
        <v>-1.8803426437107855</v>
      </c>
      <c r="M60" s="15">
        <v>-2.4993487473496332</v>
      </c>
      <c r="N60" s="15">
        <v>-5.4712145844071145</v>
      </c>
      <c r="O60" s="15">
        <v>-0.33031276568155865</v>
      </c>
      <c r="P60" s="15">
        <v>2.7667473131274298</v>
      </c>
    </row>
    <row r="61" spans="1:17" x14ac:dyDescent="0.25">
      <c r="B61" s="15">
        <v>1192.8</v>
      </c>
      <c r="C61" s="15">
        <v>88986.492000000013</v>
      </c>
      <c r="D61" s="15">
        <v>22917.103200000001</v>
      </c>
      <c r="E61" s="15">
        <v>19515.860000000004</v>
      </c>
      <c r="F61" s="15">
        <v>2487.3965999999996</v>
      </c>
      <c r="G61" s="15">
        <v>5662.9271000000008</v>
      </c>
      <c r="H61" s="15">
        <v>4804.8274000000001</v>
      </c>
      <c r="J61" s="15">
        <v>-3.0459112413571461</v>
      </c>
      <c r="K61" s="15">
        <v>3.2857163095650233E-2</v>
      </c>
      <c r="L61" s="15">
        <v>2.3196080529628769E-2</v>
      </c>
      <c r="M61" s="15">
        <v>2.145872209848922E-2</v>
      </c>
      <c r="N61" s="15">
        <v>4.1938295429405768E-2</v>
      </c>
      <c r="O61" s="15">
        <v>4.0520871325597846E-3</v>
      </c>
      <c r="P61" s="15">
        <v>-7.6447488487191254E-2</v>
      </c>
    </row>
    <row r="62" spans="1:17" x14ac:dyDescent="0.25">
      <c r="B62" s="15">
        <v>307.77</v>
      </c>
      <c r="C62" s="15">
        <v>22917.103200000001</v>
      </c>
      <c r="D62" s="15">
        <v>5979.2590999999993</v>
      </c>
      <c r="E62" s="15">
        <v>5051.2550000000001</v>
      </c>
      <c r="F62" s="15">
        <v>639.29410000000007</v>
      </c>
      <c r="G62" s="15">
        <v>1483.4897999999998</v>
      </c>
      <c r="H62" s="15">
        <v>1248.7248999999999</v>
      </c>
      <c r="J62" s="15">
        <v>-1.8803426437112578</v>
      </c>
      <c r="K62" s="15">
        <v>2.3196080529633695E-2</v>
      </c>
      <c r="L62" s="15">
        <v>8.7951264233951804E-2</v>
      </c>
      <c r="M62" s="15">
        <v>4.5169747791204304E-4</v>
      </c>
      <c r="N62" s="15">
        <v>1.9015793200989273E-2</v>
      </c>
      <c r="O62" s="15">
        <v>-1.980171058910813E-2</v>
      </c>
      <c r="P62" s="15">
        <v>-0.37063407702367607</v>
      </c>
    </row>
    <row r="63" spans="1:17" x14ac:dyDescent="0.25">
      <c r="B63" s="15">
        <v>261.98999999999995</v>
      </c>
      <c r="C63" s="15">
        <v>19515.860000000004</v>
      </c>
      <c r="D63" s="15">
        <v>5051.2550000000001</v>
      </c>
      <c r="E63" s="15">
        <v>4311.4599000000007</v>
      </c>
      <c r="F63" s="15">
        <v>546.83349999999996</v>
      </c>
      <c r="G63" s="15">
        <v>1239.4346000000003</v>
      </c>
      <c r="H63" s="15">
        <v>1057.9917</v>
      </c>
      <c r="J63" s="15">
        <v>-2.4993487473500675</v>
      </c>
      <c r="K63" s="15">
        <v>2.1458722098494934E-2</v>
      </c>
      <c r="L63" s="15">
        <v>4.5169747791447355E-4</v>
      </c>
      <c r="M63" s="15">
        <v>9.5178031945271732E-2</v>
      </c>
      <c r="N63" s="15">
        <v>-4.7357983557360234E-2</v>
      </c>
      <c r="O63" s="15">
        <v>4.7198732204291112E-2</v>
      </c>
      <c r="P63" s="15">
        <v>-0.19680849579459778</v>
      </c>
    </row>
    <row r="64" spans="1:17" x14ac:dyDescent="0.25">
      <c r="B64" s="15">
        <v>33.440000000000005</v>
      </c>
      <c r="C64" s="15">
        <v>2487.3965999999996</v>
      </c>
      <c r="D64" s="15">
        <v>639.29410000000007</v>
      </c>
      <c r="E64" s="15">
        <v>546.83349999999996</v>
      </c>
      <c r="F64" s="15">
        <v>74.231999999999985</v>
      </c>
      <c r="G64" s="15">
        <v>162.32569999999998</v>
      </c>
      <c r="H64" s="15">
        <v>133.5284</v>
      </c>
      <c r="J64" s="15">
        <v>-5.4712145844065541</v>
      </c>
      <c r="K64" s="15">
        <v>4.1938295429399142E-2</v>
      </c>
      <c r="L64" s="15">
        <v>1.9015793200971506E-2</v>
      </c>
      <c r="M64" s="15">
        <v>-4.735798355736455E-2</v>
      </c>
      <c r="N64" s="15">
        <v>0.51545792702776894</v>
      </c>
      <c r="O64" s="15">
        <v>-9.6070337387471394E-2</v>
      </c>
      <c r="P64" s="15">
        <v>0.52956301183582888</v>
      </c>
    </row>
    <row r="65" spans="1:17" x14ac:dyDescent="0.25">
      <c r="B65" s="15">
        <v>76.12</v>
      </c>
      <c r="C65" s="15">
        <v>5662.9271000000008</v>
      </c>
      <c r="D65" s="15">
        <v>1483.4897999999998</v>
      </c>
      <c r="E65" s="15">
        <v>1239.4346000000003</v>
      </c>
      <c r="F65" s="15">
        <v>162.32569999999998</v>
      </c>
      <c r="G65" s="15">
        <v>394.166</v>
      </c>
      <c r="H65" s="15">
        <v>309.04410000000001</v>
      </c>
      <c r="J65" s="15">
        <v>-0.33031276568156193</v>
      </c>
      <c r="K65" s="15">
        <v>4.052087132560586E-3</v>
      </c>
      <c r="L65" s="15">
        <v>-1.9801710589106389E-2</v>
      </c>
      <c r="M65" s="15">
        <v>4.7198732204289107E-2</v>
      </c>
      <c r="N65" s="15">
        <v>-9.6070337387473906E-2</v>
      </c>
      <c r="O65" s="15">
        <v>7.3709329311839294E-2</v>
      </c>
      <c r="P65" s="15">
        <v>-0.12744588597992842</v>
      </c>
    </row>
    <row r="66" spans="1:17" x14ac:dyDescent="0.25">
      <c r="B66" s="15">
        <v>64.47999999999999</v>
      </c>
      <c r="C66" s="15">
        <v>4804.8274000000001</v>
      </c>
      <c r="D66" s="15">
        <v>1248.7248999999999</v>
      </c>
      <c r="E66" s="15">
        <v>1057.9917</v>
      </c>
      <c r="F66" s="15">
        <v>133.5284</v>
      </c>
      <c r="G66" s="15">
        <v>309.04410000000001</v>
      </c>
      <c r="H66" s="15">
        <v>261.53300000000002</v>
      </c>
      <c r="J66" s="15">
        <v>2.7667473131304723</v>
      </c>
      <c r="K66" s="15">
        <v>-7.6447488487226281E-2</v>
      </c>
      <c r="L66" s="15">
        <v>-0.37063407702370493</v>
      </c>
      <c r="M66" s="15">
        <v>-0.19680849579458362</v>
      </c>
      <c r="N66" s="15">
        <v>0.52956301183574617</v>
      </c>
      <c r="O66" s="15">
        <v>-0.12744588597991555</v>
      </c>
      <c r="P66" s="15">
        <v>3.1721946135435544</v>
      </c>
    </row>
    <row r="68" spans="1:17" x14ac:dyDescent="0.25">
      <c r="A68" s="64" t="s">
        <v>47</v>
      </c>
      <c r="B68" s="64"/>
      <c r="C68" s="64"/>
      <c r="D68" s="64"/>
    </row>
    <row r="69" spans="1:17" x14ac:dyDescent="0.25">
      <c r="B69" s="15">
        <f t="array" ref="B69:Q75">MMULT(J60:P66,B51:Q57)</f>
        <v>6.5760667786793876</v>
      </c>
      <c r="C69" s="15">
        <v>-8.8851978294240723</v>
      </c>
      <c r="D69" s="15">
        <v>-5.9461035328196843</v>
      </c>
      <c r="E69" s="15">
        <v>4.4309206286065432</v>
      </c>
      <c r="F69" s="15">
        <v>0.40039112583679248</v>
      </c>
      <c r="G69" s="15">
        <v>3.6625076122033882</v>
      </c>
      <c r="H69" s="15">
        <v>-3.3231522093336512</v>
      </c>
      <c r="I69" s="15">
        <v>-0.27800324377840369</v>
      </c>
      <c r="J69" s="15">
        <v>-1.5547765767160673</v>
      </c>
      <c r="K69" s="15">
        <v>3.4619062780351291</v>
      </c>
      <c r="L69" s="15">
        <v>0.78476127129683526</v>
      </c>
      <c r="M69" s="15">
        <v>6.9903338356472311</v>
      </c>
      <c r="N69" s="15">
        <v>3.626431899956895</v>
      </c>
      <c r="O69" s="15">
        <v>-2.6237499966322648</v>
      </c>
      <c r="P69" s="15">
        <v>-2.7693454601486316</v>
      </c>
      <c r="Q69" s="15">
        <v>-3.55299058140921</v>
      </c>
    </row>
    <row r="70" spans="1:17" x14ac:dyDescent="0.25">
      <c r="B70" s="15">
        <v>-7.5390477527924271E-2</v>
      </c>
      <c r="C70" s="15">
        <v>6.7129785682574439E-2</v>
      </c>
      <c r="D70" s="15">
        <v>5.2720393313984426E-2</v>
      </c>
      <c r="E70" s="15">
        <v>-4.853400819619913E-2</v>
      </c>
      <c r="F70" s="15">
        <v>3.9097499304926453E-3</v>
      </c>
      <c r="G70" s="15">
        <v>-4.8526524700478524E-2</v>
      </c>
      <c r="H70" s="15">
        <v>1.6317950616047072E-2</v>
      </c>
      <c r="I70" s="15">
        <v>7.8043178543476532E-3</v>
      </c>
      <c r="J70" s="15">
        <v>2.2643999270288706E-2</v>
      </c>
      <c r="K70" s="15">
        <v>-2.7054361569486152E-2</v>
      </c>
      <c r="L70" s="15">
        <v>-6.2701328392011924E-4</v>
      </c>
      <c r="M70" s="15">
        <v>-7.1320063276031437E-2</v>
      </c>
      <c r="N70" s="15">
        <v>-3.8096713819101014E-2</v>
      </c>
      <c r="O70" s="15">
        <v>2.6259136775424075E-2</v>
      </c>
      <c r="P70" s="15">
        <v>5.4903362478623874E-2</v>
      </c>
      <c r="Q70" s="15">
        <v>5.7860466451342962E-2</v>
      </c>
    </row>
    <row r="71" spans="1:17" x14ac:dyDescent="0.25">
      <c r="B71" s="15">
        <v>6.5597285524234605E-2</v>
      </c>
      <c r="C71" s="15">
        <v>5.4734505383111642E-3</v>
      </c>
      <c r="D71" s="15">
        <v>0.13131518354544069</v>
      </c>
      <c r="E71" s="15">
        <v>-7.8863693651944677E-2</v>
      </c>
      <c r="F71" s="15">
        <v>4.4166872275659408E-3</v>
      </c>
      <c r="G71" s="15">
        <v>-6.1570997317296206E-2</v>
      </c>
      <c r="H71" s="15">
        <v>-1.7935494954668618E-2</v>
      </c>
      <c r="I71" s="15">
        <v>9.1427358974623507E-2</v>
      </c>
      <c r="J71" s="15">
        <v>-7.6970134069121565E-2</v>
      </c>
      <c r="K71" s="15">
        <v>-5.6959664389767406E-2</v>
      </c>
      <c r="L71" s="15">
        <v>3.5691458561761147E-2</v>
      </c>
      <c r="M71" s="15">
        <v>-3.8955563058675979E-2</v>
      </c>
      <c r="N71" s="15">
        <v>-8.5824312026258509E-2</v>
      </c>
      <c r="O71" s="15">
        <v>-0.10345703525361394</v>
      </c>
      <c r="P71" s="15">
        <v>0.1038420774736204</v>
      </c>
      <c r="Q71" s="15">
        <v>8.2773392875797214E-2</v>
      </c>
    </row>
    <row r="72" spans="1:17" x14ac:dyDescent="0.25">
      <c r="B72" s="15">
        <v>1.9986033755007959E-2</v>
      </c>
      <c r="C72" s="15">
        <v>9.4088170065100285E-2</v>
      </c>
      <c r="D72" s="15">
        <v>-1.4793145764678939E-2</v>
      </c>
      <c r="E72" s="15">
        <v>-6.6787097106999482E-2</v>
      </c>
      <c r="F72" s="15">
        <v>9.8622878717502527E-3</v>
      </c>
      <c r="G72" s="15">
        <v>3.6105872181381726E-2</v>
      </c>
      <c r="H72" s="15">
        <v>0.11886789915141605</v>
      </c>
      <c r="I72" s="15">
        <v>-5.3037237571895712E-3</v>
      </c>
      <c r="J72" s="15">
        <v>6.9797530525871343E-2</v>
      </c>
      <c r="K72" s="15">
        <v>-5.8793319351419737E-2</v>
      </c>
      <c r="L72" s="15">
        <v>-0.19987729172835889</v>
      </c>
      <c r="M72" s="15">
        <v>-0.10902597317325169</v>
      </c>
      <c r="N72" s="15">
        <v>3.1500342467152165E-2</v>
      </c>
      <c r="O72" s="15">
        <v>-7.9671387072044464E-4</v>
      </c>
      <c r="P72" s="15">
        <v>6.6773585941849678E-2</v>
      </c>
      <c r="Q72" s="15">
        <v>8.3955427930941795E-3</v>
      </c>
    </row>
    <row r="73" spans="1:17" x14ac:dyDescent="0.25">
      <c r="B73" s="15">
        <v>-0.26528452311996809</v>
      </c>
      <c r="C73" s="15">
        <v>0.17829786202530284</v>
      </c>
      <c r="D73" s="15">
        <v>0.12479408857136631</v>
      </c>
      <c r="E73" s="15">
        <v>-0.16635740449501846</v>
      </c>
      <c r="F73" s="15">
        <v>-0.16802689195872933</v>
      </c>
      <c r="G73" s="15">
        <v>-1.4750239820952693E-2</v>
      </c>
      <c r="H73" s="15">
        <v>0.28449535887097888</v>
      </c>
      <c r="I73" s="15">
        <v>0.15604683548658538</v>
      </c>
      <c r="J73" s="15">
        <v>-0.10505984070973895</v>
      </c>
      <c r="K73" s="15">
        <v>-6.7595596009510928E-2</v>
      </c>
      <c r="L73" s="15">
        <v>0.35193308821673086</v>
      </c>
      <c r="M73" s="15">
        <v>3.5687817363644569E-2</v>
      </c>
      <c r="N73" s="15">
        <v>-0.15966861434744173</v>
      </c>
      <c r="O73" s="15">
        <v>0.10726256376428056</v>
      </c>
      <c r="P73" s="15">
        <v>-0.23533551184355828</v>
      </c>
      <c r="Q73" s="15">
        <v>-5.6438991993961185E-2</v>
      </c>
    </row>
    <row r="74" spans="1:17" x14ac:dyDescent="0.25">
      <c r="B74" s="15">
        <v>-4.1394058358415586E-2</v>
      </c>
      <c r="C74" s="15">
        <v>-2.3811794403629238E-2</v>
      </c>
      <c r="D74" s="15">
        <v>-3.5064457646841296E-2</v>
      </c>
      <c r="E74" s="15">
        <v>9.5837257686134825E-2</v>
      </c>
      <c r="F74" s="15">
        <v>0.1033950328385802</v>
      </c>
      <c r="G74" s="15">
        <v>6.4857084660705944E-2</v>
      </c>
      <c r="H74" s="15">
        <v>3.4635268603356417E-2</v>
      </c>
      <c r="I74" s="15">
        <v>-1.7799422017608924E-2</v>
      </c>
      <c r="J74" s="15">
        <v>0.10826191065073426</v>
      </c>
      <c r="K74" s="15">
        <v>-1.7853229853404207E-2</v>
      </c>
      <c r="L74" s="15">
        <v>-0.14189049266386639</v>
      </c>
      <c r="M74" s="15">
        <v>-9.6710947446102979E-2</v>
      </c>
      <c r="N74" s="15">
        <v>-2.0409593482099808E-2</v>
      </c>
      <c r="O74" s="15">
        <v>-4.4817871804587517E-2</v>
      </c>
      <c r="P74" s="15">
        <v>2.3928968495244674E-2</v>
      </c>
      <c r="Q74" s="15">
        <v>8.8363447418000063E-3</v>
      </c>
    </row>
    <row r="75" spans="1:17" x14ac:dyDescent="0.25">
      <c r="B75" s="15">
        <v>-0.42950208184642058</v>
      </c>
      <c r="C75" s="15">
        <v>0.50568093432004169</v>
      </c>
      <c r="D75" s="15">
        <v>-7.4293644640929912E-2</v>
      </c>
      <c r="E75" s="15">
        <v>0.43476930887543119</v>
      </c>
      <c r="F75" s="15">
        <v>-0.25224198186416302</v>
      </c>
      <c r="G75" s="15">
        <v>8.2645347305513539E-2</v>
      </c>
      <c r="H75" s="15">
        <v>-4.7546079539348085E-2</v>
      </c>
      <c r="I75" s="15">
        <v>-0.53463598472978902</v>
      </c>
      <c r="J75" s="15">
        <v>-7.1059169907456976E-3</v>
      </c>
      <c r="K75" s="15">
        <v>0.22383784529523254</v>
      </c>
      <c r="L75" s="15">
        <v>0.45913266740501335</v>
      </c>
      <c r="M75" s="15">
        <v>0.32485321287964553</v>
      </c>
      <c r="N75" s="15">
        <v>0.20895037768456604</v>
      </c>
      <c r="O75" s="15">
        <v>0.67513152414504063</v>
      </c>
      <c r="P75" s="15">
        <v>-0.98611266955483323</v>
      </c>
      <c r="Q75" s="15">
        <v>-0.58356285874426561</v>
      </c>
    </row>
    <row r="77" spans="1:17" x14ac:dyDescent="0.25">
      <c r="A77" s="64" t="s">
        <v>95</v>
      </c>
      <c r="B77" s="64"/>
      <c r="C77" s="64"/>
      <c r="D77" s="64"/>
      <c r="E77" s="64"/>
    </row>
    <row r="78" spans="1:17" x14ac:dyDescent="0.25">
      <c r="B78" s="15">
        <f t="array" ref="B78:B84">MMULT(B69:Q75,L33:L48)</f>
        <v>-3.0472002637438571</v>
      </c>
    </row>
    <row r="79" spans="1:17" x14ac:dyDescent="0.25">
      <c r="B79" s="15">
        <v>9.3046507390599317E-2</v>
      </c>
    </row>
    <row r="80" spans="1:17" x14ac:dyDescent="0.25">
      <c r="B80" s="15">
        <v>0.25024248775534697</v>
      </c>
    </row>
    <row r="81" spans="2:15" x14ac:dyDescent="0.25">
      <c r="B81" s="15">
        <v>-0.10145653199473745</v>
      </c>
    </row>
    <row r="82" spans="2:15" x14ac:dyDescent="0.25">
      <c r="B82" s="15">
        <v>1.1340792177837544</v>
      </c>
    </row>
    <row r="83" spans="2:15" x14ac:dyDescent="0.25">
      <c r="B83" s="15">
        <v>0.3784979330787363</v>
      </c>
    </row>
    <row r="84" spans="2:15" x14ac:dyDescent="0.25">
      <c r="B84" s="15">
        <v>-2.0715272199664776</v>
      </c>
    </row>
    <row r="85" spans="2:15" ht="15.75" thickBot="1" x14ac:dyDescent="0.3"/>
    <row r="86" spans="2:15" ht="27.75" customHeight="1" thickBot="1" x14ac:dyDescent="0.4">
      <c r="B86" s="95" t="s">
        <v>93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</row>
    <row r="87" spans="2:15" ht="27.75" customHeight="1" thickBot="1" x14ac:dyDescent="0.4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1"/>
      <c r="N87" s="1"/>
      <c r="O87" s="1"/>
    </row>
    <row r="88" spans="2:15" x14ac:dyDescent="0.25">
      <c r="B88" s="2" t="s">
        <v>2</v>
      </c>
      <c r="J88" s="62" t="s">
        <v>56</v>
      </c>
      <c r="K88" s="58" t="s">
        <v>57</v>
      </c>
      <c r="L88" s="62" t="s">
        <v>56</v>
      </c>
      <c r="M88" s="58" t="s">
        <v>57</v>
      </c>
      <c r="N88" s="60" t="s">
        <v>58</v>
      </c>
    </row>
    <row r="89" spans="2:15" ht="15.75" thickBot="1" x14ac:dyDescent="0.3">
      <c r="B89" s="2"/>
      <c r="J89" s="63"/>
      <c r="K89" s="59"/>
      <c r="L89" s="63"/>
      <c r="M89" s="59"/>
      <c r="N89" s="61"/>
    </row>
    <row r="90" spans="2:15" ht="61.5" customHeight="1" thickBot="1" x14ac:dyDescent="0.3">
      <c r="B90" s="21" t="s">
        <v>13</v>
      </c>
      <c r="C90" s="20" t="s">
        <v>14</v>
      </c>
      <c r="D90" s="4" t="s">
        <v>15</v>
      </c>
      <c r="E90" s="4" t="s">
        <v>16</v>
      </c>
      <c r="F90" s="4" t="s">
        <v>17</v>
      </c>
      <c r="G90" s="4" t="s">
        <v>18</v>
      </c>
      <c r="H90" s="18" t="s">
        <v>51</v>
      </c>
      <c r="I90" s="24" t="s">
        <v>52</v>
      </c>
      <c r="J90" s="31" t="s">
        <v>54</v>
      </c>
      <c r="K90" s="32" t="s">
        <v>55</v>
      </c>
      <c r="L90" s="31" t="s">
        <v>60</v>
      </c>
      <c r="M90" s="32" t="s">
        <v>61</v>
      </c>
      <c r="N90" s="28" t="s">
        <v>59</v>
      </c>
    </row>
    <row r="91" spans="2:15" ht="15.75" thickBot="1" x14ac:dyDescent="0.3">
      <c r="B91" s="6">
        <v>70.58</v>
      </c>
      <c r="C91" s="7">
        <v>22.03</v>
      </c>
      <c r="D91" s="7">
        <v>18.29</v>
      </c>
      <c r="E91" s="7">
        <v>1.48</v>
      </c>
      <c r="F91" s="7">
        <v>3.61</v>
      </c>
      <c r="G91" s="7">
        <v>4.3</v>
      </c>
      <c r="H91" s="19">
        <v>1.27</v>
      </c>
      <c r="I91" s="23">
        <f>B$78+B$79*B91+B$80*C91+B$81*D91+B$82*E91+B$83*F91+B$84*G91</f>
        <v>1.3144719978295303</v>
      </c>
      <c r="J91" s="25">
        <f>I91-N$48</f>
        <v>-1.5499030021704696</v>
      </c>
      <c r="K91" s="27">
        <f>H91-I91</f>
        <v>-4.4471997829530263E-2</v>
      </c>
      <c r="L91" s="25">
        <f>J91*J91</f>
        <v>2.4021993161370347</v>
      </c>
      <c r="M91" s="27">
        <f>K91*K91</f>
        <v>1.9777585909497445E-3</v>
      </c>
      <c r="N91" s="15">
        <f>L91+M91</f>
        <v>2.4041770747279845</v>
      </c>
    </row>
    <row r="92" spans="2:15" ht="15.75" thickBot="1" x14ac:dyDescent="0.3">
      <c r="B92" s="6">
        <v>75.39</v>
      </c>
      <c r="C92" s="7">
        <v>21.93</v>
      </c>
      <c r="D92" s="7">
        <v>18.559999999999999</v>
      </c>
      <c r="E92" s="7">
        <v>1.7</v>
      </c>
      <c r="F92" s="7">
        <v>4.38</v>
      </c>
      <c r="G92" s="7">
        <v>4.71</v>
      </c>
      <c r="H92" s="19">
        <v>1.39</v>
      </c>
      <c r="I92" s="23">
        <f t="shared" ref="I92:I106" si="0">B$78+B$79*B92+B$80*C92+B$81*D92+B$82*E92+B$83*F92+B$84*G92</f>
        <v>1.4012228621609957</v>
      </c>
      <c r="J92" s="25">
        <f t="shared" ref="J92:J106" si="1">I92-N$48</f>
        <v>-1.4631521378390042</v>
      </c>
      <c r="K92" s="27">
        <f t="shared" ref="K92:K106" si="2">H92-I92</f>
        <v>-1.1222862160995772E-2</v>
      </c>
      <c r="L92" s="25">
        <f t="shared" ref="L92:L106" si="3">J92*J92</f>
        <v>2.1408141784628483</v>
      </c>
      <c r="M92" s="27">
        <f t="shared" ref="M92:M106" si="4">K92*K92</f>
        <v>1.2595263508471071E-4</v>
      </c>
      <c r="N92" s="15">
        <f t="shared" ref="N92:N106" si="5">L92+M92</f>
        <v>2.140940131097933</v>
      </c>
    </row>
    <row r="93" spans="2:15" ht="15.75" thickBot="1" x14ac:dyDescent="0.3">
      <c r="B93" s="6">
        <v>74.430000000000007</v>
      </c>
      <c r="C93" s="7">
        <v>23.6</v>
      </c>
      <c r="D93" s="7">
        <v>16.77</v>
      </c>
      <c r="E93" s="7">
        <v>1.81</v>
      </c>
      <c r="F93" s="7">
        <v>5.88</v>
      </c>
      <c r="G93" s="7">
        <v>4.63</v>
      </c>
      <c r="H93" s="19">
        <v>3.2</v>
      </c>
      <c r="I93" s="23">
        <f t="shared" si="0"/>
        <v>2.7696281530596671</v>
      </c>
      <c r="J93" s="25">
        <f t="shared" si="1"/>
        <v>-9.4746846940332752E-2</v>
      </c>
      <c r="K93" s="27">
        <f t="shared" si="2"/>
        <v>0.43037184694033304</v>
      </c>
      <c r="L93" s="25">
        <f t="shared" si="3"/>
        <v>8.9769650051348421E-3</v>
      </c>
      <c r="M93" s="27">
        <f t="shared" si="4"/>
        <v>0.18521992663883344</v>
      </c>
      <c r="N93" s="15">
        <f t="shared" si="5"/>
        <v>0.19419689164396828</v>
      </c>
    </row>
    <row r="94" spans="2:15" ht="15.75" thickBot="1" x14ac:dyDescent="0.3">
      <c r="B94" s="6">
        <v>73.510000000000005</v>
      </c>
      <c r="C94" s="7">
        <v>21.27</v>
      </c>
      <c r="D94" s="7">
        <v>15.16</v>
      </c>
      <c r="E94" s="7">
        <v>1.77</v>
      </c>
      <c r="F94" s="7">
        <v>7.8</v>
      </c>
      <c r="G94" s="7">
        <v>4.4800000000000004</v>
      </c>
      <c r="H94" s="19">
        <v>3.12</v>
      </c>
      <c r="I94" s="23">
        <f t="shared" si="0"/>
        <v>3.2563873320966774</v>
      </c>
      <c r="J94" s="25">
        <f t="shared" si="1"/>
        <v>0.39201233209667752</v>
      </c>
      <c r="K94" s="27">
        <f t="shared" si="2"/>
        <v>-0.13638733209667731</v>
      </c>
      <c r="L94" s="25">
        <f t="shared" si="3"/>
        <v>0.15367366851587577</v>
      </c>
      <c r="M94" s="27">
        <f t="shared" si="4"/>
        <v>1.8601504356449344E-2</v>
      </c>
      <c r="N94" s="15">
        <f t="shared" si="5"/>
        <v>0.17227517287232511</v>
      </c>
    </row>
    <row r="95" spans="2:15" ht="15.75" thickBot="1" x14ac:dyDescent="0.3">
      <c r="B95" s="6">
        <v>74.78</v>
      </c>
      <c r="C95" s="7">
        <v>20.04</v>
      </c>
      <c r="D95" s="7">
        <v>15.43</v>
      </c>
      <c r="E95" s="7">
        <v>1.96</v>
      </c>
      <c r="F95" s="7">
        <v>6.92</v>
      </c>
      <c r="G95" s="7">
        <v>4.0999999999999996</v>
      </c>
      <c r="H95" s="19">
        <v>3.19</v>
      </c>
      <c r="I95" s="23">
        <f t="shared" si="0"/>
        <v>3.7089420867619705</v>
      </c>
      <c r="J95" s="25">
        <f t="shared" si="1"/>
        <v>0.84456708676197056</v>
      </c>
      <c r="K95" s="27">
        <f t="shared" si="2"/>
        <v>-0.51894208676197051</v>
      </c>
      <c r="L95" s="25">
        <f t="shared" si="3"/>
        <v>0.71329356404160194</v>
      </c>
      <c r="M95" s="27">
        <f t="shared" si="4"/>
        <v>0.2693008894128685</v>
      </c>
      <c r="N95" s="15">
        <f t="shared" si="5"/>
        <v>0.98259445345447038</v>
      </c>
    </row>
    <row r="96" spans="2:15" ht="15.75" thickBot="1" x14ac:dyDescent="0.3">
      <c r="B96" s="6">
        <v>71.73</v>
      </c>
      <c r="C96" s="7">
        <v>19.34</v>
      </c>
      <c r="D96" s="7">
        <v>16.920000000000002</v>
      </c>
      <c r="E96" s="7">
        <v>2.62</v>
      </c>
      <c r="F96" s="7">
        <v>6.11</v>
      </c>
      <c r="G96" s="7">
        <v>4</v>
      </c>
      <c r="H96" s="19">
        <v>3.28</v>
      </c>
      <c r="I96" s="23">
        <f t="shared" si="0"/>
        <v>3.7478719450598916</v>
      </c>
      <c r="J96" s="25">
        <f t="shared" si="1"/>
        <v>0.88349694505989174</v>
      </c>
      <c r="K96" s="27">
        <f t="shared" si="2"/>
        <v>-0.46787194505989183</v>
      </c>
      <c r="L96" s="25">
        <f t="shared" si="3"/>
        <v>0.7805668519301614</v>
      </c>
      <c r="M96" s="27">
        <f t="shared" si="4"/>
        <v>0.21890415697412643</v>
      </c>
      <c r="N96" s="15">
        <f t="shared" si="5"/>
        <v>0.99947100890428786</v>
      </c>
    </row>
    <row r="97" spans="2:14" ht="15.75" thickBot="1" x14ac:dyDescent="0.3">
      <c r="B97" s="6">
        <v>72.34</v>
      </c>
      <c r="C97" s="7">
        <v>18.27</v>
      </c>
      <c r="D97" s="7">
        <v>17.920000000000002</v>
      </c>
      <c r="E97" s="7">
        <v>3.39</v>
      </c>
      <c r="F97" s="7">
        <v>5.31</v>
      </c>
      <c r="G97" s="7">
        <v>3.75</v>
      </c>
      <c r="H97" s="19">
        <v>4.41</v>
      </c>
      <c r="I97" s="23">
        <f t="shared" si="0"/>
        <v>4.5237387768973178</v>
      </c>
      <c r="J97" s="25">
        <f t="shared" si="1"/>
        <v>1.659363776897318</v>
      </c>
      <c r="K97" s="27">
        <f t="shared" si="2"/>
        <v>-0.11373877689731771</v>
      </c>
      <c r="L97" s="25">
        <f t="shared" si="3"/>
        <v>2.7534881440789318</v>
      </c>
      <c r="M97" s="27">
        <f t="shared" si="4"/>
        <v>1.2936509370097812E-2</v>
      </c>
      <c r="N97" s="15">
        <f t="shared" si="5"/>
        <v>2.7664246534490298</v>
      </c>
    </row>
    <row r="98" spans="2:14" ht="15.75" thickBot="1" x14ac:dyDescent="0.3">
      <c r="B98" s="6">
        <v>73.14</v>
      </c>
      <c r="C98" s="7">
        <v>18.91</v>
      </c>
      <c r="D98" s="7">
        <v>16.059999999999999</v>
      </c>
      <c r="E98" s="7">
        <v>2.97</v>
      </c>
      <c r="F98" s="7">
        <v>5.18</v>
      </c>
      <c r="G98" s="7">
        <v>3.64</v>
      </c>
      <c r="H98" s="19">
        <v>5.0599999999999996</v>
      </c>
      <c r="I98" s="23">
        <f t="shared" si="0"/>
        <v>4.6493903159103311</v>
      </c>
      <c r="J98" s="25">
        <f t="shared" si="1"/>
        <v>1.7850153159103312</v>
      </c>
      <c r="K98" s="27">
        <f t="shared" si="2"/>
        <v>0.41060968408966847</v>
      </c>
      <c r="L98" s="25">
        <f t="shared" si="3"/>
        <v>3.1862796780344596</v>
      </c>
      <c r="M98" s="27">
        <f t="shared" si="4"/>
        <v>0.16860031266821734</v>
      </c>
      <c r="N98" s="15">
        <f t="shared" si="5"/>
        <v>3.3548799907026767</v>
      </c>
    </row>
    <row r="99" spans="2:14" ht="15.75" thickBot="1" x14ac:dyDescent="0.3">
      <c r="B99" s="6">
        <v>76.31</v>
      </c>
      <c r="C99" s="7">
        <v>17.329999999999998</v>
      </c>
      <c r="D99" s="7">
        <v>15.93</v>
      </c>
      <c r="E99" s="7">
        <v>2.12</v>
      </c>
      <c r="F99" s="7">
        <v>5.63</v>
      </c>
      <c r="G99" s="7">
        <v>3.85</v>
      </c>
      <c r="H99" s="19">
        <v>4.17</v>
      </c>
      <c r="I99" s="23">
        <f t="shared" si="0"/>
        <v>3.3334899814206764</v>
      </c>
      <c r="J99" s="25">
        <f t="shared" si="1"/>
        <v>0.46911498142067654</v>
      </c>
      <c r="K99" s="27">
        <f t="shared" si="2"/>
        <v>0.8365100185793235</v>
      </c>
      <c r="L99" s="25">
        <f t="shared" si="3"/>
        <v>0.22006886579332169</v>
      </c>
      <c r="M99" s="27">
        <f t="shared" si="4"/>
        <v>0.69974901118358013</v>
      </c>
      <c r="N99" s="15">
        <f t="shared" si="5"/>
        <v>0.91981787697690187</v>
      </c>
    </row>
    <row r="100" spans="2:14" ht="15.75" thickBot="1" x14ac:dyDescent="0.3">
      <c r="B100" s="6">
        <v>75.400000000000006</v>
      </c>
      <c r="C100" s="7">
        <v>17.72</v>
      </c>
      <c r="D100" s="7">
        <v>15.52</v>
      </c>
      <c r="E100" s="7">
        <v>1.88</v>
      </c>
      <c r="F100" s="7">
        <v>4.1100000000000003</v>
      </c>
      <c r="G100" s="7">
        <v>3.9</v>
      </c>
      <c r="H100" s="19">
        <v>3.27</v>
      </c>
      <c r="I100" s="23">
        <f t="shared" si="0"/>
        <v>2.4369371764915559</v>
      </c>
      <c r="J100" s="25">
        <f t="shared" si="1"/>
        <v>-0.42743782350844395</v>
      </c>
      <c r="K100" s="27">
        <f t="shared" si="2"/>
        <v>0.83306282350844407</v>
      </c>
      <c r="L100" s="25">
        <f t="shared" si="3"/>
        <v>0.18270309296563567</v>
      </c>
      <c r="M100" s="27">
        <f t="shared" si="4"/>
        <v>0.69399366791186101</v>
      </c>
      <c r="N100" s="15">
        <f t="shared" si="5"/>
        <v>0.87669676087749671</v>
      </c>
    </row>
    <row r="101" spans="2:14" ht="15.75" thickBot="1" x14ac:dyDescent="0.3">
      <c r="B101" s="6">
        <v>75.37</v>
      </c>
      <c r="C101" s="7">
        <v>18.760000000000002</v>
      </c>
      <c r="D101" s="7">
        <v>14.23</v>
      </c>
      <c r="E101" s="7">
        <v>2.6</v>
      </c>
      <c r="F101" s="7">
        <v>4.49</v>
      </c>
      <c r="G101" s="7">
        <v>3.91</v>
      </c>
      <c r="H101" s="19">
        <v>3.41</v>
      </c>
      <c r="I101" s="23">
        <f t="shared" si="0"/>
        <v>3.7649278739831704</v>
      </c>
      <c r="J101" s="25">
        <f t="shared" si="1"/>
        <v>0.90055287398317052</v>
      </c>
      <c r="K101" s="27">
        <f t="shared" si="2"/>
        <v>-0.35492787398317027</v>
      </c>
      <c r="L101" s="25">
        <f t="shared" si="3"/>
        <v>0.81099547883934819</v>
      </c>
      <c r="M101" s="27">
        <f t="shared" si="4"/>
        <v>0.12597379573021319</v>
      </c>
      <c r="N101" s="15">
        <f t="shared" si="5"/>
        <v>0.93696927456956136</v>
      </c>
    </row>
    <row r="102" spans="2:14" ht="15.75" thickBot="1" x14ac:dyDescent="0.3">
      <c r="B102" s="6">
        <v>73.03</v>
      </c>
      <c r="C102" s="7">
        <v>18.32</v>
      </c>
      <c r="D102" s="7">
        <v>16.03</v>
      </c>
      <c r="E102" s="7">
        <v>2.16</v>
      </c>
      <c r="F102" s="7">
        <v>3.37</v>
      </c>
      <c r="G102" s="7">
        <v>3.9</v>
      </c>
      <c r="H102" s="19">
        <v>2.52</v>
      </c>
      <c r="I102" s="23">
        <f t="shared" si="0"/>
        <v>2.3522733258129165</v>
      </c>
      <c r="J102" s="25">
        <f t="shared" si="1"/>
        <v>-0.51210167418708341</v>
      </c>
      <c r="K102" s="27">
        <f t="shared" si="2"/>
        <v>0.16772667418708354</v>
      </c>
      <c r="L102" s="25">
        <f t="shared" si="3"/>
        <v>0.26224812470521375</v>
      </c>
      <c r="M102" s="27">
        <f t="shared" si="4"/>
        <v>2.8132237233860075E-2</v>
      </c>
      <c r="N102" s="15">
        <f t="shared" si="5"/>
        <v>0.29038036193907379</v>
      </c>
    </row>
    <row r="103" spans="2:14" ht="15.75" thickBot="1" x14ac:dyDescent="0.3">
      <c r="B103" s="6">
        <v>74.66</v>
      </c>
      <c r="C103" s="7">
        <v>17.559999999999999</v>
      </c>
      <c r="D103" s="7">
        <v>17.350000000000001</v>
      </c>
      <c r="E103" s="7">
        <v>1.6</v>
      </c>
      <c r="F103" s="7">
        <v>2.64</v>
      </c>
      <c r="G103" s="7">
        <v>3.96</v>
      </c>
      <c r="H103" s="19">
        <v>1.08</v>
      </c>
      <c r="I103" s="23">
        <f t="shared" si="0"/>
        <v>1.1441527336281041</v>
      </c>
      <c r="J103" s="25">
        <f t="shared" si="1"/>
        <v>-1.7202222663718958</v>
      </c>
      <c r="K103" s="27">
        <f t="shared" si="2"/>
        <v>-6.4152733628104031E-2</v>
      </c>
      <c r="L103" s="25">
        <f t="shared" si="3"/>
        <v>2.9591646457216614</v>
      </c>
      <c r="M103" s="27">
        <f t="shared" si="4"/>
        <v>4.1155732319584698E-3</v>
      </c>
      <c r="N103" s="15">
        <f t="shared" si="5"/>
        <v>2.9632802189536198</v>
      </c>
    </row>
    <row r="104" spans="2:14" ht="15.75" thickBot="1" x14ac:dyDescent="0.3">
      <c r="B104" s="6">
        <v>77.510000000000005</v>
      </c>
      <c r="C104" s="7">
        <v>16.79</v>
      </c>
      <c r="D104" s="7">
        <v>16.440000000000001</v>
      </c>
      <c r="E104" s="7">
        <v>1.84</v>
      </c>
      <c r="F104" s="7">
        <v>2.91</v>
      </c>
      <c r="G104" s="7">
        <v>4</v>
      </c>
      <c r="H104" s="19">
        <v>1.1599999999999999</v>
      </c>
      <c r="I104" s="23">
        <f t="shared" si="0"/>
        <v>1.6004863736356079</v>
      </c>
      <c r="J104" s="25">
        <f t="shared" si="1"/>
        <v>-1.263888626364392</v>
      </c>
      <c r="K104" s="27">
        <f t="shared" si="2"/>
        <v>-0.44048637363560794</v>
      </c>
      <c r="L104" s="25">
        <f t="shared" si="3"/>
        <v>1.5974144598532698</v>
      </c>
      <c r="M104" s="27">
        <f t="shared" si="4"/>
        <v>0.1940282453586484</v>
      </c>
      <c r="N104" s="15">
        <f t="shared" si="5"/>
        <v>1.7914427052119182</v>
      </c>
    </row>
    <row r="105" spans="2:14" ht="15.75" thickBot="1" x14ac:dyDescent="0.3">
      <c r="B105" s="6">
        <v>77.319999999999993</v>
      </c>
      <c r="C105" s="7">
        <v>17.760000000000002</v>
      </c>
      <c r="D105" s="7">
        <v>16.04</v>
      </c>
      <c r="E105" s="7">
        <v>1.6</v>
      </c>
      <c r="F105" s="7">
        <v>3.4</v>
      </c>
      <c r="G105" s="7">
        <v>3.62</v>
      </c>
      <c r="H105" s="19">
        <v>2.2400000000000002</v>
      </c>
      <c r="I105" s="23">
        <f t="shared" si="0"/>
        <v>2.566590681679715</v>
      </c>
      <c r="J105" s="25">
        <f t="shared" si="1"/>
        <v>-0.29778431832028485</v>
      </c>
      <c r="K105" s="27">
        <f t="shared" si="2"/>
        <v>-0.32659068167971483</v>
      </c>
      <c r="L105" s="25">
        <f t="shared" si="3"/>
        <v>8.8675500237476737E-2</v>
      </c>
      <c r="M105" s="27">
        <f t="shared" si="4"/>
        <v>0.10666147336002083</v>
      </c>
      <c r="N105" s="15">
        <f t="shared" si="5"/>
        <v>0.19533697359749758</v>
      </c>
    </row>
    <row r="106" spans="2:14" ht="15.75" thickBot="1" x14ac:dyDescent="0.3">
      <c r="B106" s="6">
        <v>77.3</v>
      </c>
      <c r="C106" s="7">
        <v>18.14</v>
      </c>
      <c r="D106" s="7">
        <v>15.34</v>
      </c>
      <c r="E106" s="7">
        <v>1.94</v>
      </c>
      <c r="F106" s="7">
        <v>4.38</v>
      </c>
      <c r="G106" s="7">
        <v>3.73</v>
      </c>
      <c r="H106" s="19">
        <v>3.06</v>
      </c>
      <c r="I106" s="23">
        <f t="shared" si="0"/>
        <v>3.2594883835425774</v>
      </c>
      <c r="J106" s="26">
        <f t="shared" si="1"/>
        <v>0.39511338354257752</v>
      </c>
      <c r="K106" s="27">
        <f t="shared" si="2"/>
        <v>-0.19948838354257736</v>
      </c>
      <c r="L106" s="25">
        <f t="shared" si="3"/>
        <v>0.15611458585446397</v>
      </c>
      <c r="M106" s="27">
        <f t="shared" si="4"/>
        <v>3.979561516843045E-2</v>
      </c>
      <c r="N106" s="15">
        <f t="shared" si="5"/>
        <v>0.19591020102289441</v>
      </c>
    </row>
    <row r="107" spans="2:14" x14ac:dyDescent="0.25">
      <c r="K107" s="50" t="s">
        <v>62</v>
      </c>
      <c r="L107" s="49">
        <f>SUM(L91:L106)</f>
        <v>18.416677120176441</v>
      </c>
      <c r="M107" s="49">
        <f t="shared" ref="M107:N107" si="6">SUM(M91:M106)</f>
        <v>2.7681166298252</v>
      </c>
      <c r="N107" s="49">
        <f t="shared" si="6"/>
        <v>21.184793750001642</v>
      </c>
    </row>
    <row r="108" spans="2:14" x14ac:dyDescent="0.25">
      <c r="L108" s="98" t="s">
        <v>78</v>
      </c>
      <c r="M108" s="99"/>
      <c r="N108" s="100"/>
    </row>
    <row r="109" spans="2:14" x14ac:dyDescent="0.25">
      <c r="B109" s="2"/>
      <c r="L109" s="51">
        <f>L107/6</f>
        <v>3.0694461866960734</v>
      </c>
      <c r="M109" s="51">
        <f>M107/9</f>
        <v>0.3075685144250222</v>
      </c>
      <c r="N109" s="51">
        <f>L109/M109</f>
        <v>9.9797152268143829</v>
      </c>
    </row>
    <row r="110" spans="2:14" ht="15.75" thickBot="1" x14ac:dyDescent="0.3"/>
    <row r="111" spans="2:14" ht="15" customHeight="1" x14ac:dyDescent="0.3">
      <c r="B111" s="2" t="s">
        <v>74</v>
      </c>
      <c r="C111" s="33"/>
      <c r="D111" s="68" t="s">
        <v>48</v>
      </c>
      <c r="E111" s="68"/>
      <c r="F111" s="68"/>
      <c r="G111" s="68"/>
      <c r="H111" s="69"/>
      <c r="I111" s="106" t="s">
        <v>49</v>
      </c>
      <c r="J111" s="107"/>
      <c r="K111" s="107"/>
      <c r="L111" s="107"/>
      <c r="M111" s="107"/>
    </row>
    <row r="112" spans="2:14" ht="18.75" x14ac:dyDescent="0.3">
      <c r="C112" s="65" t="s">
        <v>63</v>
      </c>
      <c r="D112" s="66"/>
      <c r="E112" s="66"/>
      <c r="F112" s="66"/>
      <c r="G112" s="66"/>
      <c r="H112" s="67"/>
    </row>
    <row r="113" spans="1:17" ht="18.75" x14ac:dyDescent="0.3">
      <c r="C113" s="65" t="s">
        <v>64</v>
      </c>
      <c r="D113" s="66"/>
      <c r="E113" s="66"/>
      <c r="F113" s="66"/>
      <c r="G113" s="66"/>
      <c r="H113" s="67"/>
    </row>
    <row r="114" spans="1:17" ht="18.75" x14ac:dyDescent="0.3">
      <c r="C114" s="65" t="s">
        <v>50</v>
      </c>
      <c r="D114" s="66"/>
      <c r="E114" s="66"/>
      <c r="F114" s="66"/>
      <c r="G114" s="66"/>
      <c r="H114" s="67"/>
    </row>
    <row r="115" spans="1:17" ht="18.75" x14ac:dyDescent="0.3">
      <c r="C115" s="34"/>
      <c r="D115" s="35"/>
      <c r="E115" s="35"/>
      <c r="F115" s="35"/>
      <c r="G115" s="35"/>
      <c r="H115" s="36"/>
    </row>
    <row r="116" spans="1:17" ht="18.75" x14ac:dyDescent="0.3">
      <c r="C116" s="34"/>
      <c r="D116" s="35"/>
      <c r="E116" s="35"/>
      <c r="F116" s="35"/>
      <c r="G116" s="35"/>
      <c r="H116" s="36"/>
    </row>
    <row r="117" spans="1:17" ht="19.5" thickBot="1" x14ac:dyDescent="0.35">
      <c r="C117" s="37"/>
      <c r="D117" s="38"/>
      <c r="E117" s="38"/>
      <c r="F117" s="38"/>
      <c r="G117" s="38"/>
      <c r="H117" s="39"/>
    </row>
    <row r="119" spans="1:17" ht="15.75" x14ac:dyDescent="0.25">
      <c r="B119" s="40"/>
    </row>
    <row r="120" spans="1:17" x14ac:dyDescent="0.25">
      <c r="A120" s="2" t="s">
        <v>80</v>
      </c>
    </row>
    <row r="121" spans="1:17" ht="15.75" thickBot="1" x14ac:dyDescent="0.3">
      <c r="B121" s="46" t="s">
        <v>75</v>
      </c>
      <c r="C121" s="101" t="s">
        <v>79</v>
      </c>
      <c r="D121" s="101"/>
      <c r="E121" s="101"/>
      <c r="F121" s="101"/>
      <c r="G121" s="101"/>
      <c r="H121" s="93" t="s">
        <v>85</v>
      </c>
      <c r="I121" s="93"/>
      <c r="J121" s="93"/>
      <c r="K121" s="93" t="s">
        <v>86</v>
      </c>
      <c r="L121" s="93"/>
      <c r="M121" s="93"/>
      <c r="N121" s="93" t="s">
        <v>87</v>
      </c>
      <c r="O121" s="93"/>
      <c r="P121" s="93"/>
    </row>
    <row r="122" spans="1:17" ht="63.75" customHeight="1" thickBot="1" x14ac:dyDescent="0.3">
      <c r="B122" s="41" t="s">
        <v>65</v>
      </c>
      <c r="C122" s="89" t="s">
        <v>66</v>
      </c>
      <c r="D122" s="90"/>
      <c r="E122" s="44" t="s">
        <v>67</v>
      </c>
      <c r="F122" s="89" t="s">
        <v>68</v>
      </c>
      <c r="G122" s="90"/>
      <c r="H122" s="52" t="s">
        <v>69</v>
      </c>
      <c r="J122" s="92" t="s">
        <v>76</v>
      </c>
      <c r="K122" s="92"/>
      <c r="L122" s="92"/>
      <c r="M122" s="92"/>
      <c r="N122" s="92"/>
      <c r="O122" s="92"/>
      <c r="P122" s="92"/>
      <c r="Q122" s="92"/>
    </row>
    <row r="123" spans="1:17" ht="32.25" thickBot="1" x14ac:dyDescent="0.4">
      <c r="B123" s="42" t="s">
        <v>70</v>
      </c>
      <c r="C123" s="91"/>
      <c r="D123" s="91"/>
      <c r="E123" s="29" t="s">
        <v>71</v>
      </c>
      <c r="F123" s="91"/>
      <c r="G123" s="91"/>
      <c r="H123" s="104"/>
      <c r="K123" s="48" t="s">
        <v>77</v>
      </c>
      <c r="L123" s="47"/>
      <c r="M123" s="47"/>
      <c r="N123" s="47"/>
    </row>
    <row r="124" spans="1:17" ht="32.25" thickBot="1" x14ac:dyDescent="0.3">
      <c r="B124" s="43" t="s">
        <v>72</v>
      </c>
      <c r="C124" s="91"/>
      <c r="D124" s="91"/>
      <c r="E124" s="30" t="s">
        <v>73</v>
      </c>
      <c r="F124" s="91"/>
      <c r="G124" s="91"/>
      <c r="H124" s="105"/>
      <c r="K124" s="47"/>
      <c r="L124" s="47"/>
      <c r="M124" s="47"/>
      <c r="N124" s="47"/>
    </row>
    <row r="127" spans="1:17" x14ac:dyDescent="0.25">
      <c r="A127" s="2" t="s">
        <v>81</v>
      </c>
    </row>
    <row r="128" spans="1:17" x14ac:dyDescent="0.25">
      <c r="B128" s="16" t="s">
        <v>82</v>
      </c>
      <c r="C128" s="102" t="s">
        <v>83</v>
      </c>
      <c r="D128" s="102"/>
      <c r="E128" s="102"/>
      <c r="F128" s="102"/>
      <c r="G128" s="102"/>
      <c r="H128" s="102"/>
    </row>
    <row r="131" spans="5:9" x14ac:dyDescent="0.25">
      <c r="E131" s="103" t="s">
        <v>84</v>
      </c>
      <c r="F131" s="103"/>
      <c r="G131" s="103"/>
      <c r="H131" s="103"/>
    </row>
    <row r="136" spans="5:9" x14ac:dyDescent="0.25">
      <c r="G136" s="54" t="s">
        <v>92</v>
      </c>
      <c r="H136" s="93" t="s">
        <v>91</v>
      </c>
      <c r="I136" s="93"/>
    </row>
    <row r="146" spans="1:10" x14ac:dyDescent="0.25">
      <c r="H146" s="93" t="s">
        <v>88</v>
      </c>
      <c r="I146" s="93"/>
      <c r="J146" s="53" t="s">
        <v>89</v>
      </c>
    </row>
    <row r="160" spans="1:10" x14ac:dyDescent="0.25">
      <c r="A160" s="94" t="s">
        <v>90</v>
      </c>
      <c r="B160" s="94"/>
      <c r="C160" s="94"/>
    </row>
    <row r="161" spans="2:10" x14ac:dyDescent="0.25">
      <c r="B161" s="16" t="s">
        <v>42</v>
      </c>
      <c r="J161" s="16" t="s">
        <v>94</v>
      </c>
    </row>
    <row r="162" spans="2:10" x14ac:dyDescent="0.25">
      <c r="B162" s="15">
        <v>1</v>
      </c>
      <c r="C162" s="14">
        <v>70.58</v>
      </c>
      <c r="D162" s="14">
        <v>22.03</v>
      </c>
      <c r="E162" s="14">
        <v>18.29</v>
      </c>
      <c r="F162" s="14">
        <v>1.48</v>
      </c>
      <c r="G162" s="14">
        <v>3.61</v>
      </c>
      <c r="H162" s="14">
        <v>4.3</v>
      </c>
      <c r="J162" s="45">
        <v>-3.0472002637438571</v>
      </c>
    </row>
    <row r="163" spans="2:10" x14ac:dyDescent="0.25">
      <c r="B163" s="15">
        <v>1</v>
      </c>
      <c r="C163" s="14">
        <v>75.39</v>
      </c>
      <c r="D163" s="14">
        <v>21.93</v>
      </c>
      <c r="E163" s="14">
        <v>18.559999999999999</v>
      </c>
      <c r="F163" s="14">
        <v>1.7</v>
      </c>
      <c r="G163" s="14">
        <v>4.38</v>
      </c>
      <c r="H163" s="14">
        <v>4.71</v>
      </c>
      <c r="J163" s="45">
        <v>9.3046507390599317E-2</v>
      </c>
    </row>
    <row r="164" spans="2:10" x14ac:dyDescent="0.25">
      <c r="B164" s="15">
        <v>1</v>
      </c>
      <c r="C164" s="14">
        <v>74.430000000000007</v>
      </c>
      <c r="D164" s="14">
        <v>23.6</v>
      </c>
      <c r="E164" s="14">
        <v>16.77</v>
      </c>
      <c r="F164" s="14">
        <v>1.81</v>
      </c>
      <c r="G164" s="14">
        <v>5.88</v>
      </c>
      <c r="H164" s="14">
        <v>4.63</v>
      </c>
      <c r="J164" s="45">
        <v>0.25024248775534697</v>
      </c>
    </row>
    <row r="165" spans="2:10" x14ac:dyDescent="0.25">
      <c r="B165" s="15">
        <v>1</v>
      </c>
      <c r="C165" s="14">
        <v>73.510000000000005</v>
      </c>
      <c r="D165" s="14">
        <v>21.27</v>
      </c>
      <c r="E165" s="14">
        <v>15.16</v>
      </c>
      <c r="F165" s="14">
        <v>1.77</v>
      </c>
      <c r="G165" s="14">
        <v>7.8</v>
      </c>
      <c r="H165" s="14">
        <v>4.4800000000000004</v>
      </c>
      <c r="J165" s="45">
        <v>-0.10145653199473745</v>
      </c>
    </row>
    <row r="166" spans="2:10" x14ac:dyDescent="0.25">
      <c r="B166" s="15">
        <v>1</v>
      </c>
      <c r="C166" s="14">
        <v>74.78</v>
      </c>
      <c r="D166" s="14">
        <v>20.04</v>
      </c>
      <c r="E166" s="14">
        <v>15.43</v>
      </c>
      <c r="F166" s="14">
        <v>1.96</v>
      </c>
      <c r="G166" s="14">
        <v>6.92</v>
      </c>
      <c r="H166" s="14">
        <v>4.0999999999999996</v>
      </c>
      <c r="J166" s="45">
        <v>1.1340792177837544</v>
      </c>
    </row>
    <row r="167" spans="2:10" x14ac:dyDescent="0.25">
      <c r="B167" s="15">
        <v>1</v>
      </c>
      <c r="C167" s="14">
        <v>71.73</v>
      </c>
      <c r="D167" s="14">
        <v>19.34</v>
      </c>
      <c r="E167" s="14">
        <v>16.920000000000002</v>
      </c>
      <c r="F167" s="14">
        <v>2.62</v>
      </c>
      <c r="G167" s="14">
        <v>6.11</v>
      </c>
      <c r="H167" s="14">
        <v>4</v>
      </c>
      <c r="J167" s="45">
        <v>0.3784979330787363</v>
      </c>
    </row>
    <row r="168" spans="2:10" x14ac:dyDescent="0.25">
      <c r="B168" s="15">
        <v>1</v>
      </c>
      <c r="C168" s="14">
        <v>72.34</v>
      </c>
      <c r="D168" s="14">
        <v>18.27</v>
      </c>
      <c r="E168" s="14">
        <v>17.920000000000002</v>
      </c>
      <c r="F168" s="14">
        <v>3.39</v>
      </c>
      <c r="G168" s="14">
        <v>5.31</v>
      </c>
      <c r="H168" s="14">
        <v>3.75</v>
      </c>
      <c r="J168" s="45">
        <v>-2.0715272199664776</v>
      </c>
    </row>
    <row r="169" spans="2:10" x14ac:dyDescent="0.25">
      <c r="B169" s="15">
        <v>1</v>
      </c>
      <c r="C169" s="14">
        <v>73.14</v>
      </c>
      <c r="D169" s="14">
        <v>18.91</v>
      </c>
      <c r="E169" s="14">
        <v>16.059999999999999</v>
      </c>
      <c r="F169" s="14">
        <v>2.97</v>
      </c>
      <c r="G169" s="14">
        <v>5.18</v>
      </c>
      <c r="H169" s="14">
        <v>3.64</v>
      </c>
    </row>
    <row r="170" spans="2:10" x14ac:dyDescent="0.25">
      <c r="B170" s="15">
        <v>1</v>
      </c>
      <c r="C170" s="14">
        <v>76.31</v>
      </c>
      <c r="D170" s="14">
        <v>17.329999999999998</v>
      </c>
      <c r="E170" s="14">
        <v>15.93</v>
      </c>
      <c r="F170" s="14">
        <v>2.12</v>
      </c>
      <c r="G170" s="14">
        <v>5.63</v>
      </c>
      <c r="H170" s="14">
        <v>3.85</v>
      </c>
    </row>
    <row r="171" spans="2:10" x14ac:dyDescent="0.25">
      <c r="B171" s="15">
        <v>1</v>
      </c>
      <c r="C171" s="14">
        <v>75.400000000000006</v>
      </c>
      <c r="D171" s="14">
        <v>17.72</v>
      </c>
      <c r="E171" s="14">
        <v>15.52</v>
      </c>
      <c r="F171" s="14">
        <v>1.88</v>
      </c>
      <c r="G171" s="14">
        <v>4.1100000000000003</v>
      </c>
      <c r="H171" s="14">
        <v>3.9</v>
      </c>
    </row>
    <row r="172" spans="2:10" x14ac:dyDescent="0.25">
      <c r="B172" s="15">
        <v>1</v>
      </c>
      <c r="C172" s="14">
        <v>75.37</v>
      </c>
      <c r="D172" s="14">
        <v>18.760000000000002</v>
      </c>
      <c r="E172" s="14">
        <v>14.23</v>
      </c>
      <c r="F172" s="14">
        <v>2.6</v>
      </c>
      <c r="G172" s="14">
        <v>4.49</v>
      </c>
      <c r="H172" s="14">
        <v>3.91</v>
      </c>
    </row>
    <row r="173" spans="2:10" x14ac:dyDescent="0.25">
      <c r="B173" s="15">
        <v>1</v>
      </c>
      <c r="C173" s="14">
        <v>73.03</v>
      </c>
      <c r="D173" s="14">
        <v>18.32</v>
      </c>
      <c r="E173" s="14">
        <v>16.03</v>
      </c>
      <c r="F173" s="14">
        <v>2.16</v>
      </c>
      <c r="G173" s="14">
        <v>3.37</v>
      </c>
      <c r="H173" s="14">
        <v>3.9</v>
      </c>
    </row>
    <row r="174" spans="2:10" x14ac:dyDescent="0.25">
      <c r="B174" s="15">
        <v>1</v>
      </c>
      <c r="C174" s="14">
        <v>74.66</v>
      </c>
      <c r="D174" s="14">
        <v>17.559999999999999</v>
      </c>
      <c r="E174" s="14">
        <v>17.350000000000001</v>
      </c>
      <c r="F174" s="14">
        <v>1.6</v>
      </c>
      <c r="G174" s="14">
        <v>2.64</v>
      </c>
      <c r="H174" s="14">
        <v>3.96</v>
      </c>
    </row>
    <row r="175" spans="2:10" x14ac:dyDescent="0.25">
      <c r="B175" s="15">
        <v>1</v>
      </c>
      <c r="C175" s="14">
        <v>77.510000000000005</v>
      </c>
      <c r="D175" s="14">
        <v>16.79</v>
      </c>
      <c r="E175" s="14">
        <v>16.440000000000001</v>
      </c>
      <c r="F175" s="14">
        <v>1.84</v>
      </c>
      <c r="G175" s="14">
        <v>2.91</v>
      </c>
      <c r="H175" s="14">
        <v>4</v>
      </c>
    </row>
    <row r="176" spans="2:10" x14ac:dyDescent="0.25">
      <c r="B176" s="15">
        <v>1</v>
      </c>
      <c r="C176" s="14">
        <v>77.319999999999993</v>
      </c>
      <c r="D176" s="14">
        <v>17.760000000000002</v>
      </c>
      <c r="E176" s="14">
        <v>16.04</v>
      </c>
      <c r="F176" s="14">
        <v>1.6</v>
      </c>
      <c r="G176" s="14">
        <v>3.4</v>
      </c>
      <c r="H176" s="14">
        <v>3.62</v>
      </c>
    </row>
    <row r="177" spans="2:17" x14ac:dyDescent="0.25">
      <c r="B177" s="15">
        <v>1</v>
      </c>
      <c r="C177" s="14">
        <v>77.3</v>
      </c>
      <c r="D177" s="14">
        <v>18.14</v>
      </c>
      <c r="E177" s="14">
        <v>15.34</v>
      </c>
      <c r="F177" s="14">
        <v>1.94</v>
      </c>
      <c r="G177" s="14">
        <v>4.38</v>
      </c>
      <c r="H177" s="14">
        <v>3.73</v>
      </c>
    </row>
    <row r="179" spans="2:17" x14ac:dyDescent="0.25">
      <c r="B179" s="16" t="s">
        <v>96</v>
      </c>
    </row>
    <row r="180" spans="2:17" x14ac:dyDescent="0.25">
      <c r="B180" s="15">
        <f t="array" ref="B180:Q186">TRANSPOSE(B162:H177)</f>
        <v>1</v>
      </c>
      <c r="C180" s="15">
        <v>1</v>
      </c>
      <c r="D180" s="15">
        <v>1</v>
      </c>
      <c r="E180" s="15">
        <v>1</v>
      </c>
      <c r="F180" s="15">
        <v>1</v>
      </c>
      <c r="G180" s="15">
        <v>1</v>
      </c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1</v>
      </c>
      <c r="Q180" s="15">
        <v>1</v>
      </c>
    </row>
    <row r="181" spans="2:17" x14ac:dyDescent="0.25">
      <c r="B181" s="15">
        <v>70.58</v>
      </c>
      <c r="C181" s="15">
        <v>75.39</v>
      </c>
      <c r="D181" s="15">
        <v>74.430000000000007</v>
      </c>
      <c r="E181" s="15">
        <v>73.510000000000005</v>
      </c>
      <c r="F181" s="15">
        <v>74.78</v>
      </c>
      <c r="G181" s="15">
        <v>71.73</v>
      </c>
      <c r="H181" s="15">
        <v>72.34</v>
      </c>
      <c r="I181" s="15">
        <v>73.14</v>
      </c>
      <c r="J181" s="15">
        <v>76.31</v>
      </c>
      <c r="K181" s="15">
        <v>75.400000000000006</v>
      </c>
      <c r="L181" s="15">
        <v>75.37</v>
      </c>
      <c r="M181" s="15">
        <v>73.03</v>
      </c>
      <c r="N181" s="15">
        <v>74.66</v>
      </c>
      <c r="O181" s="15">
        <v>77.510000000000005</v>
      </c>
      <c r="P181" s="15">
        <v>77.319999999999993</v>
      </c>
      <c r="Q181" s="15">
        <v>77.3</v>
      </c>
    </row>
    <row r="182" spans="2:17" x14ac:dyDescent="0.25">
      <c r="B182" s="15">
        <v>22.03</v>
      </c>
      <c r="C182" s="15">
        <v>21.93</v>
      </c>
      <c r="D182" s="15">
        <v>23.6</v>
      </c>
      <c r="E182" s="15">
        <v>21.27</v>
      </c>
      <c r="F182" s="15">
        <v>20.04</v>
      </c>
      <c r="G182" s="15">
        <v>19.34</v>
      </c>
      <c r="H182" s="15">
        <v>18.27</v>
      </c>
      <c r="I182" s="15">
        <v>18.91</v>
      </c>
      <c r="J182" s="15">
        <v>17.329999999999998</v>
      </c>
      <c r="K182" s="15">
        <v>17.72</v>
      </c>
      <c r="L182" s="15">
        <v>18.760000000000002</v>
      </c>
      <c r="M182" s="15">
        <v>18.32</v>
      </c>
      <c r="N182" s="15">
        <v>17.559999999999999</v>
      </c>
      <c r="O182" s="15">
        <v>16.79</v>
      </c>
      <c r="P182" s="15">
        <v>17.760000000000002</v>
      </c>
      <c r="Q182" s="15">
        <v>18.14</v>
      </c>
    </row>
    <row r="183" spans="2:17" x14ac:dyDescent="0.25">
      <c r="B183" s="15">
        <v>18.29</v>
      </c>
      <c r="C183" s="15">
        <v>18.559999999999999</v>
      </c>
      <c r="D183" s="15">
        <v>16.77</v>
      </c>
      <c r="E183" s="15">
        <v>15.16</v>
      </c>
      <c r="F183" s="15">
        <v>15.43</v>
      </c>
      <c r="G183" s="15">
        <v>16.920000000000002</v>
      </c>
      <c r="H183" s="15">
        <v>17.920000000000002</v>
      </c>
      <c r="I183" s="15">
        <v>16.059999999999999</v>
      </c>
      <c r="J183" s="15">
        <v>15.93</v>
      </c>
      <c r="K183" s="15">
        <v>15.52</v>
      </c>
      <c r="L183" s="15">
        <v>14.23</v>
      </c>
      <c r="M183" s="15">
        <v>16.03</v>
      </c>
      <c r="N183" s="15">
        <v>17.350000000000001</v>
      </c>
      <c r="O183" s="15">
        <v>16.440000000000001</v>
      </c>
      <c r="P183" s="15">
        <v>16.04</v>
      </c>
      <c r="Q183" s="15">
        <v>15.34</v>
      </c>
    </row>
    <row r="184" spans="2:17" x14ac:dyDescent="0.25">
      <c r="B184" s="15">
        <v>1.48</v>
      </c>
      <c r="C184" s="15">
        <v>1.7</v>
      </c>
      <c r="D184" s="15">
        <v>1.81</v>
      </c>
      <c r="E184" s="15">
        <v>1.77</v>
      </c>
      <c r="F184" s="15">
        <v>1.96</v>
      </c>
      <c r="G184" s="15">
        <v>2.62</v>
      </c>
      <c r="H184" s="15">
        <v>3.39</v>
      </c>
      <c r="I184" s="15">
        <v>2.97</v>
      </c>
      <c r="J184" s="15">
        <v>2.12</v>
      </c>
      <c r="K184" s="15">
        <v>1.88</v>
      </c>
      <c r="L184" s="15">
        <v>2.6</v>
      </c>
      <c r="M184" s="15">
        <v>2.16</v>
      </c>
      <c r="N184" s="15">
        <v>1.6</v>
      </c>
      <c r="O184" s="15">
        <v>1.84</v>
      </c>
      <c r="P184" s="15">
        <v>1.6</v>
      </c>
      <c r="Q184" s="15">
        <v>1.94</v>
      </c>
    </row>
    <row r="185" spans="2:17" x14ac:dyDescent="0.25">
      <c r="B185" s="15">
        <v>3.61</v>
      </c>
      <c r="C185" s="15">
        <v>4.38</v>
      </c>
      <c r="D185" s="15">
        <v>5.88</v>
      </c>
      <c r="E185" s="15">
        <v>7.8</v>
      </c>
      <c r="F185" s="15">
        <v>6.92</v>
      </c>
      <c r="G185" s="15">
        <v>6.11</v>
      </c>
      <c r="H185" s="15">
        <v>5.31</v>
      </c>
      <c r="I185" s="15">
        <v>5.18</v>
      </c>
      <c r="J185" s="15">
        <v>5.63</v>
      </c>
      <c r="K185" s="15">
        <v>4.1100000000000003</v>
      </c>
      <c r="L185" s="15">
        <v>4.49</v>
      </c>
      <c r="M185" s="15">
        <v>3.37</v>
      </c>
      <c r="N185" s="15">
        <v>2.64</v>
      </c>
      <c r="O185" s="15">
        <v>2.91</v>
      </c>
      <c r="P185" s="15">
        <v>3.4</v>
      </c>
      <c r="Q185" s="15">
        <v>4.38</v>
      </c>
    </row>
    <row r="186" spans="2:17" x14ac:dyDescent="0.25">
      <c r="B186" s="15">
        <v>4.3</v>
      </c>
      <c r="C186" s="15">
        <v>4.71</v>
      </c>
      <c r="D186" s="15">
        <v>4.63</v>
      </c>
      <c r="E186" s="15">
        <v>4.4800000000000004</v>
      </c>
      <c r="F186" s="15">
        <v>4.0999999999999996</v>
      </c>
      <c r="G186" s="15">
        <v>4</v>
      </c>
      <c r="H186" s="15">
        <v>3.75</v>
      </c>
      <c r="I186" s="15">
        <v>3.64</v>
      </c>
      <c r="J186" s="15">
        <v>3.85</v>
      </c>
      <c r="K186" s="15">
        <v>3.9</v>
      </c>
      <c r="L186" s="15">
        <v>3.91</v>
      </c>
      <c r="M186" s="15">
        <v>3.9</v>
      </c>
      <c r="N186" s="15">
        <v>3.96</v>
      </c>
      <c r="O186" s="15">
        <v>4</v>
      </c>
      <c r="P186" s="15">
        <v>3.62</v>
      </c>
      <c r="Q186" s="15">
        <v>3.73</v>
      </c>
    </row>
    <row r="188" spans="2:17" x14ac:dyDescent="0.25">
      <c r="B188" s="109" t="s">
        <v>45</v>
      </c>
      <c r="C188" s="109"/>
    </row>
    <row r="189" spans="2:17" x14ac:dyDescent="0.25">
      <c r="B189" s="15">
        <f t="array" ref="B189:H195">MMULT(B180:Q186,B162:H177)</f>
        <v>16</v>
      </c>
      <c r="C189" s="15">
        <v>1192.8</v>
      </c>
      <c r="D189" s="15">
        <v>307.77</v>
      </c>
      <c r="E189" s="15">
        <v>261.98999999999995</v>
      </c>
      <c r="F189" s="15">
        <v>33.440000000000005</v>
      </c>
      <c r="G189" s="15">
        <v>76.12</v>
      </c>
      <c r="H189" s="15">
        <v>64.47999999999999</v>
      </c>
    </row>
    <row r="190" spans="2:17" x14ac:dyDescent="0.25">
      <c r="B190" s="15">
        <v>1192.8</v>
      </c>
      <c r="C190" s="15">
        <v>88986.492000000013</v>
      </c>
      <c r="D190" s="15">
        <v>22917.103200000001</v>
      </c>
      <c r="E190" s="15">
        <v>19515.860000000004</v>
      </c>
      <c r="F190" s="15">
        <v>2487.3965999999996</v>
      </c>
      <c r="G190" s="15">
        <v>5662.9271000000008</v>
      </c>
      <c r="H190" s="15">
        <v>4804.8274000000001</v>
      </c>
    </row>
    <row r="191" spans="2:17" x14ac:dyDescent="0.25">
      <c r="B191" s="15">
        <v>307.77</v>
      </c>
      <c r="C191" s="15">
        <v>22917.103200000001</v>
      </c>
      <c r="D191" s="15">
        <v>5979.2590999999993</v>
      </c>
      <c r="E191" s="15">
        <v>5051.2550000000001</v>
      </c>
      <c r="F191" s="15">
        <v>639.29410000000007</v>
      </c>
      <c r="G191" s="15">
        <v>1483.4897999999998</v>
      </c>
      <c r="H191" s="15">
        <v>1248.7248999999999</v>
      </c>
    </row>
    <row r="192" spans="2:17" x14ac:dyDescent="0.25">
      <c r="B192" s="15">
        <v>261.98999999999995</v>
      </c>
      <c r="C192" s="15">
        <v>19515.860000000004</v>
      </c>
      <c r="D192" s="15">
        <v>5051.2550000000001</v>
      </c>
      <c r="E192" s="15">
        <v>4311.4599000000007</v>
      </c>
      <c r="F192" s="15">
        <v>546.83349999999996</v>
      </c>
      <c r="G192" s="15">
        <v>1239.4346000000003</v>
      </c>
      <c r="H192" s="15">
        <v>1057.9917</v>
      </c>
    </row>
    <row r="193" spans="2:15" x14ac:dyDescent="0.25">
      <c r="B193" s="15">
        <v>33.440000000000005</v>
      </c>
      <c r="C193" s="15">
        <v>2487.3965999999996</v>
      </c>
      <c r="D193" s="15">
        <v>639.29410000000007</v>
      </c>
      <c r="E193" s="15">
        <v>546.83349999999996</v>
      </c>
      <c r="F193" s="15">
        <v>74.231999999999985</v>
      </c>
      <c r="G193" s="15">
        <v>162.32569999999998</v>
      </c>
      <c r="H193" s="15">
        <v>133.5284</v>
      </c>
    </row>
    <row r="194" spans="2:15" x14ac:dyDescent="0.25">
      <c r="B194" s="15">
        <v>76.12</v>
      </c>
      <c r="C194" s="15">
        <v>5662.9271000000008</v>
      </c>
      <c r="D194" s="15">
        <v>1483.4897999999998</v>
      </c>
      <c r="E194" s="15">
        <v>1239.4346000000003</v>
      </c>
      <c r="F194" s="15">
        <v>162.32569999999998</v>
      </c>
      <c r="G194" s="15">
        <v>394.166</v>
      </c>
      <c r="H194" s="15">
        <v>309.04410000000001</v>
      </c>
    </row>
    <row r="195" spans="2:15" x14ac:dyDescent="0.25">
      <c r="B195" s="15">
        <v>64.47999999999999</v>
      </c>
      <c r="C195" s="15">
        <v>4804.8274000000001</v>
      </c>
      <c r="D195" s="15">
        <v>1248.7248999999999</v>
      </c>
      <c r="E195" s="15">
        <v>1057.9917</v>
      </c>
      <c r="F195" s="15">
        <v>133.5284</v>
      </c>
      <c r="G195" s="15">
        <v>309.04410000000001</v>
      </c>
      <c r="H195" s="15">
        <v>261.53300000000002</v>
      </c>
    </row>
    <row r="197" spans="2:15" x14ac:dyDescent="0.25">
      <c r="B197" s="94" t="s">
        <v>97</v>
      </c>
      <c r="C197" s="94"/>
      <c r="D197" s="94"/>
    </row>
    <row r="198" spans="2:15" x14ac:dyDescent="0.25">
      <c r="B198" s="55">
        <f t="array" ref="B198:H204">MINVERSE(B189:H195)</f>
        <v>306.08633244622774</v>
      </c>
      <c r="C198" s="45">
        <v>-3.0459112413571825</v>
      </c>
      <c r="D198" s="45">
        <v>-1.8803426437107855</v>
      </c>
      <c r="E198" s="45">
        <v>-2.4993487473496332</v>
      </c>
      <c r="F198" s="45">
        <v>-5.4712145844071145</v>
      </c>
      <c r="G198" s="45">
        <v>-0.33031276568155865</v>
      </c>
      <c r="H198" s="45">
        <v>2.7667473131274298</v>
      </c>
    </row>
    <row r="199" spans="2:15" x14ac:dyDescent="0.25">
      <c r="B199" s="45">
        <v>-3.0459112413571461</v>
      </c>
      <c r="C199" s="55">
        <v>3.2857163095650233E-2</v>
      </c>
      <c r="D199" s="45">
        <v>2.3196080529628769E-2</v>
      </c>
      <c r="E199" s="45">
        <v>2.145872209848922E-2</v>
      </c>
      <c r="F199" s="45">
        <v>4.1938295429405768E-2</v>
      </c>
      <c r="G199" s="45">
        <v>4.0520871325597846E-3</v>
      </c>
      <c r="H199" s="45">
        <v>-7.6447488487191254E-2</v>
      </c>
    </row>
    <row r="200" spans="2:15" x14ac:dyDescent="0.25">
      <c r="B200" s="45">
        <v>-1.8803426437112578</v>
      </c>
      <c r="C200" s="45">
        <v>2.3196080529633695E-2</v>
      </c>
      <c r="D200" s="55">
        <v>8.7951264233951804E-2</v>
      </c>
      <c r="E200" s="45">
        <v>4.5169747791204304E-4</v>
      </c>
      <c r="F200" s="45">
        <v>1.9015793200989273E-2</v>
      </c>
      <c r="G200" s="45">
        <v>-1.980171058910813E-2</v>
      </c>
      <c r="H200" s="45">
        <v>-0.37063407702367607</v>
      </c>
    </row>
    <row r="201" spans="2:15" x14ac:dyDescent="0.25">
      <c r="B201" s="45">
        <v>-2.4993487473500675</v>
      </c>
      <c r="C201" s="45">
        <v>2.1458722098494934E-2</v>
      </c>
      <c r="D201" s="45">
        <v>4.5169747791447355E-4</v>
      </c>
      <c r="E201" s="55">
        <v>9.5178031945271732E-2</v>
      </c>
      <c r="F201" s="45">
        <v>-4.7357983557360234E-2</v>
      </c>
      <c r="G201" s="45">
        <v>4.7198732204291112E-2</v>
      </c>
      <c r="H201" s="45">
        <v>-0.19680849579459778</v>
      </c>
    </row>
    <row r="202" spans="2:15" x14ac:dyDescent="0.25">
      <c r="B202" s="45">
        <v>-5.4712145844065541</v>
      </c>
      <c r="C202" s="45">
        <v>4.1938295429399142E-2</v>
      </c>
      <c r="D202" s="45">
        <v>1.9015793200971506E-2</v>
      </c>
      <c r="E202" s="45">
        <v>-4.735798355736455E-2</v>
      </c>
      <c r="F202" s="55">
        <v>0.51545792702776894</v>
      </c>
      <c r="G202" s="45">
        <v>-9.6070337387471394E-2</v>
      </c>
      <c r="H202" s="45">
        <v>0.52956301183582888</v>
      </c>
    </row>
    <row r="203" spans="2:15" x14ac:dyDescent="0.25">
      <c r="B203" s="45">
        <v>-0.33031276568156193</v>
      </c>
      <c r="C203" s="45">
        <v>4.052087132560586E-3</v>
      </c>
      <c r="D203" s="45">
        <v>-1.9801710589106389E-2</v>
      </c>
      <c r="E203" s="45">
        <v>4.7198732204289107E-2</v>
      </c>
      <c r="F203" s="45">
        <v>-9.6070337387473906E-2</v>
      </c>
      <c r="G203" s="55">
        <v>7.3709329311839294E-2</v>
      </c>
      <c r="H203" s="45">
        <v>-0.12744588597992842</v>
      </c>
    </row>
    <row r="204" spans="2:15" x14ac:dyDescent="0.25">
      <c r="B204" s="45">
        <v>2.7667473131304723</v>
      </c>
      <c r="C204" s="45">
        <v>-7.6447488487226281E-2</v>
      </c>
      <c r="D204" s="45">
        <v>-0.37063407702370493</v>
      </c>
      <c r="E204" s="45">
        <v>-0.19680849579458362</v>
      </c>
      <c r="F204" s="45">
        <v>0.52956301183574617</v>
      </c>
      <c r="G204" s="45">
        <v>-0.12744588597991555</v>
      </c>
      <c r="H204" s="55">
        <v>3.1721946135435544</v>
      </c>
    </row>
    <row r="206" spans="2:15" ht="15.75" thickBot="1" x14ac:dyDescent="0.3"/>
    <row r="207" spans="2:15" ht="21.75" thickBot="1" x14ac:dyDescent="0.4">
      <c r="B207" s="95" t="s">
        <v>93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7"/>
    </row>
    <row r="209" spans="2:6" x14ac:dyDescent="0.25">
      <c r="B209" s="94" t="s">
        <v>98</v>
      </c>
      <c r="C209" s="94"/>
      <c r="D209" s="94"/>
      <c r="E209" s="93" t="s">
        <v>99</v>
      </c>
      <c r="F209" s="93"/>
    </row>
    <row r="210" spans="2:6" x14ac:dyDescent="0.25">
      <c r="E210" s="45">
        <v>-4.4471997829530263E-2</v>
      </c>
    </row>
    <row r="211" spans="2:6" x14ac:dyDescent="0.25">
      <c r="E211" s="45">
        <v>-1.1222862160995772E-2</v>
      </c>
    </row>
    <row r="212" spans="2:6" x14ac:dyDescent="0.25">
      <c r="E212" s="45">
        <v>0.43037184694033304</v>
      </c>
    </row>
    <row r="213" spans="2:6" x14ac:dyDescent="0.25">
      <c r="E213" s="45">
        <v>-0.13638733209667731</v>
      </c>
    </row>
    <row r="214" spans="2:6" x14ac:dyDescent="0.25">
      <c r="E214" s="45">
        <v>-0.51894208676197051</v>
      </c>
    </row>
    <row r="215" spans="2:6" x14ac:dyDescent="0.25">
      <c r="E215" s="45">
        <v>-0.46787194505989183</v>
      </c>
    </row>
    <row r="216" spans="2:6" x14ac:dyDescent="0.25">
      <c r="E216" s="45">
        <v>-0.11373877689731771</v>
      </c>
    </row>
    <row r="217" spans="2:6" x14ac:dyDescent="0.25">
      <c r="E217" s="45">
        <v>0.41060968408966847</v>
      </c>
    </row>
    <row r="218" spans="2:6" x14ac:dyDescent="0.25">
      <c r="E218" s="45">
        <v>0.8365100185793235</v>
      </c>
    </row>
    <row r="219" spans="2:6" x14ac:dyDescent="0.25">
      <c r="E219" s="45">
        <v>0.83306282350844407</v>
      </c>
    </row>
    <row r="220" spans="2:6" x14ac:dyDescent="0.25">
      <c r="E220" s="45">
        <v>-0.35492787398317027</v>
      </c>
    </row>
    <row r="221" spans="2:6" x14ac:dyDescent="0.25">
      <c r="E221" s="45">
        <v>0.16772667418708354</v>
      </c>
    </row>
    <row r="222" spans="2:6" x14ac:dyDescent="0.25">
      <c r="E222" s="45">
        <v>-6.4152733628104031E-2</v>
      </c>
    </row>
    <row r="223" spans="2:6" x14ac:dyDescent="0.25">
      <c r="E223" s="45">
        <v>-0.44048637363560794</v>
      </c>
    </row>
    <row r="224" spans="2:6" x14ac:dyDescent="0.25">
      <c r="E224" s="45">
        <v>-0.32659068167971483</v>
      </c>
    </row>
    <row r="225" spans="2:17" x14ac:dyDescent="0.25">
      <c r="E225" s="45">
        <v>-0.19948838354257736</v>
      </c>
    </row>
    <row r="227" spans="2:17" x14ac:dyDescent="0.25">
      <c r="B227" s="16" t="s">
        <v>100</v>
      </c>
    </row>
    <row r="228" spans="2:17" x14ac:dyDescent="0.25">
      <c r="B228" s="15">
        <f t="array" ref="B228:Q228">TRANSPOSE(E210:E225)</f>
        <v>-4.4471997829530263E-2</v>
      </c>
      <c r="C228" s="15">
        <v>-1.1222862160995772E-2</v>
      </c>
      <c r="D228" s="15">
        <v>0.43037184694033304</v>
      </c>
      <c r="E228" s="15">
        <v>-0.13638733209667731</v>
      </c>
      <c r="F228" s="15">
        <v>-0.51894208676197051</v>
      </c>
      <c r="G228" s="15">
        <v>-0.46787194505989183</v>
      </c>
      <c r="H228" s="15">
        <v>-0.11373877689731771</v>
      </c>
      <c r="I228" s="15">
        <v>0.41060968408966847</v>
      </c>
      <c r="J228" s="15">
        <v>0.8365100185793235</v>
      </c>
      <c r="K228" s="15">
        <v>0.83306282350844407</v>
      </c>
      <c r="L228" s="15">
        <v>-0.35492787398317027</v>
      </c>
      <c r="M228" s="15">
        <v>0.16772667418708354</v>
      </c>
      <c r="N228" s="15">
        <v>-6.4152733628104031E-2</v>
      </c>
      <c r="O228" s="15">
        <v>-0.44048637363560794</v>
      </c>
      <c r="P228" s="15">
        <v>-0.32659068167971483</v>
      </c>
      <c r="Q228" s="15">
        <v>-0.19948838354257736</v>
      </c>
    </row>
    <row r="229" spans="2:17" x14ac:dyDescent="0.25">
      <c r="B229" s="111" t="s">
        <v>101</v>
      </c>
      <c r="C229" s="111"/>
    </row>
    <row r="230" spans="2:17" x14ac:dyDescent="0.25">
      <c r="B230">
        <f t="array" ref="B230">MMULT(B228:Q228,E210:E225)</f>
        <v>2.7681166298252</v>
      </c>
    </row>
    <row r="232" spans="2:17" x14ac:dyDescent="0.25">
      <c r="B232" s="16" t="s">
        <v>102</v>
      </c>
      <c r="C232">
        <f>SQRT(B230/9)</f>
        <v>0.55458859925626147</v>
      </c>
      <c r="E232" s="54" t="s">
        <v>112</v>
      </c>
      <c r="F232" s="112" t="s">
        <v>111</v>
      </c>
      <c r="G232" s="113"/>
    </row>
    <row r="234" spans="2:17" x14ac:dyDescent="0.25">
      <c r="B234" s="110" t="s">
        <v>103</v>
      </c>
      <c r="C234" s="110"/>
    </row>
    <row r="236" spans="2:17" x14ac:dyDescent="0.25">
      <c r="B236" s="45" t="s">
        <v>104</v>
      </c>
      <c r="C236" s="45">
        <f>J162/(C232*SQRT(B198))</f>
        <v>-0.31405672022558812</v>
      </c>
    </row>
    <row r="237" spans="2:17" x14ac:dyDescent="0.25">
      <c r="B237" s="45" t="s">
        <v>105</v>
      </c>
      <c r="C237" s="45">
        <f>J163/(C232*SQRT(C199))</f>
        <v>0.92558030902510435</v>
      </c>
    </row>
    <row r="238" spans="2:17" x14ac:dyDescent="0.25">
      <c r="B238" s="45" t="s">
        <v>106</v>
      </c>
      <c r="C238" s="45">
        <f>J164/(C232*SQRT(D200))</f>
        <v>1.5214898803483432</v>
      </c>
    </row>
    <row r="239" spans="2:17" x14ac:dyDescent="0.25">
      <c r="B239" s="45" t="s">
        <v>107</v>
      </c>
      <c r="C239" s="45">
        <f>J165/(C232*SQRT(E201))</f>
        <v>-0.59298091436499512</v>
      </c>
    </row>
    <row r="240" spans="2:17" x14ac:dyDescent="0.25">
      <c r="B240" s="45" t="s">
        <v>108</v>
      </c>
      <c r="C240" s="45">
        <f>J166/(C232*SQRT(F202))</f>
        <v>2.848235158617388</v>
      </c>
    </row>
    <row r="241" spans="1:9" x14ac:dyDescent="0.25">
      <c r="B241" s="45" t="s">
        <v>109</v>
      </c>
      <c r="C241" s="45">
        <f>J167/(C232*SQRT(G203))</f>
        <v>2.5138036064875138</v>
      </c>
    </row>
    <row r="242" spans="1:9" x14ac:dyDescent="0.25">
      <c r="B242" s="45" t="s">
        <v>110</v>
      </c>
      <c r="C242" s="45">
        <f>J168/(C232*SQRT(H204))</f>
        <v>-2.0971997397957054</v>
      </c>
    </row>
    <row r="244" spans="1:9" x14ac:dyDescent="0.25">
      <c r="A244" s="16" t="s">
        <v>116</v>
      </c>
      <c r="B244" s="114" t="s">
        <v>113</v>
      </c>
      <c r="C244" s="114"/>
      <c r="D244" s="114"/>
      <c r="E244" s="114"/>
      <c r="F244" s="114"/>
      <c r="G244" s="114"/>
      <c r="H244" s="108" t="s">
        <v>114</v>
      </c>
      <c r="I244" s="108"/>
    </row>
    <row r="262" spans="1:6" x14ac:dyDescent="0.25">
      <c r="E262" s="56" t="s">
        <v>115</v>
      </c>
      <c r="F262" s="57">
        <f>L107/N107</f>
        <v>0.86933473780810411</v>
      </c>
    </row>
    <row r="264" spans="1:6" x14ac:dyDescent="0.25">
      <c r="A264" s="55" t="s">
        <v>4</v>
      </c>
      <c r="C264" s="110" t="s">
        <v>117</v>
      </c>
      <c r="D264" s="110"/>
    </row>
    <row r="276" spans="5:7" x14ac:dyDescent="0.25">
      <c r="E276" s="110" t="s">
        <v>117</v>
      </c>
      <c r="F276" s="110"/>
      <c r="G276" s="55">
        <f>F262-(6*(1-F262)/9)</f>
        <v>0.78222456301350685</v>
      </c>
    </row>
  </sheetData>
  <mergeCells count="60">
    <mergeCell ref="C264:D264"/>
    <mergeCell ref="E276:F276"/>
    <mergeCell ref="B229:C229"/>
    <mergeCell ref="B234:C234"/>
    <mergeCell ref="F232:G232"/>
    <mergeCell ref="B244:G244"/>
    <mergeCell ref="H244:I244"/>
    <mergeCell ref="B188:C188"/>
    <mergeCell ref="B197:D197"/>
    <mergeCell ref="B207:O207"/>
    <mergeCell ref="B209:D209"/>
    <mergeCell ref="E209:F209"/>
    <mergeCell ref="C123:D123"/>
    <mergeCell ref="F123:G123"/>
    <mergeCell ref="J122:Q122"/>
    <mergeCell ref="H146:I146"/>
    <mergeCell ref="A160:C160"/>
    <mergeCell ref="H136:I136"/>
    <mergeCell ref="C128:H128"/>
    <mergeCell ref="E131:H131"/>
    <mergeCell ref="C124:D124"/>
    <mergeCell ref="F124:G124"/>
    <mergeCell ref="H123:H124"/>
    <mergeCell ref="E26:G26"/>
    <mergeCell ref="E27:G27"/>
    <mergeCell ref="A50:B50"/>
    <mergeCell ref="C122:D122"/>
    <mergeCell ref="F122:G122"/>
    <mergeCell ref="B86:O86"/>
    <mergeCell ref="A77:E77"/>
    <mergeCell ref="L108:N108"/>
    <mergeCell ref="C121:G121"/>
    <mergeCell ref="H121:J121"/>
    <mergeCell ref="K121:M121"/>
    <mergeCell ref="N121:P121"/>
    <mergeCell ref="I111:M111"/>
    <mergeCell ref="B24:G24"/>
    <mergeCell ref="D4:D6"/>
    <mergeCell ref="E4:E5"/>
    <mergeCell ref="F4:F5"/>
    <mergeCell ref="G4:G5"/>
    <mergeCell ref="J4:J5"/>
    <mergeCell ref="K4:K5"/>
    <mergeCell ref="A3:C3"/>
    <mergeCell ref="E3:J3"/>
    <mergeCell ref="K2:K3"/>
    <mergeCell ref="H4:H5"/>
    <mergeCell ref="I4:I5"/>
    <mergeCell ref="C114:H114"/>
    <mergeCell ref="C112:H112"/>
    <mergeCell ref="C113:H113"/>
    <mergeCell ref="D111:H111"/>
    <mergeCell ref="J88:J89"/>
    <mergeCell ref="K88:K89"/>
    <mergeCell ref="N88:N89"/>
    <mergeCell ref="L88:L89"/>
    <mergeCell ref="M88:M89"/>
    <mergeCell ref="A59:B59"/>
    <mergeCell ref="I59:J59"/>
    <mergeCell ref="A68:D68"/>
  </mergeCells>
  <pageMargins left="0.7" right="0.7" top="0.75" bottom="0.75" header="0.3" footer="0.3"/>
  <pageSetup paperSize="9" orientation="portrait" horizontalDpi="300" verticalDpi="0" copies="0" r:id="rId1"/>
  <drawing r:id="rId2"/>
  <legacyDrawing r:id="rId3"/>
  <oleObjects>
    <mc:AlternateContent xmlns:mc="http://schemas.openxmlformats.org/markup-compatibility/2006">
      <mc:Choice Requires="x14">
        <oleObject progId="Equation.3" shapeId="1031" r:id="rId4">
          <objectPr defaultSize="0" autoPict="0" r:id="rId5">
            <anchor moveWithCells="1" sizeWithCells="1">
              <from>
                <xdr:col>2</xdr:col>
                <xdr:colOff>28575</xdr:colOff>
                <xdr:row>123</xdr:row>
                <xdr:rowOff>19050</xdr:rowOff>
              </from>
              <to>
                <xdr:col>4</xdr:col>
                <xdr:colOff>66675</xdr:colOff>
                <xdr:row>124</xdr:row>
                <xdr:rowOff>38100</xdr:rowOff>
              </to>
            </anchor>
          </objectPr>
        </oleObject>
      </mc:Choice>
      <mc:Fallback>
        <oleObject progId="Equation.3" shapeId="1031" r:id="rId4"/>
      </mc:Fallback>
    </mc:AlternateContent>
    <mc:AlternateContent xmlns:mc="http://schemas.openxmlformats.org/markup-compatibility/2006">
      <mc:Choice Requires="x14">
        <oleObject progId="Equation.3" shapeId="1032" r:id="rId6">
          <objectPr defaultSize="0" autoPict="0" r:id="rId7">
            <anchor moveWithCells="1" sizeWithCells="1">
              <from>
                <xdr:col>5</xdr:col>
                <xdr:colOff>257175</xdr:colOff>
                <xdr:row>121</xdr:row>
                <xdr:rowOff>800100</xdr:rowOff>
              </from>
              <to>
                <xdr:col>6</xdr:col>
                <xdr:colOff>400050</xdr:colOff>
                <xdr:row>123</xdr:row>
                <xdr:rowOff>28575</xdr:rowOff>
              </to>
            </anchor>
          </objectPr>
        </oleObject>
      </mc:Choice>
      <mc:Fallback>
        <oleObject progId="Equation.3" shapeId="1032" r:id="rId6"/>
      </mc:Fallback>
    </mc:AlternateContent>
    <mc:AlternateContent xmlns:mc="http://schemas.openxmlformats.org/markup-compatibility/2006">
      <mc:Choice Requires="x14">
        <oleObject progId="Equation.3" shapeId="1033" r:id="rId8">
          <objectPr defaultSize="0" autoPict="0" r:id="rId9">
            <anchor moveWithCells="1" sizeWithCells="1">
              <from>
                <xdr:col>5</xdr:col>
                <xdr:colOff>314325</xdr:colOff>
                <xdr:row>123</xdr:row>
                <xdr:rowOff>9525</xdr:rowOff>
              </from>
              <to>
                <xdr:col>6</xdr:col>
                <xdr:colOff>581025</xdr:colOff>
                <xdr:row>124</xdr:row>
                <xdr:rowOff>28575</xdr:rowOff>
              </to>
            </anchor>
          </objectPr>
        </oleObject>
      </mc:Choice>
      <mc:Fallback>
        <oleObject progId="Equation.3" shapeId="1033" r:id="rId8"/>
      </mc:Fallback>
    </mc:AlternateContent>
    <mc:AlternateContent xmlns:mc="http://schemas.openxmlformats.org/markup-compatibility/2006">
      <mc:Choice Requires="x14">
        <oleObject progId="Equation.3" shapeId="1034" r:id="rId10">
          <objectPr defaultSize="0" autoPict="0" r:id="rId11">
            <anchor moveWithCells="1" sizeWithCells="1">
              <from>
                <xdr:col>7</xdr:col>
                <xdr:colOff>9525</xdr:colOff>
                <xdr:row>122</xdr:row>
                <xdr:rowOff>123825</xdr:rowOff>
              </from>
              <to>
                <xdr:col>7</xdr:col>
                <xdr:colOff>685800</xdr:colOff>
                <xdr:row>123</xdr:row>
                <xdr:rowOff>171450</xdr:rowOff>
              </to>
            </anchor>
          </objectPr>
        </oleObject>
      </mc:Choice>
      <mc:Fallback>
        <oleObject progId="Equation.3" shapeId="1034" r:id="rId10"/>
      </mc:Fallback>
    </mc:AlternateContent>
    <mc:AlternateContent xmlns:mc="http://schemas.openxmlformats.org/markup-compatibility/2006">
      <mc:Choice Requires="x14">
        <oleObject progId="Equation.3" shapeId="1036" r:id="rId12">
          <objectPr defaultSize="0" autoPict="0" r:id="rId13">
            <anchor moveWithCells="1" sizeWithCells="1">
              <from>
                <xdr:col>2</xdr:col>
                <xdr:colOff>0</xdr:colOff>
                <xdr:row>133</xdr:row>
                <xdr:rowOff>0</xdr:rowOff>
              </from>
              <to>
                <xdr:col>7</xdr:col>
                <xdr:colOff>209550</xdr:colOff>
                <xdr:row>142</xdr:row>
                <xdr:rowOff>85725</xdr:rowOff>
              </to>
            </anchor>
          </objectPr>
        </oleObject>
      </mc:Choice>
      <mc:Fallback>
        <oleObject progId="Equation.3" shapeId="1036" r:id="rId12"/>
      </mc:Fallback>
    </mc:AlternateContent>
    <mc:AlternateContent xmlns:mc="http://schemas.openxmlformats.org/markup-compatibility/2006">
      <mc:Choice Requires="x14">
        <oleObject progId="Equation.3" shapeId="1037" r:id="rId14">
          <objectPr defaultSize="0" autoPict="0" r:id="rId15">
            <anchor moveWithCells="1" sizeWithCells="1">
              <from>
                <xdr:col>2</xdr:col>
                <xdr:colOff>76200</xdr:colOff>
                <xdr:row>143</xdr:row>
                <xdr:rowOff>85725</xdr:rowOff>
              </from>
              <to>
                <xdr:col>7</xdr:col>
                <xdr:colOff>219075</xdr:colOff>
                <xdr:row>157</xdr:row>
                <xdr:rowOff>114300</xdr:rowOff>
              </to>
            </anchor>
          </objectPr>
        </oleObject>
      </mc:Choice>
      <mc:Fallback>
        <oleObject progId="Equation.3" shapeId="1037" r:id="rId14"/>
      </mc:Fallback>
    </mc:AlternateContent>
    <mc:AlternateContent xmlns:mc="http://schemas.openxmlformats.org/markup-compatibility/2006">
      <mc:Choice Requires="x14">
        <oleObject progId="Equation.3" shapeId="1038" r:id="rId16">
          <objectPr defaultSize="0" autoPict="0" r:id="rId17">
            <anchor moveWithCells="1" sizeWithCells="1">
              <from>
                <xdr:col>2</xdr:col>
                <xdr:colOff>219075</xdr:colOff>
                <xdr:row>244</xdr:row>
                <xdr:rowOff>152400</xdr:rowOff>
              </from>
              <to>
                <xdr:col>10</xdr:col>
                <xdr:colOff>600075</xdr:colOff>
                <xdr:row>258</xdr:row>
                <xdr:rowOff>114300</xdr:rowOff>
              </to>
            </anchor>
          </objectPr>
        </oleObject>
      </mc:Choice>
      <mc:Fallback>
        <oleObject progId="Equation.3" shapeId="1038" r:id="rId16"/>
      </mc:Fallback>
    </mc:AlternateContent>
    <mc:AlternateContent xmlns:mc="http://schemas.openxmlformats.org/markup-compatibility/2006">
      <mc:Choice Requires="x14">
        <oleObject progId="Equation.3" shapeId="1039" r:id="rId18">
          <objectPr defaultSize="0" autoPict="0" r:id="rId19">
            <anchor moveWithCells="1" sizeWithCells="1">
              <from>
                <xdr:col>2</xdr:col>
                <xdr:colOff>0</xdr:colOff>
                <xdr:row>265</xdr:row>
                <xdr:rowOff>0</xdr:rowOff>
              </from>
              <to>
                <xdr:col>9</xdr:col>
                <xdr:colOff>400050</xdr:colOff>
                <xdr:row>273</xdr:row>
                <xdr:rowOff>28575</xdr:rowOff>
              </to>
            </anchor>
          </objectPr>
        </oleObject>
      </mc:Choice>
      <mc:Fallback>
        <oleObject progId="Equation.3" shapeId="1039" r:id="rId18"/>
      </mc:Fallback>
    </mc:AlternateContent>
    <mc:AlternateContent xmlns:mc="http://schemas.openxmlformats.org/markup-compatibility/2006">
      <mc:Choice Requires="x14">
        <oleObject progId="Equation.3" shapeId="1035" r:id="rId20">
          <objectPr defaultSize="0" autoPict="0" r:id="rId21">
            <anchor moveWithCells="1" sizeWithCells="1">
              <from>
                <xdr:col>1</xdr:col>
                <xdr:colOff>476250</xdr:colOff>
                <xdr:row>128</xdr:row>
                <xdr:rowOff>142875</xdr:rowOff>
              </from>
              <to>
                <xdr:col>3</xdr:col>
                <xdr:colOff>114300</xdr:colOff>
                <xdr:row>131</xdr:row>
                <xdr:rowOff>161925</xdr:rowOff>
              </to>
            </anchor>
          </objectPr>
        </oleObject>
      </mc:Choice>
      <mc:Fallback>
        <oleObject progId="Equation.3" shapeId="1035" r:id="rId20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5CACCCA6A2F4B826633AF63C01814" ma:contentTypeVersion="4" ma:contentTypeDescription="Create a new document." ma:contentTypeScope="" ma:versionID="39b57c08188997e0595fa070e682dae2">
  <xsd:schema xmlns:xsd="http://www.w3.org/2001/XMLSchema" xmlns:xs="http://www.w3.org/2001/XMLSchema" xmlns:p="http://schemas.microsoft.com/office/2006/metadata/properties" xmlns:ns2="aa8502c3-c2ce-4a7c-b654-b20deb31b3a4" targetNamespace="http://schemas.microsoft.com/office/2006/metadata/properties" ma:root="true" ma:fieldsID="9abee85fb150d4124e3837f8663e840f" ns2:_="">
    <xsd:import namespace="aa8502c3-c2ce-4a7c-b654-b20deb31b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502c3-c2ce-4a7c-b654-b20deb31b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F6456-11C0-46F4-B43D-5C10FE709615}"/>
</file>

<file path=customXml/itemProps2.xml><?xml version="1.0" encoding="utf-8"?>
<ds:datastoreItem xmlns:ds="http://schemas.openxmlformats.org/officeDocument/2006/customXml" ds:itemID="{97B5F018-4714-4616-B9A5-EA88B0EC1599}"/>
</file>

<file path=customXml/itemProps3.xml><?xml version="1.0" encoding="utf-8"?>
<ds:datastoreItem xmlns:ds="http://schemas.openxmlformats.org/officeDocument/2006/customXml" ds:itemID="{F3D765DA-CB40-41AF-BAE4-0610469D4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Regression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</dc:creator>
  <cp:lastModifiedBy>Selvi</cp:lastModifiedBy>
  <dcterms:created xsi:type="dcterms:W3CDTF">2014-04-08T04:50:59Z</dcterms:created>
  <dcterms:modified xsi:type="dcterms:W3CDTF">2021-03-10T01:55:57Z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0x01010016D5CACCCA6A2F4B826633AF63C01814</vt:lpwstr>
  </property>
</Properties>
</file>