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3FA14A78-0FEC-4052-B425-4F84B962631D}" xr6:coauthVersionLast="47" xr6:coauthVersionMax="47" xr10:uidLastSave="{00000000-0000-0000-0000-000000000000}"/>
  <bookViews>
    <workbookView xWindow="-120" yWindow="-120" windowWidth="20730" windowHeight="11760" activeTab="1" xr2:uid="{957C42D1-4EC7-411B-BAAC-4D4ADC48BDB8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0" i="2" l="1"/>
  <c r="N51" i="2"/>
  <c r="N62" i="2" s="1"/>
  <c r="N52" i="2"/>
  <c r="N53" i="2"/>
  <c r="N54" i="2"/>
  <c r="N55" i="2"/>
  <c r="N56" i="2"/>
  <c r="N57" i="2"/>
  <c r="N58" i="2"/>
  <c r="N59" i="2"/>
  <c r="N60" i="2"/>
  <c r="N61" i="2"/>
  <c r="J51" i="2"/>
  <c r="J52" i="2"/>
  <c r="J53" i="2"/>
  <c r="J54" i="2"/>
  <c r="J55" i="2"/>
  <c r="J56" i="2"/>
  <c r="J57" i="2"/>
  <c r="J58" i="2"/>
  <c r="J59" i="2"/>
  <c r="J60" i="2"/>
  <c r="J61" i="2"/>
  <c r="J50" i="2"/>
  <c r="M19" i="2"/>
  <c r="L19" i="2"/>
  <c r="L20" i="2"/>
  <c r="K19" i="2"/>
  <c r="K20" i="2"/>
  <c r="K35" i="2" s="1"/>
  <c r="X37" i="2" s="1"/>
  <c r="K21" i="2"/>
  <c r="J19" i="2"/>
  <c r="J20" i="2"/>
  <c r="J21" i="2"/>
  <c r="J22" i="2"/>
  <c r="I19" i="2"/>
  <c r="I20" i="2"/>
  <c r="I21" i="2"/>
  <c r="I22" i="2"/>
  <c r="I23" i="2"/>
  <c r="N18" i="2"/>
  <c r="M18" i="2"/>
  <c r="L18" i="2"/>
  <c r="K18" i="2"/>
  <c r="X34" i="2" s="1"/>
  <c r="H19" i="2"/>
  <c r="H20" i="2"/>
  <c r="H21" i="2"/>
  <c r="H36" i="2" s="1"/>
  <c r="U38" i="2" s="1"/>
  <c r="H22" i="2"/>
  <c r="H23" i="2"/>
  <c r="G38" i="2" s="1"/>
  <c r="T40" i="2" s="1"/>
  <c r="H24" i="2"/>
  <c r="H18" i="2"/>
  <c r="J18" i="2"/>
  <c r="I18" i="2"/>
  <c r="V34" i="2"/>
  <c r="G19" i="2"/>
  <c r="G20" i="2"/>
  <c r="G21" i="2"/>
  <c r="G22" i="2"/>
  <c r="G23" i="2"/>
  <c r="G24" i="2"/>
  <c r="G25" i="2"/>
  <c r="G18" i="2"/>
  <c r="F19" i="2"/>
  <c r="F20" i="2"/>
  <c r="E35" i="2" s="1"/>
  <c r="R37" i="2" s="1"/>
  <c r="F21" i="2"/>
  <c r="F22" i="2"/>
  <c r="E37" i="2" s="1"/>
  <c r="R39" i="2" s="1"/>
  <c r="F23" i="2"/>
  <c r="F24" i="2"/>
  <c r="F39" i="2" s="1"/>
  <c r="S41" i="2" s="1"/>
  <c r="F25" i="2"/>
  <c r="F26" i="2"/>
  <c r="E41" i="2" s="1"/>
  <c r="R43" i="2" s="1"/>
  <c r="F18" i="2"/>
  <c r="E33" i="2" s="1"/>
  <c r="R35" i="2" s="1"/>
  <c r="E19" i="2"/>
  <c r="E20" i="2"/>
  <c r="E21" i="2"/>
  <c r="E22" i="2"/>
  <c r="E23" i="2"/>
  <c r="E24" i="2"/>
  <c r="E25" i="2"/>
  <c r="E26" i="2"/>
  <c r="E27" i="2"/>
  <c r="E18" i="2"/>
  <c r="D18" i="2"/>
  <c r="C33" i="2" s="1"/>
  <c r="P35" i="2" s="1"/>
  <c r="D19" i="2"/>
  <c r="D20" i="2"/>
  <c r="D21" i="2"/>
  <c r="D22" i="2"/>
  <c r="D23" i="2"/>
  <c r="D24" i="2"/>
  <c r="D25" i="2"/>
  <c r="D26" i="2"/>
  <c r="D27" i="2"/>
  <c r="D28" i="2"/>
  <c r="G61" i="2"/>
  <c r="C61" i="2"/>
  <c r="E61" i="2" s="1"/>
  <c r="G60" i="2"/>
  <c r="C60" i="2"/>
  <c r="E60" i="2" s="1"/>
  <c r="G59" i="2"/>
  <c r="C59" i="2"/>
  <c r="E59" i="2" s="1"/>
  <c r="G58" i="2"/>
  <c r="C58" i="2"/>
  <c r="E58" i="2" s="1"/>
  <c r="G57" i="2"/>
  <c r="C57" i="2"/>
  <c r="E57" i="2" s="1"/>
  <c r="G56" i="2"/>
  <c r="C56" i="2"/>
  <c r="E56" i="2" s="1"/>
  <c r="G55" i="2"/>
  <c r="C55" i="2"/>
  <c r="E55" i="2" s="1"/>
  <c r="G54" i="2"/>
  <c r="C54" i="2"/>
  <c r="E54" i="2" s="1"/>
  <c r="G53" i="2"/>
  <c r="C53" i="2"/>
  <c r="E53" i="2" s="1"/>
  <c r="G52" i="2"/>
  <c r="C52" i="2"/>
  <c r="E52" i="2" s="1"/>
  <c r="G51" i="2"/>
  <c r="C51" i="2"/>
  <c r="E51" i="2" s="1"/>
  <c r="B51" i="2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G50" i="2"/>
  <c r="C50" i="2"/>
  <c r="C43" i="2"/>
  <c r="P45" i="2" s="1"/>
  <c r="D42" i="2"/>
  <c r="Q44" i="2" s="1"/>
  <c r="C42" i="2"/>
  <c r="P44" i="2" s="1"/>
  <c r="D41" i="2"/>
  <c r="Q43" i="2" s="1"/>
  <c r="C41" i="2"/>
  <c r="P43" i="2" s="1"/>
  <c r="F40" i="2"/>
  <c r="S42" i="2" s="1"/>
  <c r="E40" i="2"/>
  <c r="R42" i="2" s="1"/>
  <c r="D40" i="2"/>
  <c r="Q42" i="2" s="1"/>
  <c r="C40" i="2"/>
  <c r="P42" i="2" s="1"/>
  <c r="G39" i="2"/>
  <c r="T41" i="2" s="1"/>
  <c r="E39" i="2"/>
  <c r="R41" i="2" s="1"/>
  <c r="D39" i="2"/>
  <c r="Q41" i="2" s="1"/>
  <c r="C39" i="2"/>
  <c r="P41" i="2" s="1"/>
  <c r="H38" i="2"/>
  <c r="U40" i="2" s="1"/>
  <c r="F38" i="2"/>
  <c r="S40" i="2" s="1"/>
  <c r="E38" i="2"/>
  <c r="R40" i="2" s="1"/>
  <c r="D38" i="2"/>
  <c r="Q40" i="2" s="1"/>
  <c r="C38" i="2"/>
  <c r="P40" i="2" s="1"/>
  <c r="I37" i="2"/>
  <c r="V39" i="2" s="1"/>
  <c r="H37" i="2"/>
  <c r="U39" i="2" s="1"/>
  <c r="G37" i="2"/>
  <c r="T39" i="2" s="1"/>
  <c r="F37" i="2"/>
  <c r="S39" i="2" s="1"/>
  <c r="D37" i="2"/>
  <c r="Q39" i="2" s="1"/>
  <c r="C37" i="2"/>
  <c r="P39" i="2" s="1"/>
  <c r="J36" i="2"/>
  <c r="W38" i="2" s="1"/>
  <c r="I36" i="2"/>
  <c r="V38" i="2" s="1"/>
  <c r="G36" i="2"/>
  <c r="T38" i="2" s="1"/>
  <c r="F36" i="2"/>
  <c r="S38" i="2" s="1"/>
  <c r="E36" i="2"/>
  <c r="R38" i="2" s="1"/>
  <c r="D36" i="2"/>
  <c r="Q38" i="2" s="1"/>
  <c r="C36" i="2"/>
  <c r="P38" i="2" s="1"/>
  <c r="J35" i="2"/>
  <c r="W37" i="2" s="1"/>
  <c r="I35" i="2"/>
  <c r="V37" i="2" s="1"/>
  <c r="H35" i="2"/>
  <c r="U37" i="2" s="1"/>
  <c r="G35" i="2"/>
  <c r="T37" i="2" s="1"/>
  <c r="F35" i="2"/>
  <c r="S37" i="2" s="1"/>
  <c r="D35" i="2"/>
  <c r="Q37" i="2" s="1"/>
  <c r="C35" i="2"/>
  <c r="P37" i="2" s="1"/>
  <c r="Y34" i="2"/>
  <c r="W34" i="2"/>
  <c r="T34" i="2"/>
  <c r="R34" i="2"/>
  <c r="Q34" i="2"/>
  <c r="P34" i="2"/>
  <c r="L34" i="2"/>
  <c r="Y36" i="2" s="1"/>
  <c r="K34" i="2"/>
  <c r="X36" i="2" s="1"/>
  <c r="J34" i="2"/>
  <c r="W36" i="2" s="1"/>
  <c r="I34" i="2"/>
  <c r="V36" i="2" s="1"/>
  <c r="H34" i="2"/>
  <c r="U36" i="2" s="1"/>
  <c r="G34" i="2"/>
  <c r="T36" i="2" s="1"/>
  <c r="F34" i="2"/>
  <c r="S36" i="2" s="1"/>
  <c r="E34" i="2"/>
  <c r="R36" i="2" s="1"/>
  <c r="D34" i="2"/>
  <c r="Q36" i="2" s="1"/>
  <c r="C34" i="2"/>
  <c r="P36" i="2" s="1"/>
  <c r="B34" i="2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M33" i="2"/>
  <c r="K33" i="2"/>
  <c r="X35" i="2" s="1"/>
  <c r="I33" i="2"/>
  <c r="V35" i="2" s="1"/>
  <c r="G33" i="2"/>
  <c r="T35" i="2" s="1"/>
  <c r="F33" i="2"/>
  <c r="S35" i="2" s="1"/>
  <c r="D33" i="2"/>
  <c r="Q35" i="2" s="1"/>
  <c r="AD26" i="1"/>
  <c r="AL17" i="1"/>
  <c r="AK17" i="1"/>
  <c r="AJ17" i="1"/>
  <c r="AI17" i="1"/>
  <c r="AH17" i="1"/>
  <c r="AG17" i="1"/>
  <c r="AF17" i="1"/>
  <c r="AE17" i="1"/>
  <c r="AD17" i="1"/>
  <c r="AE11" i="1"/>
  <c r="AE25" i="1" s="1"/>
  <c r="AE10" i="1"/>
  <c r="AE24" i="1" s="1"/>
  <c r="AF10" i="1"/>
  <c r="AF24" i="1" s="1"/>
  <c r="AE9" i="1"/>
  <c r="AE23" i="1" s="1"/>
  <c r="AF9" i="1"/>
  <c r="AF23" i="1" s="1"/>
  <c r="AG9" i="1"/>
  <c r="AG23" i="1" s="1"/>
  <c r="AE8" i="1"/>
  <c r="AE22" i="1" s="1"/>
  <c r="AF8" i="1"/>
  <c r="AF22" i="1" s="1"/>
  <c r="AG8" i="1"/>
  <c r="AG22" i="1" s="1"/>
  <c r="AH8" i="1"/>
  <c r="AH22" i="1" s="1"/>
  <c r="AE7" i="1"/>
  <c r="AE21" i="1" s="1"/>
  <c r="AF7" i="1"/>
  <c r="AF21" i="1" s="1"/>
  <c r="AG7" i="1"/>
  <c r="AG21" i="1" s="1"/>
  <c r="AH7" i="1"/>
  <c r="AH21" i="1" s="1"/>
  <c r="AI7" i="1"/>
  <c r="AI21" i="1" s="1"/>
  <c r="AE6" i="1"/>
  <c r="AE20" i="1" s="1"/>
  <c r="AF6" i="1"/>
  <c r="AF20" i="1" s="1"/>
  <c r="AG6" i="1"/>
  <c r="AG20" i="1" s="1"/>
  <c r="AH6" i="1"/>
  <c r="AH20" i="1" s="1"/>
  <c r="AI6" i="1"/>
  <c r="AI20" i="1" s="1"/>
  <c r="AJ6" i="1"/>
  <c r="AJ20" i="1" s="1"/>
  <c r="AE5" i="1"/>
  <c r="AE19" i="1" s="1"/>
  <c r="AF5" i="1"/>
  <c r="AF19" i="1" s="1"/>
  <c r="AG5" i="1"/>
  <c r="AG19" i="1" s="1"/>
  <c r="AH5" i="1"/>
  <c r="AH19" i="1" s="1"/>
  <c r="AI5" i="1"/>
  <c r="AI19" i="1" s="1"/>
  <c r="AJ5" i="1"/>
  <c r="AJ19" i="1" s="1"/>
  <c r="AK5" i="1"/>
  <c r="AK19" i="1" s="1"/>
  <c r="AE4" i="1"/>
  <c r="AE18" i="1" s="1"/>
  <c r="AF4" i="1"/>
  <c r="AF18" i="1" s="1"/>
  <c r="AG4" i="1"/>
  <c r="AG18" i="1" s="1"/>
  <c r="AH4" i="1"/>
  <c r="AH18" i="1" s="1"/>
  <c r="AI4" i="1"/>
  <c r="AI18" i="1" s="1"/>
  <c r="AJ4" i="1"/>
  <c r="AJ18" i="1" s="1"/>
  <c r="AK4" i="1"/>
  <c r="AK18" i="1" s="1"/>
  <c r="AL4" i="1"/>
  <c r="AL18" i="1" s="1"/>
  <c r="AL29" i="1" s="1"/>
  <c r="AD5" i="1"/>
  <c r="AD19" i="1" s="1"/>
  <c r="AD6" i="1"/>
  <c r="AD20" i="1" s="1"/>
  <c r="AD7" i="1"/>
  <c r="AD21" i="1" s="1"/>
  <c r="AD8" i="1"/>
  <c r="AD22" i="1" s="1"/>
  <c r="AD9" i="1"/>
  <c r="AD23" i="1" s="1"/>
  <c r="AD10" i="1"/>
  <c r="AD24" i="1" s="1"/>
  <c r="AD11" i="1"/>
  <c r="AD25" i="1" s="1"/>
  <c r="AD12" i="1"/>
  <c r="AD4" i="1"/>
  <c r="AD18" i="1" s="1"/>
  <c r="AC5" i="1"/>
  <c r="AC6" i="1" s="1"/>
  <c r="AC7" i="1" s="1"/>
  <c r="AC8" i="1" s="1"/>
  <c r="AC9" i="1" s="1"/>
  <c r="AC10" i="1" s="1"/>
  <c r="AC11" i="1" s="1"/>
  <c r="AC12" i="1" s="1"/>
  <c r="AC13" i="1" s="1"/>
  <c r="D42" i="3"/>
  <c r="G20" i="3"/>
  <c r="G27" i="3" s="1"/>
  <c r="H33" i="3" s="1"/>
  <c r="F20" i="3"/>
  <c r="E20" i="3"/>
  <c r="D20" i="3"/>
  <c r="C20" i="3"/>
  <c r="C16" i="3"/>
  <c r="C25" i="3" s="1"/>
  <c r="D15" i="3"/>
  <c r="D24" i="3" s="1"/>
  <c r="C15" i="3"/>
  <c r="C24" i="3" s="1"/>
  <c r="E14" i="3"/>
  <c r="E23" i="3" s="1"/>
  <c r="D14" i="3"/>
  <c r="D23" i="3" s="1"/>
  <c r="C14" i="3"/>
  <c r="C23" i="3" s="1"/>
  <c r="F13" i="3"/>
  <c r="F22" i="3" s="1"/>
  <c r="E13" i="3"/>
  <c r="E22" i="3" s="1"/>
  <c r="D13" i="3"/>
  <c r="D22" i="3" s="1"/>
  <c r="C13" i="3"/>
  <c r="C22" i="3" s="1"/>
  <c r="G12" i="3"/>
  <c r="G21" i="3" s="1"/>
  <c r="F12" i="3"/>
  <c r="F21" i="3" s="1"/>
  <c r="E12" i="3"/>
  <c r="E21" i="3" s="1"/>
  <c r="D12" i="3"/>
  <c r="D21" i="3" s="1"/>
  <c r="C12" i="3"/>
  <c r="C21" i="3" s="1"/>
  <c r="Z35" i="2" l="1"/>
  <c r="U34" i="2"/>
  <c r="X48" i="2"/>
  <c r="H33" i="2"/>
  <c r="U35" i="2" s="1"/>
  <c r="U48" i="2" s="1"/>
  <c r="I24" i="2" s="1"/>
  <c r="J33" i="2"/>
  <c r="W35" i="2" s="1"/>
  <c r="W48" i="2" s="1"/>
  <c r="K22" i="2" s="1"/>
  <c r="L33" i="2"/>
  <c r="Y35" i="2" s="1"/>
  <c r="Y48" i="2" s="1"/>
  <c r="Z34" i="2"/>
  <c r="Z48" i="2" s="1"/>
  <c r="N19" i="2" s="1"/>
  <c r="S34" i="2"/>
  <c r="Q48" i="2"/>
  <c r="S48" i="2"/>
  <c r="P48" i="2"/>
  <c r="D29" i="2" s="1"/>
  <c r="C44" i="2" s="1"/>
  <c r="R48" i="2"/>
  <c r="F27" i="2" s="1"/>
  <c r="T48" i="2"/>
  <c r="H25" i="2" s="1"/>
  <c r="V48" i="2"/>
  <c r="J23" i="2" s="1"/>
  <c r="H51" i="2"/>
  <c r="I51" i="2"/>
  <c r="M51" i="2" s="1"/>
  <c r="H52" i="2"/>
  <c r="I52" i="2"/>
  <c r="M52" i="2" s="1"/>
  <c r="H53" i="2"/>
  <c r="I53" i="2"/>
  <c r="M53" i="2" s="1"/>
  <c r="H54" i="2"/>
  <c r="I54" i="2"/>
  <c r="M54" i="2" s="1"/>
  <c r="H55" i="2"/>
  <c r="I55" i="2"/>
  <c r="M55" i="2" s="1"/>
  <c r="H56" i="2"/>
  <c r="I56" i="2"/>
  <c r="M56" i="2" s="1"/>
  <c r="H57" i="2"/>
  <c r="I57" i="2"/>
  <c r="M57" i="2" s="1"/>
  <c r="H58" i="2"/>
  <c r="I58" i="2"/>
  <c r="M58" i="2" s="1"/>
  <c r="H59" i="2"/>
  <c r="I59" i="2"/>
  <c r="M59" i="2" s="1"/>
  <c r="H60" i="2"/>
  <c r="I60" i="2"/>
  <c r="M60" i="2" s="1"/>
  <c r="H61" i="2"/>
  <c r="I61" i="2"/>
  <c r="M61" i="2" s="1"/>
  <c r="E50" i="2"/>
  <c r="M20" i="2"/>
  <c r="L21" i="2"/>
  <c r="G26" i="2"/>
  <c r="E28" i="2"/>
  <c r="AK29" i="1"/>
  <c r="AD29" i="1"/>
  <c r="AI29" i="1"/>
  <c r="AG29" i="1"/>
  <c r="AE29" i="1"/>
  <c r="AJ29" i="1"/>
  <c r="AH29" i="1"/>
  <c r="AF29" i="1"/>
  <c r="C27" i="3"/>
  <c r="D37" i="3" s="1"/>
  <c r="E27" i="3"/>
  <c r="F35" i="3" s="1"/>
  <c r="G35" i="3" s="1"/>
  <c r="H35" i="3" s="1"/>
  <c r="D27" i="3"/>
  <c r="E36" i="3" s="1"/>
  <c r="F36" i="3" s="1"/>
  <c r="G36" i="3" s="1"/>
  <c r="H36" i="3" s="1"/>
  <c r="F27" i="3"/>
  <c r="G34" i="3" s="1"/>
  <c r="H34" i="3" s="1"/>
  <c r="N20" i="2" l="1"/>
  <c r="H26" i="2"/>
  <c r="I26" i="2" s="1"/>
  <c r="J26" i="2" s="1"/>
  <c r="K26" i="2" s="1"/>
  <c r="L26" i="2" s="1"/>
  <c r="M26" i="2" s="1"/>
  <c r="N26" i="2" s="1"/>
  <c r="H50" i="2"/>
  <c r="H62" i="2" s="1"/>
  <c r="I50" i="2"/>
  <c r="M50" i="2" s="1"/>
  <c r="M62" i="2" s="1"/>
  <c r="O61" i="2"/>
  <c r="O60" i="2"/>
  <c r="O59" i="2"/>
  <c r="O58" i="2"/>
  <c r="O57" i="2"/>
  <c r="O56" i="2"/>
  <c r="O55" i="2"/>
  <c r="O54" i="2"/>
  <c r="O53" i="2"/>
  <c r="O52" i="2"/>
  <c r="O51" i="2"/>
  <c r="M21" i="2"/>
  <c r="N21" i="2" s="1"/>
  <c r="K23" i="2"/>
  <c r="L23" i="2" s="1"/>
  <c r="M23" i="2" s="1"/>
  <c r="N23" i="2" s="1"/>
  <c r="L22" i="2"/>
  <c r="M22" i="2" s="1"/>
  <c r="N22" i="2" s="1"/>
  <c r="J24" i="2"/>
  <c r="K24" i="2" s="1"/>
  <c r="L24" i="2" s="1"/>
  <c r="M24" i="2" s="1"/>
  <c r="N24" i="2" s="1"/>
  <c r="I25" i="2"/>
  <c r="J25" i="2" s="1"/>
  <c r="K25" i="2" s="1"/>
  <c r="L25" i="2" s="1"/>
  <c r="M25" i="2" s="1"/>
  <c r="N25" i="2" s="1"/>
  <c r="G27" i="2"/>
  <c r="H27" i="2" s="1"/>
  <c r="I27" i="2" s="1"/>
  <c r="J27" i="2" s="1"/>
  <c r="K27" i="2" s="1"/>
  <c r="L27" i="2" s="1"/>
  <c r="M27" i="2" s="1"/>
  <c r="N27" i="2" s="1"/>
  <c r="F28" i="2"/>
  <c r="G28" i="2" s="1"/>
  <c r="H28" i="2" s="1"/>
  <c r="I28" i="2" s="1"/>
  <c r="J28" i="2" s="1"/>
  <c r="K28" i="2" s="1"/>
  <c r="L28" i="2" s="1"/>
  <c r="M28" i="2" s="1"/>
  <c r="N28" i="2" s="1"/>
  <c r="E29" i="2"/>
  <c r="F29" i="2" s="1"/>
  <c r="G29" i="2" s="1"/>
  <c r="H29" i="2" s="1"/>
  <c r="I29" i="2" s="1"/>
  <c r="J29" i="2" s="1"/>
  <c r="K29" i="2" s="1"/>
  <c r="L29" i="2" s="1"/>
  <c r="M29" i="2" s="1"/>
  <c r="N29" i="2" s="1"/>
  <c r="E37" i="3"/>
  <c r="F37" i="3" s="1"/>
  <c r="G37" i="3" s="1"/>
  <c r="H37" i="3" s="1"/>
  <c r="D41" i="3" s="1"/>
  <c r="D43" i="3" s="1"/>
  <c r="K61" i="2" l="1"/>
  <c r="K60" i="2"/>
  <c r="K59" i="2"/>
  <c r="K58" i="2"/>
  <c r="K57" i="2"/>
  <c r="K56" i="2"/>
  <c r="K55" i="2"/>
  <c r="K54" i="2"/>
  <c r="K53" i="2"/>
  <c r="K52" i="2"/>
  <c r="K51" i="2"/>
  <c r="K50" i="2"/>
  <c r="L51" i="2"/>
  <c r="P51" i="2" s="1"/>
  <c r="L53" i="2"/>
  <c r="P53" i="2" s="1"/>
  <c r="L55" i="2"/>
  <c r="P55" i="2" s="1"/>
  <c r="L57" i="2"/>
  <c r="P57" i="2" s="1"/>
  <c r="L59" i="2"/>
  <c r="P59" i="2" s="1"/>
  <c r="L61" i="2"/>
  <c r="P61" i="2" s="1"/>
  <c r="L52" i="2"/>
  <c r="P52" i="2" s="1"/>
  <c r="L54" i="2"/>
  <c r="P54" i="2" s="1"/>
  <c r="L56" i="2"/>
  <c r="P56" i="2" s="1"/>
  <c r="L58" i="2"/>
  <c r="P58" i="2" s="1"/>
  <c r="L60" i="2"/>
  <c r="P60" i="2" s="1"/>
  <c r="L50" i="2"/>
  <c r="P50" i="2" s="1"/>
  <c r="O50" i="2"/>
  <c r="O62" i="2" s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D17" i="2"/>
  <c r="E17" i="2" s="1"/>
  <c r="F17" i="2" s="1"/>
  <c r="G17" i="2" s="1"/>
  <c r="H17" i="2" s="1"/>
  <c r="I17" i="2" s="1"/>
  <c r="J17" i="2" s="1"/>
  <c r="K17" i="2" s="1"/>
  <c r="L17" i="2" s="1"/>
  <c r="M17" i="2" s="1"/>
  <c r="N17" i="2" s="1"/>
  <c r="H18" i="1"/>
  <c r="H20" i="1"/>
  <c r="H22" i="1"/>
  <c r="H24" i="1"/>
  <c r="H26" i="1"/>
  <c r="G18" i="1"/>
  <c r="G19" i="1"/>
  <c r="G20" i="1"/>
  <c r="G21" i="1"/>
  <c r="G22" i="1"/>
  <c r="G23" i="1"/>
  <c r="G24" i="1"/>
  <c r="G25" i="1"/>
  <c r="G26" i="1"/>
  <c r="G17" i="1"/>
  <c r="O18" i="1"/>
  <c r="O20" i="1"/>
  <c r="O22" i="1"/>
  <c r="O24" i="1"/>
  <c r="O26" i="1"/>
  <c r="N18" i="1"/>
  <c r="N27" i="1" s="1"/>
  <c r="N19" i="1"/>
  <c r="N20" i="1"/>
  <c r="N21" i="1"/>
  <c r="N22" i="1"/>
  <c r="N23" i="1"/>
  <c r="N24" i="1"/>
  <c r="N25" i="1"/>
  <c r="N26" i="1"/>
  <c r="N17" i="1"/>
  <c r="M18" i="1"/>
  <c r="M20" i="1"/>
  <c r="M22" i="1"/>
  <c r="M24" i="1"/>
  <c r="M26" i="1"/>
  <c r="E18" i="1"/>
  <c r="I18" i="1" s="1"/>
  <c r="E19" i="1"/>
  <c r="I19" i="1" s="1"/>
  <c r="M19" i="1" s="1"/>
  <c r="E20" i="1"/>
  <c r="I20" i="1" s="1"/>
  <c r="E21" i="1"/>
  <c r="I21" i="1" s="1"/>
  <c r="M21" i="1" s="1"/>
  <c r="E22" i="1"/>
  <c r="I22" i="1" s="1"/>
  <c r="E23" i="1"/>
  <c r="I23" i="1" s="1"/>
  <c r="M23" i="1" s="1"/>
  <c r="E24" i="1"/>
  <c r="I24" i="1" s="1"/>
  <c r="E25" i="1"/>
  <c r="I25" i="1" s="1"/>
  <c r="M25" i="1" s="1"/>
  <c r="E26" i="1"/>
  <c r="I26" i="1" s="1"/>
  <c r="E17" i="1"/>
  <c r="I17" i="1" s="1"/>
  <c r="M17" i="1" s="1"/>
  <c r="M27" i="1" s="1"/>
  <c r="B18" i="1"/>
  <c r="B19" i="1" s="1"/>
  <c r="B20" i="1" s="1"/>
  <c r="B21" i="1" s="1"/>
  <c r="B22" i="1" s="1"/>
  <c r="B23" i="1" s="1"/>
  <c r="B24" i="1" s="1"/>
  <c r="B25" i="1" s="1"/>
  <c r="B26" i="1" s="1"/>
  <c r="D2" i="1"/>
  <c r="E2" i="1" s="1"/>
  <c r="F2" i="1" s="1"/>
  <c r="G2" i="1" s="1"/>
  <c r="H2" i="1" s="1"/>
  <c r="I2" i="1" s="1"/>
  <c r="J2" i="1" s="1"/>
  <c r="K2" i="1" s="1"/>
  <c r="L2" i="1" s="1"/>
  <c r="B4" i="1"/>
  <c r="B5" i="1" s="1"/>
  <c r="B6" i="1" s="1"/>
  <c r="B7" i="1" s="1"/>
  <c r="B8" i="1" s="1"/>
  <c r="B9" i="1" s="1"/>
  <c r="B10" i="1" s="1"/>
  <c r="B11" i="1" s="1"/>
  <c r="B12" i="1" s="1"/>
  <c r="P62" i="2" l="1"/>
  <c r="O17" i="1"/>
  <c r="O25" i="1"/>
  <c r="O23" i="1"/>
  <c r="O21" i="1"/>
  <c r="O19" i="1"/>
  <c r="H17" i="1"/>
  <c r="H25" i="1"/>
  <c r="H23" i="1"/>
  <c r="H21" i="1"/>
  <c r="H19" i="1"/>
  <c r="H27" i="1" l="1"/>
  <c r="O27" i="1"/>
  <c r="K18" i="1" l="1"/>
  <c r="K20" i="1"/>
  <c r="K22" i="1"/>
  <c r="K24" i="1"/>
  <c r="K26" i="1"/>
  <c r="K17" i="1"/>
  <c r="K19" i="1"/>
  <c r="K21" i="1"/>
  <c r="K23" i="1"/>
  <c r="K25" i="1"/>
  <c r="L18" i="1"/>
  <c r="P18" i="1" s="1"/>
  <c r="L20" i="1"/>
  <c r="P20" i="1" s="1"/>
  <c r="L22" i="1"/>
  <c r="P22" i="1" s="1"/>
  <c r="L24" i="1"/>
  <c r="P24" i="1" s="1"/>
  <c r="L26" i="1"/>
  <c r="P26" i="1" s="1"/>
  <c r="L17" i="1"/>
  <c r="P17" i="1" s="1"/>
  <c r="L23" i="1"/>
  <c r="P23" i="1" s="1"/>
  <c r="L19" i="1"/>
  <c r="P19" i="1" s="1"/>
  <c r="L25" i="1"/>
  <c r="P25" i="1" s="1"/>
  <c r="L21" i="1"/>
  <c r="P21" i="1" s="1"/>
  <c r="P27" i="1" l="1"/>
</calcChain>
</file>

<file path=xl/sharedStrings.xml><?xml version="1.0" encoding="utf-8"?>
<sst xmlns="http://schemas.openxmlformats.org/spreadsheetml/2006/main" count="136" uniqueCount="47">
  <si>
    <t>CL awal (miring/soal)</t>
  </si>
  <si>
    <t>C CL akhir(kolom terakhir)</t>
  </si>
  <si>
    <t>i</t>
  </si>
  <si>
    <t>Beta hat CL(I-i)</t>
  </si>
  <si>
    <t>Miu I (dari ahli)</t>
  </si>
  <si>
    <t>Prior estimate</t>
  </si>
  <si>
    <t>Estimator</t>
  </si>
  <si>
    <t>Ci,j(hat) CL</t>
  </si>
  <si>
    <t>BF reserves</t>
  </si>
  <si>
    <t>CL reserves</t>
  </si>
  <si>
    <t>Ci j</t>
  </si>
  <si>
    <t>Ci, I-i</t>
  </si>
  <si>
    <t>BH reserves</t>
  </si>
  <si>
    <t>k i hat</t>
  </si>
  <si>
    <t>Phi I (dari ahli)</t>
  </si>
  <si>
    <t xml:space="preserve">Ci,I-i(hat) CC </t>
  </si>
  <si>
    <t>Ci,J(hat) CC</t>
  </si>
  <si>
    <t>Ci,j(double hat) BF</t>
  </si>
  <si>
    <t>Phi x Beta</t>
  </si>
  <si>
    <t>k(hat) CC</t>
  </si>
  <si>
    <t>CC reserves</t>
  </si>
  <si>
    <t>total</t>
  </si>
  <si>
    <t>Soal :</t>
  </si>
  <si>
    <t>Year</t>
  </si>
  <si>
    <t>Development factor</t>
  </si>
  <si>
    <t>Rata-rata development factors</t>
  </si>
  <si>
    <t>SUM</t>
  </si>
  <si>
    <t>Multiple</t>
  </si>
  <si>
    <t>Proyeksi cummulative claim</t>
  </si>
  <si>
    <t xml:space="preserve">Diperoleh cadangan klaim </t>
  </si>
  <si>
    <t>ultimate loss</t>
  </si>
  <si>
    <t xml:space="preserve"> incurred loss      </t>
  </si>
  <si>
    <t>reserve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</si>
  <si>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</si>
  <si>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</si>
  <si>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</si>
  <si>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</si>
  <si>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</si>
  <si>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</si>
  <si>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</si>
  <si>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</si>
  <si>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</si>
  <si>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</si>
  <si>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</si>
  <si>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Periode kejadian</t>
  </si>
  <si>
    <t>Period</t>
  </si>
  <si>
    <t>Periode perkembangan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</si>
</sst>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164" fontId="0" fillId="0" borderId="0" xfId="1" applyNumberFormat="1" applyFont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1" fontId="0" fillId="0" borderId="1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0" fillId="3" borderId="0" xfId="0" applyFill="1"/>
    <xf numFmtId="1" fontId="0" fillId="2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82886</xdr:colOff>
      <xdr:row>0</xdr:row>
      <xdr:rowOff>179917</xdr:rowOff>
    </xdr:from>
    <xdr:to>
      <xdr:col>27</xdr:col>
      <xdr:colOff>131372</xdr:colOff>
      <xdr:row>20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AF8681-9637-417A-B2E8-015EC4E20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51219" y="179917"/>
          <a:ext cx="6186820" cy="3693583"/>
        </a:xfrm>
        <a:prstGeom prst="rect">
          <a:avLst/>
        </a:prstGeom>
      </xdr:spPr>
    </xdr:pic>
    <xdr:clientData/>
  </xdr:twoCellAnchor>
  <xdr:twoCellAnchor editAs="oneCell">
    <xdr:from>
      <xdr:col>3</xdr:col>
      <xdr:colOff>465667</xdr:colOff>
      <xdr:row>12</xdr:row>
      <xdr:rowOff>0</xdr:rowOff>
    </xdr:from>
    <xdr:to>
      <xdr:col>4</xdr:col>
      <xdr:colOff>460214</xdr:colOff>
      <xdr:row>13</xdr:row>
      <xdr:rowOff>57119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844D37-0686-4DE7-8CAA-2305A4C60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24917" y="2286000"/>
          <a:ext cx="1285714" cy="247619"/>
        </a:xfrm>
        <a:prstGeom prst="rect">
          <a:avLst/>
        </a:prstGeom>
      </xdr:spPr>
    </xdr:pic>
    <xdr:clientData/>
  </xdr:twoCellAnchor>
  <xdr:twoCellAnchor editAs="oneCell">
    <xdr:from>
      <xdr:col>7</xdr:col>
      <xdr:colOff>518583</xdr:colOff>
      <xdr:row>10</xdr:row>
      <xdr:rowOff>21167</xdr:rowOff>
    </xdr:from>
    <xdr:to>
      <xdr:col>8</xdr:col>
      <xdr:colOff>698499</xdr:colOff>
      <xdr:row>13</xdr:row>
      <xdr:rowOff>91268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7EC2395-ADC3-4ED3-8040-43C131C35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28666" y="1926167"/>
          <a:ext cx="1661583" cy="641601"/>
        </a:xfrm>
        <a:prstGeom prst="rect">
          <a:avLst/>
        </a:prstGeom>
      </xdr:spPr>
    </xdr:pic>
    <xdr:clientData/>
  </xdr:twoCellAnchor>
  <xdr:twoCellAnchor editAs="oneCell">
    <xdr:from>
      <xdr:col>8</xdr:col>
      <xdr:colOff>719666</xdr:colOff>
      <xdr:row>10</xdr:row>
      <xdr:rowOff>42334</xdr:rowOff>
    </xdr:from>
    <xdr:to>
      <xdr:col>10</xdr:col>
      <xdr:colOff>645583</xdr:colOff>
      <xdr:row>12</xdr:row>
      <xdr:rowOff>173183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DEA4FBE-EEEC-42AA-83C1-1A704C0745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11416" y="1947334"/>
          <a:ext cx="1926167" cy="511849"/>
        </a:xfrm>
        <a:prstGeom prst="rect">
          <a:avLst/>
        </a:prstGeom>
      </xdr:spPr>
    </xdr:pic>
    <xdr:clientData/>
  </xdr:twoCellAnchor>
  <xdr:twoCellAnchor editAs="oneCell">
    <xdr:from>
      <xdr:col>9</xdr:col>
      <xdr:colOff>793751</xdr:colOff>
      <xdr:row>13</xdr:row>
      <xdr:rowOff>127000</xdr:rowOff>
    </xdr:from>
    <xdr:to>
      <xdr:col>10</xdr:col>
      <xdr:colOff>826003</xdr:colOff>
      <xdr:row>14</xdr:row>
      <xdr:rowOff>169333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BE1409-757A-45C9-A9DD-1F9781CA0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075584" y="2603500"/>
          <a:ext cx="942419" cy="23283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30</xdr:row>
      <xdr:rowOff>0</xdr:rowOff>
    </xdr:from>
    <xdr:to>
      <xdr:col>12</xdr:col>
      <xdr:colOff>362642</xdr:colOff>
      <xdr:row>33</xdr:row>
      <xdr:rowOff>9452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B3F7BD0-F41E-4779-B4B1-4D7595A37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070167" y="5715000"/>
          <a:ext cx="2923809" cy="580952"/>
        </a:xfrm>
        <a:prstGeom prst="rect">
          <a:avLst/>
        </a:prstGeom>
      </xdr:spPr>
    </xdr:pic>
    <xdr:clientData/>
  </xdr:twoCellAnchor>
  <xdr:twoCellAnchor editAs="oneCell">
    <xdr:from>
      <xdr:col>5</xdr:col>
      <xdr:colOff>613833</xdr:colOff>
      <xdr:row>28</xdr:row>
      <xdr:rowOff>63500</xdr:rowOff>
    </xdr:from>
    <xdr:to>
      <xdr:col>7</xdr:col>
      <xdr:colOff>566893</xdr:colOff>
      <xdr:row>30</xdr:row>
      <xdr:rowOff>157579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3961762-8E6E-44B8-BF0A-A81335371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016750" y="5397500"/>
          <a:ext cx="2260226" cy="475079"/>
        </a:xfrm>
        <a:prstGeom prst="rect">
          <a:avLst/>
        </a:prstGeom>
      </xdr:spPr>
    </xdr:pic>
    <xdr:clientData/>
  </xdr:twoCellAnchor>
  <xdr:twoCellAnchor editAs="oneCell">
    <xdr:from>
      <xdr:col>11</xdr:col>
      <xdr:colOff>10584</xdr:colOff>
      <xdr:row>13</xdr:row>
      <xdr:rowOff>42334</xdr:rowOff>
    </xdr:from>
    <xdr:to>
      <xdr:col>12</xdr:col>
      <xdr:colOff>703491</xdr:colOff>
      <xdr:row>14</xdr:row>
      <xdr:rowOff>148167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CD275E1-EB08-4DE7-BBEC-797277601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070417" y="2518834"/>
          <a:ext cx="1476074" cy="2963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6</xdr:col>
      <xdr:colOff>455083</xdr:colOff>
      <xdr:row>14</xdr:row>
      <xdr:rowOff>65653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A475D9C-B2E8-4CAA-A552-ED7B93A2B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402917" y="2286000"/>
          <a:ext cx="1756833" cy="4466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720461</xdr:colOff>
      <xdr:row>45</xdr:row>
      <xdr:rowOff>138112</xdr:rowOff>
    </xdr:from>
    <xdr:to>
      <xdr:col>5</xdr:col>
      <xdr:colOff>867408</xdr:colOff>
      <xdr:row>47</xdr:row>
      <xdr:rowOff>4731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CA30AA1-1531-41B3-A610-CA48206F9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5367" y="5853112"/>
          <a:ext cx="1289947" cy="247619"/>
        </a:xfrm>
        <a:prstGeom prst="rect">
          <a:avLst/>
        </a:prstGeom>
      </xdr:spPr>
    </xdr:pic>
    <xdr:clientData/>
  </xdr:twoCellAnchor>
  <xdr:twoCellAnchor editAs="oneCell">
    <xdr:from>
      <xdr:col>6</xdr:col>
      <xdr:colOff>413808</xdr:colOff>
      <xdr:row>42</xdr:row>
      <xdr:rowOff>111655</xdr:rowOff>
    </xdr:from>
    <xdr:to>
      <xdr:col>7</xdr:col>
      <xdr:colOff>742382</xdr:colOff>
      <xdr:row>45</xdr:row>
      <xdr:rowOff>181756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07ECCDA-40AC-4971-973C-42BE5568F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40902" y="5255155"/>
          <a:ext cx="1658672" cy="641601"/>
        </a:xfrm>
        <a:prstGeom prst="rect">
          <a:avLst/>
        </a:prstGeom>
      </xdr:spPr>
    </xdr:pic>
    <xdr:clientData/>
  </xdr:twoCellAnchor>
  <xdr:twoCellAnchor editAs="oneCell">
    <xdr:from>
      <xdr:col>7</xdr:col>
      <xdr:colOff>1262592</xdr:colOff>
      <xdr:row>43</xdr:row>
      <xdr:rowOff>35190</xdr:rowOff>
    </xdr:from>
    <xdr:to>
      <xdr:col>9</xdr:col>
      <xdr:colOff>400315</xdr:colOff>
      <xdr:row>45</xdr:row>
      <xdr:rowOff>166039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0FA06C5-0D0D-4AB6-84EF-B64C9ED0B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56498" y="5369190"/>
          <a:ext cx="1923786" cy="511849"/>
        </a:xfrm>
        <a:prstGeom prst="rect">
          <a:avLst/>
        </a:prstGeom>
      </xdr:spPr>
    </xdr:pic>
    <xdr:clientData/>
  </xdr:twoCellAnchor>
  <xdr:twoCellAnchor editAs="oneCell">
    <xdr:from>
      <xdr:col>9</xdr:col>
      <xdr:colOff>829470</xdr:colOff>
      <xdr:row>45</xdr:row>
      <xdr:rowOff>43656</xdr:rowOff>
    </xdr:from>
    <xdr:to>
      <xdr:col>10</xdr:col>
      <xdr:colOff>290223</xdr:colOff>
      <xdr:row>46</xdr:row>
      <xdr:rowOff>85989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F8194D2-15F2-49DF-83BE-F14321D2F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009439" y="5758656"/>
          <a:ext cx="949033" cy="23283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63</xdr:row>
      <xdr:rowOff>0</xdr:rowOff>
    </xdr:from>
    <xdr:to>
      <xdr:col>11</xdr:col>
      <xdr:colOff>423874</xdr:colOff>
      <xdr:row>66</xdr:row>
      <xdr:rowOff>9452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9AFCADE-3691-494C-A8F5-A16E929304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77600" y="5715000"/>
          <a:ext cx="2924867" cy="580952"/>
        </a:xfrm>
        <a:prstGeom prst="rect">
          <a:avLst/>
        </a:prstGeom>
      </xdr:spPr>
    </xdr:pic>
    <xdr:clientData/>
  </xdr:twoCellAnchor>
  <xdr:twoCellAnchor editAs="oneCell">
    <xdr:from>
      <xdr:col>5</xdr:col>
      <xdr:colOff>730250</xdr:colOff>
      <xdr:row>63</xdr:row>
      <xdr:rowOff>137584</xdr:rowOff>
    </xdr:from>
    <xdr:to>
      <xdr:col>7</xdr:col>
      <xdr:colOff>365243</xdr:colOff>
      <xdr:row>66</xdr:row>
      <xdr:rowOff>41163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EB5E99C-8CB9-4ADC-8131-FCF312C02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46333" y="9281584"/>
          <a:ext cx="2260227" cy="475079"/>
        </a:xfrm>
        <a:prstGeom prst="rect">
          <a:avLst/>
        </a:prstGeom>
      </xdr:spPr>
    </xdr:pic>
    <xdr:clientData/>
  </xdr:twoCellAnchor>
  <xdr:twoCellAnchor editAs="oneCell">
    <xdr:from>
      <xdr:col>11</xdr:col>
      <xdr:colOff>105834</xdr:colOff>
      <xdr:row>44</xdr:row>
      <xdr:rowOff>125677</xdr:rowOff>
    </xdr:from>
    <xdr:to>
      <xdr:col>12</xdr:col>
      <xdr:colOff>798741</xdr:colOff>
      <xdr:row>46</xdr:row>
      <xdr:rowOff>41010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7E3A5FB-A49B-4056-ACB6-B80CDB27B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071740" y="5650177"/>
          <a:ext cx="1478720" cy="296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021B5-342F-470A-B005-4CBEB88C5250}">
  <dimension ref="B2:AL43"/>
  <sheetViews>
    <sheetView topLeftCell="A28" zoomScale="90" zoomScaleNormal="90" workbookViewId="0">
      <selection activeCell="E27" sqref="E27"/>
    </sheetView>
  </sheetViews>
  <sheetFormatPr defaultRowHeight="15" x14ac:dyDescent="0.25"/>
  <cols>
    <col min="2" max="2" width="23.140625" customWidth="1"/>
    <col min="3" max="3" width="30" customWidth="1"/>
    <col min="4" max="4" width="19.42578125" customWidth="1"/>
    <col min="5" max="5" width="14.28515625" customWidth="1"/>
    <col min="6" max="6" width="19.5703125" customWidth="1"/>
    <col min="7" max="7" width="15.140625" customWidth="1"/>
    <col min="8" max="8" width="22.140625" customWidth="1"/>
    <col min="9" max="9" width="16.28515625" customWidth="1"/>
    <col min="10" max="10" width="13.7109375" customWidth="1"/>
    <col min="11" max="11" width="13" customWidth="1"/>
    <col min="12" max="12" width="11.7109375" customWidth="1"/>
    <col min="13" max="13" width="12.7109375" customWidth="1"/>
    <col min="14" max="14" width="11.85546875" customWidth="1"/>
    <col min="15" max="15" width="12.85546875" customWidth="1"/>
    <col min="30" max="30" width="15.85546875" customWidth="1"/>
    <col min="31" max="31" width="11.7109375" customWidth="1"/>
    <col min="32" max="32" width="12.42578125" customWidth="1"/>
    <col min="33" max="33" width="13" customWidth="1"/>
    <col min="34" max="34" width="12.85546875" customWidth="1"/>
    <col min="35" max="35" width="11.7109375" customWidth="1"/>
    <col min="36" max="36" width="11.5703125" customWidth="1"/>
    <col min="37" max="37" width="11.42578125" customWidth="1"/>
    <col min="38" max="38" width="12" customWidth="1"/>
  </cols>
  <sheetData>
    <row r="2" spans="2:38" x14ac:dyDescent="0.25">
      <c r="C2">
        <v>0</v>
      </c>
      <c r="D2">
        <f>C2+1</f>
        <v>1</v>
      </c>
      <c r="E2">
        <f t="shared" ref="E2:L2" si="0">D2+1</f>
        <v>2</v>
      </c>
      <c r="F2">
        <f t="shared" si="0"/>
        <v>3</v>
      </c>
      <c r="G2">
        <f t="shared" si="0"/>
        <v>4</v>
      </c>
      <c r="H2">
        <f t="shared" si="0"/>
        <v>5</v>
      </c>
      <c r="I2">
        <f t="shared" si="0"/>
        <v>6</v>
      </c>
      <c r="J2">
        <f t="shared" si="0"/>
        <v>7</v>
      </c>
      <c r="K2">
        <f t="shared" si="0"/>
        <v>8</v>
      </c>
      <c r="L2">
        <f t="shared" si="0"/>
        <v>9</v>
      </c>
      <c r="AC2" t="s">
        <v>24</v>
      </c>
    </row>
    <row r="3" spans="2:38" x14ac:dyDescent="0.25">
      <c r="B3">
        <v>0</v>
      </c>
      <c r="C3">
        <v>5946975</v>
      </c>
      <c r="D3">
        <v>9668212</v>
      </c>
      <c r="E3">
        <v>10563929</v>
      </c>
      <c r="F3">
        <v>10771690</v>
      </c>
      <c r="G3">
        <v>10978394</v>
      </c>
      <c r="H3">
        <v>11040518</v>
      </c>
      <c r="I3">
        <v>11106331</v>
      </c>
      <c r="J3">
        <v>11121181</v>
      </c>
      <c r="K3">
        <v>11132310</v>
      </c>
      <c r="L3" s="1">
        <v>11148124</v>
      </c>
      <c r="AC3" s="3" t="s">
        <v>23</v>
      </c>
      <c r="AD3" s="7" t="s">
        <v>33</v>
      </c>
      <c r="AE3" s="7" t="s">
        <v>34</v>
      </c>
      <c r="AF3" s="7" t="s">
        <v>35</v>
      </c>
      <c r="AG3" s="7" t="s">
        <v>36</v>
      </c>
      <c r="AH3" s="7" t="s">
        <v>37</v>
      </c>
      <c r="AI3" s="7" t="s">
        <v>38</v>
      </c>
      <c r="AJ3" s="7" t="s">
        <v>39</v>
      </c>
      <c r="AK3" s="7" t="s">
        <v>40</v>
      </c>
      <c r="AL3" s="7" t="s">
        <v>41</v>
      </c>
    </row>
    <row r="4" spans="2:38" x14ac:dyDescent="0.25">
      <c r="B4">
        <f>B3+1</f>
        <v>1</v>
      </c>
      <c r="C4">
        <v>6346756</v>
      </c>
      <c r="D4">
        <v>9593162</v>
      </c>
      <c r="E4">
        <v>10316383</v>
      </c>
      <c r="F4">
        <v>10468180</v>
      </c>
      <c r="G4">
        <v>10536004</v>
      </c>
      <c r="H4">
        <v>10572608</v>
      </c>
      <c r="I4">
        <v>10625360</v>
      </c>
      <c r="J4">
        <v>10636546</v>
      </c>
      <c r="K4" s="1">
        <v>10648192</v>
      </c>
      <c r="L4" s="1">
        <v>10663318</v>
      </c>
      <c r="AC4">
        <v>1</v>
      </c>
      <c r="AD4" s="3">
        <f>D3/C3</f>
        <v>1.6257361095346794</v>
      </c>
      <c r="AE4" s="3">
        <f t="shared" ref="AE4:AL11" si="1">E3/D3</f>
        <v>1.0926455687980363</v>
      </c>
      <c r="AF4" s="3">
        <f t="shared" si="1"/>
        <v>1.0196670197234381</v>
      </c>
      <c r="AG4" s="3">
        <f t="shared" si="1"/>
        <v>1.0191895607838695</v>
      </c>
      <c r="AH4" s="3">
        <f t="shared" si="1"/>
        <v>1.0056587511798174</v>
      </c>
      <c r="AI4" s="3">
        <f t="shared" si="1"/>
        <v>1.0059610427699135</v>
      </c>
      <c r="AJ4" s="3">
        <f t="shared" si="1"/>
        <v>1.0013370752231316</v>
      </c>
      <c r="AK4" s="3">
        <f t="shared" si="1"/>
        <v>1.0010007030728121</v>
      </c>
      <c r="AL4" s="3">
        <f t="shared" si="1"/>
        <v>1.0014205497331641</v>
      </c>
    </row>
    <row r="5" spans="2:38" x14ac:dyDescent="0.25">
      <c r="B5">
        <f t="shared" ref="B5:B11" si="2">B4+1</f>
        <v>2</v>
      </c>
      <c r="C5">
        <v>6269090</v>
      </c>
      <c r="D5">
        <v>9245313</v>
      </c>
      <c r="E5">
        <v>10092366</v>
      </c>
      <c r="F5">
        <v>10355134</v>
      </c>
      <c r="G5">
        <v>10507837</v>
      </c>
      <c r="H5">
        <v>10573282</v>
      </c>
      <c r="I5">
        <v>10626827</v>
      </c>
      <c r="J5" s="1">
        <v>10635751</v>
      </c>
      <c r="L5" s="1">
        <v>10662008</v>
      </c>
      <c r="AC5">
        <f>AC4+1</f>
        <v>2</v>
      </c>
      <c r="AD5" s="3">
        <f t="shared" ref="AD5:AD12" si="3">D4/C4</f>
        <v>1.5115063506459048</v>
      </c>
      <c r="AE5" s="3">
        <f t="shared" si="1"/>
        <v>1.0753892199464576</v>
      </c>
      <c r="AF5" s="3">
        <f t="shared" si="1"/>
        <v>1.0147141687159154</v>
      </c>
      <c r="AG5" s="3">
        <f t="shared" si="1"/>
        <v>1.0064790632182481</v>
      </c>
      <c r="AH5" s="3">
        <f t="shared" si="1"/>
        <v>1.0034741824319733</v>
      </c>
      <c r="AI5" s="3">
        <f t="shared" si="1"/>
        <v>1.0049894973879672</v>
      </c>
      <c r="AJ5" s="3">
        <f t="shared" si="1"/>
        <v>1.0010527643298675</v>
      </c>
      <c r="AK5" s="3">
        <f t="shared" si="1"/>
        <v>1.0010949043044612</v>
      </c>
      <c r="AL5" s="3"/>
    </row>
    <row r="6" spans="2:38" x14ac:dyDescent="0.25">
      <c r="B6">
        <f t="shared" si="2"/>
        <v>3</v>
      </c>
      <c r="C6">
        <v>5863015</v>
      </c>
      <c r="D6">
        <v>8546239</v>
      </c>
      <c r="E6">
        <v>9268771</v>
      </c>
      <c r="F6">
        <v>9459424</v>
      </c>
      <c r="G6">
        <v>9592399</v>
      </c>
      <c r="H6">
        <v>9680740</v>
      </c>
      <c r="I6" s="1">
        <v>9724068</v>
      </c>
      <c r="L6" s="1">
        <v>9758606</v>
      </c>
      <c r="AC6">
        <f t="shared" ref="AC6:AC12" si="4">AC5+1</f>
        <v>3</v>
      </c>
      <c r="AD6" s="3">
        <f t="shared" si="3"/>
        <v>1.4747456169874735</v>
      </c>
      <c r="AE6" s="3">
        <f t="shared" si="1"/>
        <v>1.0916197212576795</v>
      </c>
      <c r="AF6" s="3">
        <f t="shared" si="1"/>
        <v>1.0260363129914234</v>
      </c>
      <c r="AG6" s="3">
        <f t="shared" si="1"/>
        <v>1.0147465981608736</v>
      </c>
      <c r="AH6" s="3">
        <f t="shared" si="1"/>
        <v>1.0062282085266454</v>
      </c>
      <c r="AI6" s="3">
        <f t="shared" si="1"/>
        <v>1.0050641796936846</v>
      </c>
      <c r="AJ6" s="3">
        <f t="shared" si="1"/>
        <v>1.0008397614828961</v>
      </c>
      <c r="AK6" s="3"/>
      <c r="AL6" s="3"/>
    </row>
    <row r="7" spans="2:38" x14ac:dyDescent="0.25">
      <c r="B7">
        <f t="shared" si="2"/>
        <v>4</v>
      </c>
      <c r="C7">
        <v>5778885</v>
      </c>
      <c r="D7">
        <v>8524114</v>
      </c>
      <c r="E7">
        <v>9178009</v>
      </c>
      <c r="F7">
        <v>9451404</v>
      </c>
      <c r="G7">
        <v>9681692</v>
      </c>
      <c r="H7" s="1">
        <v>9786916</v>
      </c>
      <c r="L7" s="1">
        <v>9872218</v>
      </c>
      <c r="AC7">
        <f t="shared" si="4"/>
        <v>4</v>
      </c>
      <c r="AD7" s="3">
        <f t="shared" si="3"/>
        <v>1.4576525900070185</v>
      </c>
      <c r="AE7" s="3">
        <f t="shared" si="1"/>
        <v>1.0845438560751695</v>
      </c>
      <c r="AF7" s="3">
        <f t="shared" si="1"/>
        <v>1.020569393720052</v>
      </c>
      <c r="AG7" s="3">
        <f t="shared" si="1"/>
        <v>1.0140574098380619</v>
      </c>
      <c r="AH7" s="3">
        <f t="shared" si="1"/>
        <v>1.0092094792970976</v>
      </c>
      <c r="AI7" s="3">
        <f t="shared" si="1"/>
        <v>1.0044756909079264</v>
      </c>
      <c r="AJ7" s="3"/>
      <c r="AK7" s="3"/>
    </row>
    <row r="8" spans="2:38" x14ac:dyDescent="0.25">
      <c r="B8">
        <f t="shared" si="2"/>
        <v>5</v>
      </c>
      <c r="C8">
        <v>6184793</v>
      </c>
      <c r="D8">
        <v>9013132</v>
      </c>
      <c r="E8">
        <v>9585897</v>
      </c>
      <c r="F8">
        <v>9830796</v>
      </c>
      <c r="G8" s="1">
        <v>9935753</v>
      </c>
      <c r="L8" s="1">
        <v>10092247</v>
      </c>
      <c r="AC8">
        <f t="shared" si="4"/>
        <v>5</v>
      </c>
      <c r="AD8" s="3">
        <f t="shared" si="3"/>
        <v>1.4750447534429219</v>
      </c>
      <c r="AE8" s="3">
        <f t="shared" si="1"/>
        <v>1.0767111983720536</v>
      </c>
      <c r="AF8" s="3">
        <f t="shared" si="1"/>
        <v>1.0297880509814274</v>
      </c>
      <c r="AG8" s="3">
        <f t="shared" si="1"/>
        <v>1.0243654805148525</v>
      </c>
      <c r="AH8" s="3">
        <f t="shared" si="1"/>
        <v>1.0108683482184726</v>
      </c>
      <c r="AI8" s="3"/>
      <c r="AJ8" s="3"/>
    </row>
    <row r="9" spans="2:38" x14ac:dyDescent="0.25">
      <c r="B9">
        <f t="shared" si="2"/>
        <v>6</v>
      </c>
      <c r="C9">
        <v>5600184</v>
      </c>
      <c r="D9">
        <v>8493391</v>
      </c>
      <c r="E9">
        <v>9056505</v>
      </c>
      <c r="F9" s="1">
        <v>9282022</v>
      </c>
      <c r="L9" s="1">
        <v>9568143</v>
      </c>
      <c r="AC9">
        <f t="shared" si="4"/>
        <v>6</v>
      </c>
      <c r="AD9" s="3">
        <f t="shared" si="3"/>
        <v>1.4573053617154204</v>
      </c>
      <c r="AE9" s="3">
        <f t="shared" si="1"/>
        <v>1.0635478322074945</v>
      </c>
      <c r="AF9" s="3">
        <f t="shared" si="1"/>
        <v>1.025547843879399</v>
      </c>
      <c r="AG9" s="3">
        <f t="shared" si="1"/>
        <v>1.0106763480800538</v>
      </c>
      <c r="AH9" s="3"/>
      <c r="AI9" s="3"/>
    </row>
    <row r="10" spans="2:38" x14ac:dyDescent="0.25">
      <c r="B10">
        <f t="shared" si="2"/>
        <v>7</v>
      </c>
      <c r="C10">
        <v>5288066</v>
      </c>
      <c r="D10">
        <v>7728169</v>
      </c>
      <c r="E10" s="1">
        <v>8256211</v>
      </c>
      <c r="L10" s="1">
        <v>8705378</v>
      </c>
      <c r="AC10">
        <f t="shared" si="4"/>
        <v>7</v>
      </c>
      <c r="AD10" s="3">
        <f t="shared" si="3"/>
        <v>1.5166271322513689</v>
      </c>
      <c r="AE10" s="3">
        <f t="shared" si="1"/>
        <v>1.0663002562816195</v>
      </c>
      <c r="AF10" s="3">
        <f t="shared" si="1"/>
        <v>1.0249011069943648</v>
      </c>
      <c r="AG10" s="3"/>
      <c r="AH10" s="3"/>
    </row>
    <row r="11" spans="2:38" x14ac:dyDescent="0.25">
      <c r="B11">
        <f t="shared" si="2"/>
        <v>8</v>
      </c>
      <c r="C11">
        <v>5290793</v>
      </c>
      <c r="D11" s="1">
        <v>7648729</v>
      </c>
      <c r="L11" s="1">
        <v>8691971</v>
      </c>
      <c r="AC11">
        <f t="shared" si="4"/>
        <v>8</v>
      </c>
      <c r="AD11" s="3">
        <f t="shared" si="3"/>
        <v>1.4614358065878905</v>
      </c>
      <c r="AE11" s="3">
        <f t="shared" si="1"/>
        <v>1.0683269219397247</v>
      </c>
      <c r="AF11" s="3"/>
      <c r="AG11" s="3"/>
    </row>
    <row r="12" spans="2:38" x14ac:dyDescent="0.25">
      <c r="B12">
        <f>B11+1</f>
        <v>9</v>
      </c>
      <c r="C12" s="1">
        <v>5676568</v>
      </c>
      <c r="L12" s="1">
        <v>9626383</v>
      </c>
      <c r="AC12">
        <f t="shared" si="4"/>
        <v>9</v>
      </c>
      <c r="AD12" s="3">
        <f t="shared" si="3"/>
        <v>1.4456677855285587</v>
      </c>
      <c r="AE12" s="3"/>
      <c r="AF12" s="3"/>
    </row>
    <row r="13" spans="2:38" x14ac:dyDescent="0.25">
      <c r="AC13">
        <f>AC12+1</f>
        <v>10</v>
      </c>
      <c r="AD13" s="3"/>
      <c r="AE13" s="3"/>
    </row>
    <row r="15" spans="2:38" x14ac:dyDescent="0.25">
      <c r="D15" s="26" t="s">
        <v>5</v>
      </c>
      <c r="E15" s="26"/>
      <c r="I15" t="s">
        <v>6</v>
      </c>
      <c r="AC15" t="s">
        <v>25</v>
      </c>
    </row>
    <row r="16" spans="2:38" x14ac:dyDescent="0.25">
      <c r="B16" s="5" t="s">
        <v>2</v>
      </c>
      <c r="C16" s="3" t="s">
        <v>11</v>
      </c>
      <c r="D16" t="s">
        <v>4</v>
      </c>
      <c r="E16" t="s">
        <v>3</v>
      </c>
      <c r="F16" t="s">
        <v>14</v>
      </c>
      <c r="G16" t="s">
        <v>13</v>
      </c>
      <c r="H16" t="s">
        <v>18</v>
      </c>
      <c r="I16" t="s">
        <v>17</v>
      </c>
      <c r="J16" t="s">
        <v>7</v>
      </c>
      <c r="K16" t="s">
        <v>15</v>
      </c>
      <c r="L16" t="s">
        <v>16</v>
      </c>
      <c r="M16" t="s">
        <v>8</v>
      </c>
      <c r="N16" t="s">
        <v>9</v>
      </c>
      <c r="O16" t="s">
        <v>12</v>
      </c>
      <c r="P16" t="s">
        <v>20</v>
      </c>
      <c r="AD16" s="7" t="s">
        <v>33</v>
      </c>
      <c r="AE16" s="7" t="s">
        <v>34</v>
      </c>
      <c r="AF16" s="7" t="s">
        <v>35</v>
      </c>
      <c r="AG16" s="7" t="s">
        <v>36</v>
      </c>
      <c r="AH16" s="7" t="s">
        <v>37</v>
      </c>
    </row>
    <row r="17" spans="2:38" x14ac:dyDescent="0.25">
      <c r="B17">
        <v>0</v>
      </c>
      <c r="C17">
        <v>11148124</v>
      </c>
      <c r="D17">
        <v>11653101</v>
      </c>
      <c r="E17" s="2">
        <f t="shared" ref="E17:E26" si="5">C34/D34</f>
        <v>1</v>
      </c>
      <c r="F17">
        <v>15473558</v>
      </c>
      <c r="G17">
        <f t="shared" ref="G17:G26" si="6">J17/F17</f>
        <v>0.72046286962571893</v>
      </c>
      <c r="H17" s="4">
        <f>F17*E17</f>
        <v>15473558</v>
      </c>
      <c r="I17">
        <f t="shared" ref="I17:I26" si="7">C34+(1-E17)*D17</f>
        <v>11148124</v>
      </c>
      <c r="J17">
        <v>11148124</v>
      </c>
      <c r="K17" s="4">
        <f>$H$27*F17*E17</f>
        <v>10411185.120708706</v>
      </c>
      <c r="L17" s="4">
        <f>C17+(1-E17)*$H$27*F17</f>
        <v>11148124</v>
      </c>
      <c r="M17" s="4">
        <f t="shared" ref="M17:M26" si="8">I17-C17</f>
        <v>0</v>
      </c>
      <c r="N17">
        <f t="shared" ref="N17:N26" si="9">J17-C17</f>
        <v>0</v>
      </c>
      <c r="O17" s="4">
        <f t="shared" ref="O17:O26" si="10">(1-E17)*I17</f>
        <v>0</v>
      </c>
      <c r="P17" s="4">
        <f>L17-C17</f>
        <v>0</v>
      </c>
      <c r="AC17" t="s">
        <v>26</v>
      </c>
      <c r="AD17">
        <f>SUM(C3:C11)</f>
        <v>52568557</v>
      </c>
      <c r="AE17">
        <f>SUM(D3:D10)</f>
        <v>70811732</v>
      </c>
      <c r="AF17">
        <f>SUM(E3:E9)</f>
        <v>68061860</v>
      </c>
      <c r="AG17">
        <f>SUM(F3:F8)</f>
        <v>60336628</v>
      </c>
      <c r="AH17">
        <f>SUM(G3:G7)</f>
        <v>51296326</v>
      </c>
      <c r="AI17">
        <f>SUM(H3:H6)</f>
        <v>41867148</v>
      </c>
      <c r="AJ17">
        <f>SUM(I3:I5)</f>
        <v>32358518</v>
      </c>
      <c r="AK17">
        <f>SUM(J3:J4)</f>
        <v>21757727</v>
      </c>
      <c r="AL17">
        <f>SUM(K3:K3)</f>
        <v>11132310</v>
      </c>
    </row>
    <row r="18" spans="2:38" x14ac:dyDescent="0.25">
      <c r="B18">
        <f>B17+1</f>
        <v>1</v>
      </c>
      <c r="C18">
        <v>10648192</v>
      </c>
      <c r="D18">
        <v>11367306</v>
      </c>
      <c r="E18" s="2">
        <f t="shared" si="5"/>
        <v>0.99858149217720038</v>
      </c>
      <c r="F18">
        <v>14882436</v>
      </c>
      <c r="G18">
        <f t="shared" si="6"/>
        <v>0.71650353477078621</v>
      </c>
      <c r="H18" s="4">
        <f t="shared" ref="H18:H26" si="11">F18*E18</f>
        <v>14861325.148111686</v>
      </c>
      <c r="I18">
        <f t="shared" si="7"/>
        <v>10664316.612485157</v>
      </c>
      <c r="J18">
        <v>10663318</v>
      </c>
      <c r="K18" s="4">
        <f t="shared" ref="K18:K26" si="12">$H$27*F18*E18</f>
        <v>9999252.0954802055</v>
      </c>
      <c r="L18" s="4">
        <f t="shared" ref="L18:L26" si="13">C18+(1-E18)*$H$27*F18</f>
        <v>10662396.166040229</v>
      </c>
      <c r="M18" s="4">
        <f t="shared" si="8"/>
        <v>16124.612485157326</v>
      </c>
      <c r="N18">
        <f t="shared" si="9"/>
        <v>15126</v>
      </c>
      <c r="O18" s="4">
        <f t="shared" si="10"/>
        <v>15127.416539622134</v>
      </c>
      <c r="P18" s="4">
        <f t="shared" ref="P18:P26" si="14">L18-C18</f>
        <v>14204.16604022868</v>
      </c>
      <c r="AC18" t="s">
        <v>27</v>
      </c>
      <c r="AD18">
        <f>C3*AD4</f>
        <v>9668212</v>
      </c>
      <c r="AE18">
        <f t="shared" ref="AE18:AL25" si="15">D3*AE4</f>
        <v>10563929</v>
      </c>
      <c r="AF18">
        <f t="shared" si="15"/>
        <v>10771690</v>
      </c>
      <c r="AG18">
        <f t="shared" si="15"/>
        <v>10978393.999999998</v>
      </c>
      <c r="AH18">
        <f t="shared" si="15"/>
        <v>11040518</v>
      </c>
      <c r="AI18">
        <f t="shared" si="15"/>
        <v>11106331</v>
      </c>
      <c r="AJ18">
        <f t="shared" si="15"/>
        <v>11121180.999999998</v>
      </c>
      <c r="AK18">
        <f t="shared" si="15"/>
        <v>11132310</v>
      </c>
      <c r="AL18">
        <f t="shared" si="15"/>
        <v>11148124</v>
      </c>
    </row>
    <row r="19" spans="2:38" x14ac:dyDescent="0.25">
      <c r="B19">
        <f t="shared" ref="B19:B25" si="16">B18+1</f>
        <v>2</v>
      </c>
      <c r="C19">
        <v>10635751</v>
      </c>
      <c r="D19">
        <v>10962965</v>
      </c>
      <c r="E19" s="2">
        <f t="shared" si="5"/>
        <v>0.99753733067917416</v>
      </c>
      <c r="F19">
        <v>14456039</v>
      </c>
      <c r="G19">
        <f t="shared" si="6"/>
        <v>0.73754698641861716</v>
      </c>
      <c r="H19" s="4">
        <f t="shared" si="11"/>
        <v>14420438.556254039</v>
      </c>
      <c r="I19">
        <f t="shared" si="7"/>
        <v>10662749.157570787</v>
      </c>
      <c r="J19">
        <v>10662008</v>
      </c>
      <c r="K19" s="4">
        <f t="shared" si="12"/>
        <v>9702607.2045593001</v>
      </c>
      <c r="L19" s="4">
        <f t="shared" si="13"/>
        <v>10659704.302157046</v>
      </c>
      <c r="M19" s="4">
        <f t="shared" si="8"/>
        <v>26998.157570786774</v>
      </c>
      <c r="N19">
        <f t="shared" si="9"/>
        <v>26257</v>
      </c>
      <c r="O19" s="4">
        <f t="shared" si="10"/>
        <v>26258.825226011133</v>
      </c>
      <c r="P19" s="4">
        <f t="shared" si="14"/>
        <v>23953.302157046273</v>
      </c>
      <c r="AD19">
        <f t="shared" ref="AD19:AD24" si="17">C4*AD5</f>
        <v>9593162</v>
      </c>
      <c r="AE19">
        <f t="shared" si="15"/>
        <v>10316383</v>
      </c>
      <c r="AF19">
        <f t="shared" si="15"/>
        <v>10468180.000000002</v>
      </c>
      <c r="AG19">
        <f t="shared" si="15"/>
        <v>10536004</v>
      </c>
      <c r="AH19">
        <f t="shared" si="15"/>
        <v>10572608</v>
      </c>
      <c r="AI19">
        <f t="shared" si="15"/>
        <v>10625360</v>
      </c>
      <c r="AJ19">
        <f t="shared" si="15"/>
        <v>10636546</v>
      </c>
      <c r="AK19">
        <f t="shared" si="15"/>
        <v>10648192</v>
      </c>
    </row>
    <row r="20" spans="2:38" x14ac:dyDescent="0.25">
      <c r="B20">
        <f t="shared" si="16"/>
        <v>3</v>
      </c>
      <c r="C20">
        <v>9724068</v>
      </c>
      <c r="D20">
        <v>10616762</v>
      </c>
      <c r="E20" s="2">
        <f t="shared" si="5"/>
        <v>0.99646076499040948</v>
      </c>
      <c r="F20">
        <v>14054917</v>
      </c>
      <c r="G20">
        <f t="shared" si="6"/>
        <v>0.69431971743411935</v>
      </c>
      <c r="H20" s="4">
        <f t="shared" si="11"/>
        <v>14005173.34569671</v>
      </c>
      <c r="I20">
        <f t="shared" si="7"/>
        <v>9761643.2157588899</v>
      </c>
      <c r="J20">
        <v>9758606</v>
      </c>
      <c r="K20" s="4">
        <f t="shared" si="12"/>
        <v>9423201.3315660022</v>
      </c>
      <c r="L20" s="4">
        <f t="shared" si="13"/>
        <v>9757537.3800567444</v>
      </c>
      <c r="M20" s="4">
        <f t="shared" si="8"/>
        <v>37575.215758889914</v>
      </c>
      <c r="N20">
        <f t="shared" si="9"/>
        <v>34538</v>
      </c>
      <c r="O20" s="4">
        <f t="shared" si="10"/>
        <v>34548.749420345695</v>
      </c>
      <c r="P20" s="4">
        <f t="shared" si="14"/>
        <v>33469.380056744441</v>
      </c>
      <c r="AD20">
        <f t="shared" si="17"/>
        <v>9245313</v>
      </c>
      <c r="AE20">
        <f t="shared" si="15"/>
        <v>10092366</v>
      </c>
      <c r="AF20">
        <f t="shared" si="15"/>
        <v>10355134</v>
      </c>
      <c r="AG20">
        <f t="shared" si="15"/>
        <v>10507837</v>
      </c>
      <c r="AH20">
        <f t="shared" si="15"/>
        <v>10573282</v>
      </c>
      <c r="AI20">
        <f t="shared" si="15"/>
        <v>10626827</v>
      </c>
      <c r="AJ20">
        <f t="shared" si="15"/>
        <v>10635751</v>
      </c>
    </row>
    <row r="21" spans="2:38" x14ac:dyDescent="0.25">
      <c r="B21">
        <f t="shared" si="16"/>
        <v>4</v>
      </c>
      <c r="C21">
        <v>9786916</v>
      </c>
      <c r="D21">
        <v>11044881</v>
      </c>
      <c r="E21" s="2">
        <f t="shared" si="5"/>
        <v>0.99135938853862426</v>
      </c>
      <c r="F21">
        <v>14525373</v>
      </c>
      <c r="G21">
        <f t="shared" si="6"/>
        <v>0.67965332112297561</v>
      </c>
      <c r="H21" s="4">
        <f t="shared" si="11"/>
        <v>14399864.895575441</v>
      </c>
      <c r="I21">
        <f t="shared" si="7"/>
        <v>9882350.5253581312</v>
      </c>
      <c r="J21">
        <v>9872218</v>
      </c>
      <c r="K21" s="4">
        <f t="shared" si="12"/>
        <v>9688764.4807374403</v>
      </c>
      <c r="L21" s="4">
        <f t="shared" si="13"/>
        <v>9871362.5189785901</v>
      </c>
      <c r="M21" s="4">
        <f t="shared" si="8"/>
        <v>95434.525358131155</v>
      </c>
      <c r="N21">
        <f t="shared" si="9"/>
        <v>85302</v>
      </c>
      <c r="O21" s="4">
        <f t="shared" si="10"/>
        <v>85389.551214741994</v>
      </c>
      <c r="P21" s="4">
        <f t="shared" si="14"/>
        <v>84446.518978590146</v>
      </c>
      <c r="AD21">
        <f t="shared" si="17"/>
        <v>8546239</v>
      </c>
      <c r="AE21">
        <f t="shared" si="15"/>
        <v>9268771</v>
      </c>
      <c r="AF21">
        <f t="shared" si="15"/>
        <v>9459424</v>
      </c>
      <c r="AG21">
        <f t="shared" si="15"/>
        <v>9592398.9999999981</v>
      </c>
      <c r="AH21">
        <f t="shared" si="15"/>
        <v>9680740</v>
      </c>
      <c r="AI21">
        <f t="shared" si="15"/>
        <v>9724068</v>
      </c>
    </row>
    <row r="22" spans="2:38" x14ac:dyDescent="0.25">
      <c r="B22">
        <f t="shared" si="16"/>
        <v>5</v>
      </c>
      <c r="C22">
        <v>9935753</v>
      </c>
      <c r="D22">
        <v>11480700</v>
      </c>
      <c r="E22" s="2">
        <f t="shared" si="5"/>
        <v>0.98449364150520691</v>
      </c>
      <c r="F22">
        <v>15025923</v>
      </c>
      <c r="G22">
        <f t="shared" si="6"/>
        <v>0.67165571126645596</v>
      </c>
      <c r="H22" s="4">
        <f t="shared" si="11"/>
        <v>14792925.651246844</v>
      </c>
      <c r="I22">
        <f t="shared" si="7"/>
        <v>10113776.849971171</v>
      </c>
      <c r="J22">
        <v>10092247</v>
      </c>
      <c r="K22" s="4">
        <f t="shared" si="12"/>
        <v>9953230.3709341642</v>
      </c>
      <c r="L22" s="4">
        <f t="shared" si="13"/>
        <v>10092522.278953388</v>
      </c>
      <c r="M22" s="4">
        <f t="shared" si="8"/>
        <v>178023.84997117147</v>
      </c>
      <c r="N22">
        <f t="shared" si="9"/>
        <v>156494</v>
      </c>
      <c r="O22" s="4">
        <f t="shared" si="10"/>
        <v>156827.84957199221</v>
      </c>
      <c r="P22" s="4">
        <f t="shared" si="14"/>
        <v>156769.27895338833</v>
      </c>
      <c r="AD22">
        <f t="shared" si="17"/>
        <v>8524114</v>
      </c>
      <c r="AE22">
        <f t="shared" si="15"/>
        <v>9178009</v>
      </c>
      <c r="AF22">
        <f t="shared" si="15"/>
        <v>9451404</v>
      </c>
      <c r="AG22">
        <f t="shared" si="15"/>
        <v>9681692</v>
      </c>
      <c r="AH22">
        <f t="shared" si="15"/>
        <v>9786916</v>
      </c>
    </row>
    <row r="23" spans="2:38" x14ac:dyDescent="0.25">
      <c r="B23">
        <f t="shared" si="16"/>
        <v>6</v>
      </c>
      <c r="C23">
        <v>9282022</v>
      </c>
      <c r="D23">
        <v>11413572</v>
      </c>
      <c r="E23" s="2">
        <f t="shared" si="5"/>
        <v>0.97009649625846939</v>
      </c>
      <c r="F23">
        <v>14832965</v>
      </c>
      <c r="G23">
        <f t="shared" si="6"/>
        <v>0.6450593660808881</v>
      </c>
      <c r="H23" s="4">
        <f t="shared" si="11"/>
        <v>14389407.375624508</v>
      </c>
      <c r="I23">
        <f t="shared" si="7"/>
        <v>9623327.7930062283</v>
      </c>
      <c r="J23">
        <v>9568143</v>
      </c>
      <c r="K23" s="4">
        <f t="shared" si="12"/>
        <v>9681728.2725096568</v>
      </c>
      <c r="L23" s="4">
        <f t="shared" si="13"/>
        <v>9580464.0609064214</v>
      </c>
      <c r="M23" s="4">
        <f t="shared" si="8"/>
        <v>341305.79300622828</v>
      </c>
      <c r="N23">
        <f t="shared" si="9"/>
        <v>286121</v>
      </c>
      <c r="O23" s="4">
        <f t="shared" si="10"/>
        <v>287771.2186641373</v>
      </c>
      <c r="P23" s="4">
        <f t="shared" si="14"/>
        <v>298442.06090642139</v>
      </c>
      <c r="AD23">
        <f t="shared" si="17"/>
        <v>9013132</v>
      </c>
      <c r="AE23">
        <f t="shared" si="15"/>
        <v>9585897</v>
      </c>
      <c r="AF23">
        <f t="shared" si="15"/>
        <v>9830796</v>
      </c>
      <c r="AG23">
        <f t="shared" si="15"/>
        <v>9935753</v>
      </c>
    </row>
    <row r="24" spans="2:38" x14ac:dyDescent="0.25">
      <c r="B24">
        <f t="shared" si="16"/>
        <v>7</v>
      </c>
      <c r="C24">
        <v>8256211</v>
      </c>
      <c r="D24">
        <v>11126527</v>
      </c>
      <c r="E24" s="2">
        <f t="shared" si="5"/>
        <v>0.94840350413273267</v>
      </c>
      <c r="F24">
        <v>14550359</v>
      </c>
      <c r="G24">
        <f t="shared" si="6"/>
        <v>0.5982930043169381</v>
      </c>
      <c r="H24" s="4">
        <f t="shared" si="11"/>
        <v>13799611.461989244</v>
      </c>
      <c r="I24">
        <f t="shared" si="7"/>
        <v>8830300.8043725379</v>
      </c>
      <c r="J24">
        <v>8705378</v>
      </c>
      <c r="K24" s="4">
        <f t="shared" si="12"/>
        <v>9284891.6535307337</v>
      </c>
      <c r="L24" s="4">
        <f t="shared" si="13"/>
        <v>8761341.8559509255</v>
      </c>
      <c r="M24" s="4">
        <f t="shared" si="8"/>
        <v>574089.80437253788</v>
      </c>
      <c r="N24">
        <f t="shared" si="9"/>
        <v>449167</v>
      </c>
      <c r="O24" s="4">
        <f t="shared" si="10"/>
        <v>455612.57895953505</v>
      </c>
      <c r="P24" s="4">
        <f t="shared" si="14"/>
        <v>505130.8559509255</v>
      </c>
      <c r="AD24">
        <f t="shared" si="17"/>
        <v>8493391</v>
      </c>
      <c r="AE24">
        <f t="shared" si="15"/>
        <v>9056505</v>
      </c>
      <c r="AF24">
        <f t="shared" si="15"/>
        <v>9282022</v>
      </c>
    </row>
    <row r="25" spans="2:38" x14ac:dyDescent="0.25">
      <c r="B25">
        <f t="shared" si="16"/>
        <v>8</v>
      </c>
      <c r="C25">
        <v>7648729</v>
      </c>
      <c r="D25">
        <v>10986548</v>
      </c>
      <c r="E25" s="2">
        <f t="shared" si="5"/>
        <v>0.87997635979227262</v>
      </c>
      <c r="F25">
        <v>14461781</v>
      </c>
      <c r="G25">
        <f t="shared" si="6"/>
        <v>0.60103046782412206</v>
      </c>
      <c r="H25" s="4">
        <f t="shared" si="11"/>
        <v>12726025.400493052</v>
      </c>
      <c r="I25">
        <f t="shared" si="7"/>
        <v>8967374.4842769261</v>
      </c>
      <c r="J25">
        <v>8691971</v>
      </c>
      <c r="K25" s="4">
        <f t="shared" si="12"/>
        <v>8562543.036021471</v>
      </c>
      <c r="L25" s="4">
        <f t="shared" si="13"/>
        <v>8816609.9017792512</v>
      </c>
      <c r="M25" s="4">
        <f t="shared" si="8"/>
        <v>1318645.4842769261</v>
      </c>
      <c r="N25">
        <f t="shared" si="9"/>
        <v>1043242</v>
      </c>
      <c r="O25" s="4">
        <f t="shared" si="10"/>
        <v>1076296.9287088087</v>
      </c>
      <c r="P25" s="4">
        <f t="shared" si="14"/>
        <v>1167880.9017792512</v>
      </c>
      <c r="AD25">
        <f>C10*AD11</f>
        <v>7728169</v>
      </c>
      <c r="AE25">
        <f t="shared" si="15"/>
        <v>8256211</v>
      </c>
    </row>
    <row r="26" spans="2:38" x14ac:dyDescent="0.25">
      <c r="B26">
        <f>B25+1</f>
        <v>9</v>
      </c>
      <c r="C26">
        <v>5676568</v>
      </c>
      <c r="D26">
        <v>11618437</v>
      </c>
      <c r="E26" s="2">
        <f t="shared" si="5"/>
        <v>0.58968856734663477</v>
      </c>
      <c r="F26">
        <v>15210363</v>
      </c>
      <c r="G26">
        <f t="shared" si="6"/>
        <v>0.63288318628556073</v>
      </c>
      <c r="H26" s="4">
        <f t="shared" si="11"/>
        <v>8969377.1662922613</v>
      </c>
      <c r="I26">
        <f t="shared" si="7"/>
        <v>10443745.530662866</v>
      </c>
      <c r="J26">
        <v>9626383</v>
      </c>
      <c r="K26" s="4">
        <f t="shared" si="12"/>
        <v>6034930.4339523204</v>
      </c>
      <c r="L26" s="4">
        <f t="shared" si="13"/>
        <v>9875735.3053121865</v>
      </c>
      <c r="M26" s="4">
        <f t="shared" si="8"/>
        <v>4767177.5306628663</v>
      </c>
      <c r="N26">
        <f t="shared" si="9"/>
        <v>3949815</v>
      </c>
      <c r="O26" s="4">
        <f t="shared" si="10"/>
        <v>4285188.1909534605</v>
      </c>
      <c r="P26" s="4">
        <f t="shared" si="14"/>
        <v>4199167.3053121865</v>
      </c>
      <c r="AD26">
        <f>C11*AD12</f>
        <v>7648729</v>
      </c>
    </row>
    <row r="27" spans="2:38" x14ac:dyDescent="0.25">
      <c r="G27" t="s">
        <v>19</v>
      </c>
      <c r="H27" s="6">
        <f>SUM(C17:C26)/SUM(H17:H26)</f>
        <v>0.67283717944565213</v>
      </c>
      <c r="L27" t="s">
        <v>21</v>
      </c>
      <c r="M27" s="4">
        <f>SUM(M17:M26)</f>
        <v>7355374.9734626953</v>
      </c>
      <c r="N27" s="4">
        <f t="shared" ref="N27:P27" si="18">SUM(N17:N26)</f>
        <v>6046062</v>
      </c>
      <c r="O27" s="4">
        <f t="shared" si="18"/>
        <v>6423021.3092586547</v>
      </c>
      <c r="P27" s="4">
        <f t="shared" si="18"/>
        <v>6483463.7701347824</v>
      </c>
    </row>
    <row r="28" spans="2:38" x14ac:dyDescent="0.25">
      <c r="H28" s="4"/>
      <c r="AC28" s="3" t="s">
        <v>23</v>
      </c>
      <c r="AD28" s="7" t="s">
        <v>33</v>
      </c>
      <c r="AE28" s="7" t="s">
        <v>34</v>
      </c>
      <c r="AF28" s="7" t="s">
        <v>35</v>
      </c>
      <c r="AG28" s="7" t="s">
        <v>36</v>
      </c>
      <c r="AH28" s="7" t="s">
        <v>37</v>
      </c>
      <c r="AI28" s="7" t="s">
        <v>38</v>
      </c>
      <c r="AJ28" s="7" t="s">
        <v>39</v>
      </c>
      <c r="AK28" s="7" t="s">
        <v>40</v>
      </c>
      <c r="AL28" s="7" t="s">
        <v>41</v>
      </c>
    </row>
    <row r="29" spans="2:38" x14ac:dyDescent="0.25">
      <c r="AD29">
        <f>SUM(AD18:AD26)/AD17</f>
        <v>1.4925359469159483</v>
      </c>
      <c r="AE29">
        <f t="shared" ref="AE29:AL29" si="19">SUM(AE18:AE26)/AE17</f>
        <v>1.0777602643584541</v>
      </c>
      <c r="AF29">
        <f t="shared" si="19"/>
        <v>1.0228731627375449</v>
      </c>
      <c r="AG29">
        <f t="shared" si="19"/>
        <v>1.0148409188528069</v>
      </c>
      <c r="AH29">
        <f t="shared" si="19"/>
        <v>1.0069739497522687</v>
      </c>
      <c r="AI29">
        <f t="shared" si="19"/>
        <v>1.0051457529421397</v>
      </c>
      <c r="AJ29">
        <f t="shared" si="19"/>
        <v>1.0010803955854839</v>
      </c>
      <c r="AK29">
        <f t="shared" si="19"/>
        <v>1.0010467545621837</v>
      </c>
      <c r="AL29">
        <f t="shared" si="19"/>
        <v>1.0014205497331641</v>
      </c>
    </row>
    <row r="32" spans="2:38" x14ac:dyDescent="0.25">
      <c r="C32" t="s">
        <v>11</v>
      </c>
      <c r="D32" t="s">
        <v>10</v>
      </c>
    </row>
    <row r="33" spans="3:4" x14ac:dyDescent="0.25">
      <c r="C33" t="s">
        <v>0</v>
      </c>
      <c r="D33" t="s">
        <v>1</v>
      </c>
    </row>
    <row r="34" spans="3:4" x14ac:dyDescent="0.25">
      <c r="C34">
        <v>11148124</v>
      </c>
      <c r="D34">
        <v>11148124</v>
      </c>
    </row>
    <row r="35" spans="3:4" x14ac:dyDescent="0.25">
      <c r="C35">
        <v>10648192</v>
      </c>
      <c r="D35">
        <v>10663318</v>
      </c>
    </row>
    <row r="36" spans="3:4" x14ac:dyDescent="0.25">
      <c r="C36">
        <v>10635751</v>
      </c>
      <c r="D36">
        <v>10662008</v>
      </c>
    </row>
    <row r="37" spans="3:4" x14ac:dyDescent="0.25">
      <c r="C37">
        <v>9724068</v>
      </c>
      <c r="D37">
        <v>9758606</v>
      </c>
    </row>
    <row r="38" spans="3:4" x14ac:dyDescent="0.25">
      <c r="C38">
        <v>9786916</v>
      </c>
      <c r="D38">
        <v>9872218</v>
      </c>
    </row>
    <row r="39" spans="3:4" x14ac:dyDescent="0.25">
      <c r="C39">
        <v>9935753</v>
      </c>
      <c r="D39">
        <v>10092247</v>
      </c>
    </row>
    <row r="40" spans="3:4" x14ac:dyDescent="0.25">
      <c r="C40">
        <v>9282022</v>
      </c>
      <c r="D40">
        <v>9568143</v>
      </c>
    </row>
    <row r="41" spans="3:4" x14ac:dyDescent="0.25">
      <c r="C41">
        <v>8256211</v>
      </c>
      <c r="D41">
        <v>8705378</v>
      </c>
    </row>
    <row r="42" spans="3:4" x14ac:dyDescent="0.25">
      <c r="C42">
        <v>7648729</v>
      </c>
      <c r="D42">
        <v>8691971</v>
      </c>
    </row>
    <row r="43" spans="3:4" x14ac:dyDescent="0.25">
      <c r="C43">
        <v>5676568</v>
      </c>
      <c r="D43">
        <v>9626383</v>
      </c>
    </row>
  </sheetData>
  <mergeCells count="1">
    <mergeCell ref="D15:E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8D62-34C5-431C-9075-908F918FBDAD}">
  <dimension ref="B2:Z62"/>
  <sheetViews>
    <sheetView tabSelected="1" zoomScale="70" zoomScaleNormal="70" workbookViewId="0">
      <selection activeCell="B1" sqref="B1"/>
    </sheetView>
  </sheetViews>
  <sheetFormatPr defaultRowHeight="15" x14ac:dyDescent="0.25"/>
  <cols>
    <col min="2" max="2" width="23.140625" customWidth="1"/>
    <col min="3" max="3" width="22.7109375" customWidth="1"/>
    <col min="4" max="4" width="19.42578125" customWidth="1"/>
    <col min="5" max="5" width="17.140625" customWidth="1"/>
    <col min="6" max="6" width="19.5703125" customWidth="1"/>
    <col min="7" max="7" width="19.85546875" customWidth="1"/>
    <col min="8" max="8" width="22.140625" customWidth="1"/>
    <col min="9" max="9" width="19.5703125" customWidth="1"/>
    <col min="10" max="10" width="22.28515625" customWidth="1"/>
    <col min="11" max="11" width="15.140625" customWidth="1"/>
    <col min="12" max="12" width="11.7109375" customWidth="1"/>
    <col min="13" max="13" width="17.7109375" customWidth="1"/>
    <col min="14" max="14" width="16.140625" customWidth="1"/>
    <col min="15" max="15" width="21.5703125" customWidth="1"/>
    <col min="16" max="16" width="12.85546875" customWidth="1"/>
    <col min="17" max="17" width="14.28515625" customWidth="1"/>
    <col min="18" max="18" width="14" customWidth="1"/>
    <col min="19" max="19" width="11.140625" customWidth="1"/>
    <col min="20" max="21" width="11.85546875" customWidth="1"/>
    <col min="22" max="22" width="12.5703125" customWidth="1"/>
  </cols>
  <sheetData>
    <row r="2" spans="2:14" x14ac:dyDescent="0.25">
      <c r="B2" s="30" t="s">
        <v>44</v>
      </c>
      <c r="C2" s="30" t="s">
        <v>46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2:14" x14ac:dyDescent="0.25">
      <c r="B3" s="30"/>
      <c r="C3" s="8">
        <v>1</v>
      </c>
      <c r="D3" s="8">
        <v>2</v>
      </c>
      <c r="E3" s="8">
        <v>3</v>
      </c>
      <c r="F3" s="8">
        <v>4</v>
      </c>
      <c r="G3" s="8">
        <v>5</v>
      </c>
      <c r="H3" s="8">
        <v>6</v>
      </c>
      <c r="I3" s="8">
        <v>7</v>
      </c>
      <c r="J3" s="8">
        <v>8</v>
      </c>
      <c r="K3" s="8">
        <v>9</v>
      </c>
      <c r="L3" s="8">
        <v>10</v>
      </c>
      <c r="M3" s="8">
        <v>11</v>
      </c>
      <c r="N3" s="8">
        <v>12</v>
      </c>
    </row>
    <row r="4" spans="2:14" x14ac:dyDescent="0.25">
      <c r="B4" s="8">
        <v>1</v>
      </c>
      <c r="C4" s="8">
        <v>15770000</v>
      </c>
      <c r="D4" s="8">
        <v>13613000</v>
      </c>
      <c r="E4" s="8">
        <v>13126000</v>
      </c>
      <c r="F4" s="8">
        <v>13514000</v>
      </c>
      <c r="G4" s="8">
        <v>9614000</v>
      </c>
      <c r="H4" s="8">
        <v>7150000</v>
      </c>
      <c r="I4" s="8">
        <v>5192000</v>
      </c>
      <c r="J4" s="8">
        <v>3545000</v>
      </c>
      <c r="K4" s="8">
        <v>2015000</v>
      </c>
      <c r="L4" s="8">
        <v>873000</v>
      </c>
      <c r="M4" s="8">
        <v>406000</v>
      </c>
      <c r="N4" s="8">
        <v>129000</v>
      </c>
    </row>
    <row r="5" spans="2:14" x14ac:dyDescent="0.25">
      <c r="B5" s="8">
        <v>2</v>
      </c>
      <c r="C5" s="8">
        <v>15632000</v>
      </c>
      <c r="D5" s="8">
        <v>13916000</v>
      </c>
      <c r="E5" s="8">
        <v>13357000</v>
      </c>
      <c r="F5" s="8">
        <v>13293000</v>
      </c>
      <c r="G5" s="8">
        <v>9410000</v>
      </c>
      <c r="H5" s="8">
        <v>6994000</v>
      </c>
      <c r="I5" s="8">
        <v>5125000</v>
      </c>
      <c r="J5" s="8">
        <v>3527000</v>
      </c>
      <c r="K5" s="8">
        <v>2168000</v>
      </c>
      <c r="L5" s="8">
        <v>996000</v>
      </c>
      <c r="M5" s="8">
        <v>457000</v>
      </c>
      <c r="N5" s="17"/>
    </row>
    <row r="6" spans="2:14" x14ac:dyDescent="0.25">
      <c r="B6" s="8">
        <v>3</v>
      </c>
      <c r="C6" s="8">
        <v>15732000</v>
      </c>
      <c r="D6" s="8">
        <v>13663000</v>
      </c>
      <c r="E6" s="8">
        <v>13268000</v>
      </c>
      <c r="F6" s="8">
        <v>13304000</v>
      </c>
      <c r="G6" s="8">
        <v>9426000</v>
      </c>
      <c r="H6" s="8">
        <v>6835000</v>
      </c>
      <c r="I6" s="8">
        <v>4944000</v>
      </c>
      <c r="J6" s="8">
        <v>3400000</v>
      </c>
      <c r="K6" s="8">
        <v>2061000</v>
      </c>
      <c r="L6" s="8">
        <v>876000</v>
      </c>
      <c r="M6" s="17"/>
      <c r="N6" s="17"/>
    </row>
    <row r="7" spans="2:14" x14ac:dyDescent="0.25">
      <c r="B7" s="8">
        <v>4</v>
      </c>
      <c r="C7" s="8">
        <v>16420000</v>
      </c>
      <c r="D7" s="8">
        <v>13858000</v>
      </c>
      <c r="E7" s="8">
        <v>13370000</v>
      </c>
      <c r="F7" s="8">
        <v>13440000</v>
      </c>
      <c r="G7" s="8">
        <v>9507000</v>
      </c>
      <c r="H7" s="8">
        <v>7012000</v>
      </c>
      <c r="I7" s="8">
        <v>5060000</v>
      </c>
      <c r="J7" s="8">
        <v>3431000</v>
      </c>
      <c r="K7" s="8">
        <v>2023000</v>
      </c>
      <c r="L7" s="17"/>
      <c r="M7" s="17"/>
      <c r="N7" s="17"/>
    </row>
    <row r="8" spans="2:14" x14ac:dyDescent="0.25">
      <c r="B8" s="8">
        <v>5</v>
      </c>
      <c r="C8" s="8">
        <v>16016000</v>
      </c>
      <c r="D8" s="8">
        <v>13487000</v>
      </c>
      <c r="E8" s="8">
        <v>13348000</v>
      </c>
      <c r="F8" s="8">
        <v>13215000</v>
      </c>
      <c r="G8" s="8">
        <v>9555000</v>
      </c>
      <c r="H8" s="8">
        <v>7064000</v>
      </c>
      <c r="I8" s="8">
        <v>5073000</v>
      </c>
      <c r="J8" s="8">
        <v>3429000</v>
      </c>
      <c r="K8" s="17"/>
      <c r="L8" s="17"/>
      <c r="M8" s="17"/>
      <c r="N8" s="17"/>
    </row>
    <row r="9" spans="2:14" x14ac:dyDescent="0.25">
      <c r="B9" s="8">
        <v>6</v>
      </c>
      <c r="C9" s="8">
        <v>16392000</v>
      </c>
      <c r="D9" s="8">
        <v>13679000</v>
      </c>
      <c r="E9" s="8">
        <v>13011000</v>
      </c>
      <c r="F9" s="8">
        <v>13284000</v>
      </c>
      <c r="G9" s="8">
        <v>9394000</v>
      </c>
      <c r="H9" s="8">
        <v>6808000</v>
      </c>
      <c r="I9" s="8">
        <v>4821000</v>
      </c>
      <c r="J9" s="17"/>
      <c r="K9" s="17"/>
      <c r="L9" s="17"/>
      <c r="M9" s="17"/>
      <c r="N9" s="17"/>
    </row>
    <row r="10" spans="2:14" x14ac:dyDescent="0.25">
      <c r="B10" s="8">
        <v>7</v>
      </c>
      <c r="C10" s="8">
        <v>16221000</v>
      </c>
      <c r="D10" s="8">
        <v>13763000</v>
      </c>
      <c r="E10" s="8">
        <v>13206000</v>
      </c>
      <c r="F10" s="8">
        <v>13496000</v>
      </c>
      <c r="G10" s="8">
        <v>9544000</v>
      </c>
      <c r="H10" s="8">
        <v>7013000</v>
      </c>
      <c r="I10" s="17"/>
      <c r="J10" s="17"/>
      <c r="K10" s="17"/>
      <c r="L10" s="17"/>
      <c r="M10" s="17"/>
      <c r="N10" s="17"/>
    </row>
    <row r="11" spans="2:14" x14ac:dyDescent="0.25">
      <c r="B11" s="8">
        <v>8</v>
      </c>
      <c r="C11" s="8">
        <v>15946000</v>
      </c>
      <c r="D11" s="8">
        <v>13471000</v>
      </c>
      <c r="E11" s="8">
        <v>12600000</v>
      </c>
      <c r="F11" s="8">
        <v>12805000</v>
      </c>
      <c r="G11" s="8">
        <v>9266000</v>
      </c>
      <c r="H11" s="17"/>
      <c r="I11" s="17"/>
      <c r="J11" s="17"/>
      <c r="K11" s="17"/>
      <c r="L11" s="17"/>
      <c r="M11" s="17"/>
      <c r="N11" s="17"/>
    </row>
    <row r="12" spans="2:14" x14ac:dyDescent="0.25">
      <c r="B12" s="8">
        <v>9</v>
      </c>
      <c r="C12" s="8">
        <v>15984000</v>
      </c>
      <c r="D12" s="8">
        <v>13449000</v>
      </c>
      <c r="E12" s="8">
        <v>13167000</v>
      </c>
      <c r="F12" s="8">
        <v>13100000</v>
      </c>
      <c r="G12" s="17"/>
      <c r="H12" s="17"/>
      <c r="I12" s="17"/>
      <c r="J12" s="17"/>
      <c r="K12" s="17"/>
      <c r="L12" s="17"/>
      <c r="M12" s="17"/>
      <c r="N12" s="17"/>
    </row>
    <row r="13" spans="2:14" x14ac:dyDescent="0.25">
      <c r="B13" s="8">
        <v>10</v>
      </c>
      <c r="C13" s="8">
        <v>15553000</v>
      </c>
      <c r="D13" s="8">
        <v>13092000</v>
      </c>
      <c r="E13" s="8">
        <v>13022000</v>
      </c>
      <c r="F13" s="17"/>
      <c r="G13" s="17"/>
      <c r="H13" s="17"/>
      <c r="I13" s="17"/>
      <c r="J13" s="17"/>
      <c r="K13" s="17"/>
      <c r="L13" s="17"/>
      <c r="M13" s="17"/>
      <c r="N13" s="17"/>
    </row>
    <row r="14" spans="2:14" x14ac:dyDescent="0.25">
      <c r="B14" s="8">
        <v>11</v>
      </c>
      <c r="C14" s="8">
        <v>16565000</v>
      </c>
      <c r="D14" s="8">
        <v>13584000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2:14" x14ac:dyDescent="0.25">
      <c r="B15" s="8">
        <v>12</v>
      </c>
      <c r="C15" s="8">
        <v>15658000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</row>
    <row r="17" spans="2:15" x14ac:dyDescent="0.25">
      <c r="B17" s="8" t="s">
        <v>44</v>
      </c>
      <c r="C17" s="8">
        <v>1</v>
      </c>
      <c r="D17" s="8">
        <f>C17+1</f>
        <v>2</v>
      </c>
      <c r="E17" s="8">
        <f t="shared" ref="E17:N17" si="0">D17+1</f>
        <v>3</v>
      </c>
      <c r="F17" s="8">
        <f t="shared" si="0"/>
        <v>4</v>
      </c>
      <c r="G17" s="8">
        <f t="shared" si="0"/>
        <v>5</v>
      </c>
      <c r="H17" s="8">
        <f t="shared" si="0"/>
        <v>6</v>
      </c>
      <c r="I17" s="8">
        <f t="shared" si="0"/>
        <v>7</v>
      </c>
      <c r="J17" s="8">
        <f t="shared" si="0"/>
        <v>8</v>
      </c>
      <c r="K17" s="8">
        <f t="shared" si="0"/>
        <v>9</v>
      </c>
      <c r="L17" s="8">
        <f t="shared" si="0"/>
        <v>10</v>
      </c>
      <c r="M17" s="8">
        <f t="shared" si="0"/>
        <v>11</v>
      </c>
      <c r="N17" s="8">
        <f t="shared" si="0"/>
        <v>12</v>
      </c>
    </row>
    <row r="18" spans="2:15" x14ac:dyDescent="0.25">
      <c r="B18" s="8">
        <v>1</v>
      </c>
      <c r="C18" s="8">
        <v>15770000</v>
      </c>
      <c r="D18" s="8">
        <f>SUM(C4:D4)</f>
        <v>29383000</v>
      </c>
      <c r="E18" s="8">
        <f>SUM(C4:E4)</f>
        <v>42509000</v>
      </c>
      <c r="F18" s="8">
        <f>SUM(C4:F4)</f>
        <v>56023000</v>
      </c>
      <c r="G18" s="8">
        <f>SUM(C4:G4)</f>
        <v>65637000</v>
      </c>
      <c r="H18" s="8">
        <f>SUM(C4:H4)</f>
        <v>72787000</v>
      </c>
      <c r="I18" s="8">
        <f>SUM(C4:I4)</f>
        <v>77979000</v>
      </c>
      <c r="J18" s="8">
        <f>SUM(C4:J4)</f>
        <v>81524000</v>
      </c>
      <c r="K18" s="8">
        <f>SUM(C4:K4)</f>
        <v>83539000</v>
      </c>
      <c r="L18" s="8">
        <f>SUM(C4:L4)</f>
        <v>84412000</v>
      </c>
      <c r="M18" s="8">
        <f>SUM(C4:M4)</f>
        <v>84818000</v>
      </c>
      <c r="N18" s="20">
        <f>SUM(C4:N4)</f>
        <v>84947000</v>
      </c>
    </row>
    <row r="19" spans="2:15" x14ac:dyDescent="0.25">
      <c r="B19" s="8">
        <f>B18+1</f>
        <v>2</v>
      </c>
      <c r="C19" s="8">
        <v>15632000</v>
      </c>
      <c r="D19" s="8">
        <f t="shared" ref="D19:D28" si="1">SUM(C5:D5)</f>
        <v>29548000</v>
      </c>
      <c r="E19" s="8">
        <f t="shared" ref="E19:E27" si="2">SUM(C5:E5)</f>
        <v>42905000</v>
      </c>
      <c r="F19" s="8">
        <f t="shared" ref="F19:F26" si="3">SUM(C5:F5)</f>
        <v>56198000</v>
      </c>
      <c r="G19" s="8">
        <f t="shared" ref="G19:G25" si="4">SUM(C5:G5)</f>
        <v>65608000</v>
      </c>
      <c r="H19" s="8">
        <f t="shared" ref="H19:H24" si="5">SUM(C5:H5)</f>
        <v>72602000</v>
      </c>
      <c r="I19" s="8">
        <f t="shared" ref="I19:I23" si="6">SUM(C5:I5)</f>
        <v>77727000</v>
      </c>
      <c r="J19" s="8">
        <f t="shared" ref="J19:J22" si="7">SUM(C5:J5)</f>
        <v>81254000</v>
      </c>
      <c r="K19" s="8">
        <f t="shared" ref="K19:K21" si="8">SUM(C5:K5)</f>
        <v>83422000</v>
      </c>
      <c r="L19" s="8">
        <f t="shared" ref="L19:L20" si="9">SUM(C5:L5)</f>
        <v>84418000</v>
      </c>
      <c r="M19" s="20">
        <f>SUM(C5:M5)</f>
        <v>84875000</v>
      </c>
      <c r="N19" s="21">
        <f>M19*$Z$48</f>
        <v>85004086.691504166</v>
      </c>
    </row>
    <row r="20" spans="2:15" x14ac:dyDescent="0.25">
      <c r="B20" s="8">
        <f t="shared" ref="B20:B26" si="10">B19+1</f>
        <v>3</v>
      </c>
      <c r="C20" s="8">
        <v>15732000</v>
      </c>
      <c r="D20" s="8">
        <f t="shared" si="1"/>
        <v>29395000</v>
      </c>
      <c r="E20" s="8">
        <f t="shared" si="2"/>
        <v>42663000</v>
      </c>
      <c r="F20" s="8">
        <f t="shared" si="3"/>
        <v>55967000</v>
      </c>
      <c r="G20" s="8">
        <f t="shared" si="4"/>
        <v>65393000</v>
      </c>
      <c r="H20" s="8">
        <f t="shared" si="5"/>
        <v>72228000</v>
      </c>
      <c r="I20" s="8">
        <f t="shared" si="6"/>
        <v>77172000</v>
      </c>
      <c r="J20" s="8">
        <f t="shared" si="7"/>
        <v>80572000</v>
      </c>
      <c r="K20" s="8">
        <f t="shared" si="8"/>
        <v>82633000</v>
      </c>
      <c r="L20" s="20">
        <f t="shared" si="9"/>
        <v>83509000</v>
      </c>
      <c r="M20" s="21">
        <f>L20*$Y$48</f>
        <v>83935868.844399691</v>
      </c>
      <c r="N20" s="21">
        <f>M20*$Z$48</f>
        <v>84063527.207965538</v>
      </c>
    </row>
    <row r="21" spans="2:15" x14ac:dyDescent="0.25">
      <c r="B21" s="8">
        <f t="shared" si="10"/>
        <v>4</v>
      </c>
      <c r="C21" s="8">
        <v>16420000</v>
      </c>
      <c r="D21" s="8">
        <f t="shared" si="1"/>
        <v>30278000</v>
      </c>
      <c r="E21" s="8">
        <f t="shared" si="2"/>
        <v>43648000</v>
      </c>
      <c r="F21" s="8">
        <f t="shared" si="3"/>
        <v>57088000</v>
      </c>
      <c r="G21" s="8">
        <f t="shared" si="4"/>
        <v>66595000</v>
      </c>
      <c r="H21" s="8">
        <f t="shared" si="5"/>
        <v>73607000</v>
      </c>
      <c r="I21" s="8">
        <f t="shared" si="6"/>
        <v>78667000</v>
      </c>
      <c r="J21" s="8">
        <f t="shared" si="7"/>
        <v>82098000</v>
      </c>
      <c r="K21" s="20">
        <f t="shared" si="8"/>
        <v>84121000</v>
      </c>
      <c r="L21" s="21">
        <f>K21*$X$48</f>
        <v>85046151.025265038</v>
      </c>
      <c r="M21" s="21">
        <f>L21*$Y$48</f>
        <v>85480877.24889119</v>
      </c>
      <c r="N21" s="21">
        <f>M21*$Z$48</f>
        <v>85610885.421273321</v>
      </c>
    </row>
    <row r="22" spans="2:15" x14ac:dyDescent="0.25">
      <c r="B22" s="8">
        <f t="shared" si="10"/>
        <v>5</v>
      </c>
      <c r="C22" s="8">
        <v>16016000</v>
      </c>
      <c r="D22" s="8">
        <f t="shared" si="1"/>
        <v>29503000</v>
      </c>
      <c r="E22" s="8">
        <f t="shared" si="2"/>
        <v>42851000</v>
      </c>
      <c r="F22" s="8">
        <f t="shared" si="3"/>
        <v>56066000</v>
      </c>
      <c r="G22" s="8">
        <f t="shared" si="4"/>
        <v>65621000</v>
      </c>
      <c r="H22" s="8">
        <f t="shared" si="5"/>
        <v>72685000</v>
      </c>
      <c r="I22" s="8">
        <f t="shared" si="6"/>
        <v>77758000</v>
      </c>
      <c r="J22" s="20">
        <f t="shared" si="7"/>
        <v>81187000</v>
      </c>
      <c r="K22" s="21">
        <f>J22*$W$48</f>
        <v>83249304.666183233</v>
      </c>
      <c r="L22" s="21">
        <f>K22*$X$48</f>
        <v>84164868.907746226</v>
      </c>
      <c r="M22" s="21">
        <f>L22*$Y$48</f>
        <v>84595090.324955165</v>
      </c>
      <c r="N22" s="21">
        <f>M22*$Z$48</f>
        <v>84723751.300831974</v>
      </c>
    </row>
    <row r="23" spans="2:15" x14ac:dyDescent="0.25">
      <c r="B23" s="8">
        <f t="shared" si="10"/>
        <v>6</v>
      </c>
      <c r="C23" s="8">
        <v>16392000</v>
      </c>
      <c r="D23" s="8">
        <f t="shared" si="1"/>
        <v>30071000</v>
      </c>
      <c r="E23" s="8">
        <f t="shared" si="2"/>
        <v>43082000</v>
      </c>
      <c r="F23" s="8">
        <f t="shared" si="3"/>
        <v>56366000</v>
      </c>
      <c r="G23" s="8">
        <f t="shared" si="4"/>
        <v>65760000</v>
      </c>
      <c r="H23" s="8">
        <f t="shared" si="5"/>
        <v>72568000</v>
      </c>
      <c r="I23" s="20">
        <f t="shared" si="6"/>
        <v>77389000</v>
      </c>
      <c r="J23" s="21">
        <f>I23*$V$48</f>
        <v>80834404.088845953</v>
      </c>
      <c r="K23" s="21">
        <f>J23*$W$48</f>
        <v>82887752.146300569</v>
      </c>
      <c r="L23" s="21">
        <f>K23*$X$48</f>
        <v>83799340.083677247</v>
      </c>
      <c r="M23" s="21">
        <f>L23*$Y$48</f>
        <v>84227693.045190096</v>
      </c>
      <c r="N23" s="21">
        <f>M23*$Z$48</f>
        <v>84355795.245228171</v>
      </c>
    </row>
    <row r="24" spans="2:15" x14ac:dyDescent="0.25">
      <c r="B24" s="8">
        <f t="shared" si="10"/>
        <v>7</v>
      </c>
      <c r="C24" s="8">
        <v>16221000</v>
      </c>
      <c r="D24" s="8">
        <f t="shared" si="1"/>
        <v>29984000</v>
      </c>
      <c r="E24" s="8">
        <f t="shared" si="2"/>
        <v>43190000</v>
      </c>
      <c r="F24" s="8">
        <f t="shared" si="3"/>
        <v>56686000</v>
      </c>
      <c r="G24" s="8">
        <f t="shared" si="4"/>
        <v>66230000</v>
      </c>
      <c r="H24" s="20">
        <f t="shared" si="5"/>
        <v>73243000</v>
      </c>
      <c r="I24" s="21">
        <f>H24*$U$48</f>
        <v>78313226.483869717</v>
      </c>
      <c r="J24" s="21">
        <f>I24*$V$48</f>
        <v>81799777.682854638</v>
      </c>
      <c r="K24" s="21">
        <f>J24*$W$48</f>
        <v>83877648.07107076</v>
      </c>
      <c r="L24" s="21">
        <f>K24*$X$48</f>
        <v>84800122.745762825</v>
      </c>
      <c r="M24" s="21">
        <f>L24*$Y$48</f>
        <v>85233591.358743891</v>
      </c>
      <c r="N24" s="21">
        <f>M24*$Z$48</f>
        <v>85363223.433129966</v>
      </c>
    </row>
    <row r="25" spans="2:15" x14ac:dyDescent="0.25">
      <c r="B25" s="8">
        <f t="shared" si="10"/>
        <v>8</v>
      </c>
      <c r="C25" s="8">
        <v>15946000</v>
      </c>
      <c r="D25" s="8">
        <f t="shared" si="1"/>
        <v>29417000</v>
      </c>
      <c r="E25" s="8">
        <f t="shared" si="2"/>
        <v>42017000</v>
      </c>
      <c r="F25" s="8">
        <f t="shared" si="3"/>
        <v>54822000</v>
      </c>
      <c r="G25" s="20">
        <f t="shared" si="4"/>
        <v>64088000</v>
      </c>
      <c r="H25" s="21">
        <f>G25*$T$48</f>
        <v>70885018.270824835</v>
      </c>
      <c r="I25" s="21">
        <f>H25*$U$48</f>
        <v>75792014.119524717</v>
      </c>
      <c r="J25" s="21">
        <f>I25*$V$48</f>
        <v>79166319.451668575</v>
      </c>
      <c r="K25" s="21">
        <f>J25*$W$48</f>
        <v>81177294.977426752</v>
      </c>
      <c r="L25" s="21">
        <f>K25*$X$48</f>
        <v>82070071.545425326</v>
      </c>
      <c r="M25" s="21">
        <f>L25*$Y$48</f>
        <v>82489585.090077952</v>
      </c>
      <c r="N25" s="21">
        <f>M25*$Z$48</f>
        <v>82615043.795501575</v>
      </c>
    </row>
    <row r="26" spans="2:15" x14ac:dyDescent="0.25">
      <c r="B26" s="8">
        <f t="shared" si="10"/>
        <v>9</v>
      </c>
      <c r="C26" s="8">
        <v>15984000</v>
      </c>
      <c r="D26" s="8">
        <f t="shared" si="1"/>
        <v>29433000</v>
      </c>
      <c r="E26" s="8">
        <f t="shared" si="2"/>
        <v>42600000</v>
      </c>
      <c r="F26" s="20">
        <f t="shared" si="3"/>
        <v>55700000</v>
      </c>
      <c r="G26" s="21">
        <f>F26*$S$48</f>
        <v>65088314.752813794</v>
      </c>
      <c r="H26" s="21">
        <f>G26*$T$48</f>
        <v>71991423.986868113</v>
      </c>
      <c r="I26" s="21">
        <f>H26*$U$48</f>
        <v>76975010.466254711</v>
      </c>
      <c r="J26" s="21">
        <f>I26*$V$48</f>
        <v>80401983.496005639</v>
      </c>
      <c r="K26" s="21">
        <f>J26*$W$48</f>
        <v>82444347.245549291</v>
      </c>
      <c r="L26" s="21">
        <f>K26*$X$48</f>
        <v>83351058.677671194</v>
      </c>
      <c r="M26" s="21">
        <f>L26*$Y$48</f>
        <v>83777120.181188524</v>
      </c>
      <c r="N26" s="21">
        <f>M26*$Z$48</f>
        <v>83904537.103343889</v>
      </c>
    </row>
    <row r="27" spans="2:15" x14ac:dyDescent="0.25">
      <c r="B27" s="8">
        <f>B26+1</f>
        <v>10</v>
      </c>
      <c r="C27" s="8">
        <v>15553000</v>
      </c>
      <c r="D27" s="8">
        <f t="shared" si="1"/>
        <v>28645000</v>
      </c>
      <c r="E27" s="20">
        <f t="shared" si="2"/>
        <v>41667000</v>
      </c>
      <c r="F27" s="21">
        <f>E27*$R$48</f>
        <v>54579105.682746813</v>
      </c>
      <c r="G27" s="21">
        <f>F27*$S$48</f>
        <v>63778492.09345983</v>
      </c>
      <c r="H27" s="21">
        <f>G27*$T$48</f>
        <v>70542684.704321519</v>
      </c>
      <c r="I27" s="21">
        <f>H27*$U$48</f>
        <v>75425982.606252387</v>
      </c>
      <c r="J27" s="21">
        <f>I27*$V$48</f>
        <v>78783991.998760447</v>
      </c>
      <c r="K27" s="21">
        <f>J27*$W$48</f>
        <v>80785255.677915812</v>
      </c>
      <c r="L27" s="21">
        <f>K27*$X$48</f>
        <v>81673720.652377859</v>
      </c>
      <c r="M27" s="21">
        <f>L27*$Y$48</f>
        <v>82091208.189681679</v>
      </c>
      <c r="N27" s="21">
        <f>M27*$Z$48</f>
        <v>82216061.002250582</v>
      </c>
    </row>
    <row r="28" spans="2:15" x14ac:dyDescent="0.25">
      <c r="B28" s="8">
        <f t="shared" ref="B28:B29" si="11">B27+1</f>
        <v>11</v>
      </c>
      <c r="C28" s="8">
        <v>16565000</v>
      </c>
      <c r="D28" s="20">
        <f t="shared" si="1"/>
        <v>30149000</v>
      </c>
      <c r="E28" s="21">
        <f>D28*$Q$48</f>
        <v>43555886.27362112</v>
      </c>
      <c r="F28" s="21">
        <f>E28*$R$48</f>
        <v>57053335.254126012</v>
      </c>
      <c r="G28" s="21">
        <f>F28*$S$48</f>
        <v>66669756.601765916</v>
      </c>
      <c r="H28" s="21">
        <f>G28*$T$48</f>
        <v>73740589.733298302</v>
      </c>
      <c r="I28" s="21">
        <f>H28*$U$48</f>
        <v>78845261.729283452</v>
      </c>
      <c r="J28" s="21">
        <f>I28*$V$48</f>
        <v>82355499.452321649</v>
      </c>
      <c r="K28" s="21">
        <f>J28*$W$48</f>
        <v>84447486.233535066</v>
      </c>
      <c r="L28" s="21">
        <f>K28*$X$48</f>
        <v>85376227.908860013</v>
      </c>
      <c r="M28" s="21">
        <f>L28*$Y$48</f>
        <v>85812641.370243341</v>
      </c>
      <c r="N28" s="21">
        <f>M28*$Z$48</f>
        <v>85943154.123865947</v>
      </c>
    </row>
    <row r="29" spans="2:15" x14ac:dyDescent="0.25">
      <c r="B29" s="8">
        <f t="shared" si="11"/>
        <v>12</v>
      </c>
      <c r="C29" s="20">
        <v>15658000</v>
      </c>
      <c r="D29" s="21">
        <f>C29*P48</f>
        <v>28947633.208686326</v>
      </c>
      <c r="E29" s="21">
        <f>D29*$Q$48</f>
        <v>41820286.574282385</v>
      </c>
      <c r="F29" s="21">
        <f>E29*$R$48</f>
        <v>54779893.935740896</v>
      </c>
      <c r="G29" s="21">
        <f>F29*$S$48</f>
        <v>64013123.493990287</v>
      </c>
      <c r="H29" s="21">
        <f>G29*$T$48</f>
        <v>70802200.543690994</v>
      </c>
      <c r="I29" s="21">
        <f>H29*$U$48</f>
        <v>75703463.358060658</v>
      </c>
      <c r="J29" s="21">
        <f>I29*$V$48</f>
        <v>79073826.357888311</v>
      </c>
      <c r="K29" s="21">
        <f>J29*$W$48</f>
        <v>81082452.38263163</v>
      </c>
      <c r="L29" s="21">
        <f>K29*$X$48</f>
        <v>81974185.88500078</v>
      </c>
      <c r="M29" s="21">
        <f>L29*$Y$48</f>
        <v>82393209.295643181</v>
      </c>
      <c r="N29" s="21">
        <f>M29*$Z$48</f>
        <v>82518521.42277585</v>
      </c>
    </row>
    <row r="31" spans="2:15" x14ac:dyDescent="0.25">
      <c r="B31" t="s">
        <v>24</v>
      </c>
    </row>
    <row r="32" spans="2:15" x14ac:dyDescent="0.25">
      <c r="B32" s="3" t="s">
        <v>44</v>
      </c>
      <c r="C32" s="7" t="s">
        <v>33</v>
      </c>
      <c r="D32" s="7" t="s">
        <v>34</v>
      </c>
      <c r="E32" s="7" t="s">
        <v>35</v>
      </c>
      <c r="F32" s="7" t="s">
        <v>36</v>
      </c>
      <c r="G32" s="7" t="s">
        <v>37</v>
      </c>
      <c r="O32" t="s">
        <v>25</v>
      </c>
    </row>
    <row r="33" spans="2:26" x14ac:dyDescent="0.25">
      <c r="B33">
        <v>1</v>
      </c>
      <c r="C33" s="3">
        <f t="shared" ref="C33:C38" si="12">D18/C18</f>
        <v>1.8632213062777425</v>
      </c>
      <c r="D33" s="3">
        <f t="shared" ref="D33:M33" si="13">E18/D18</f>
        <v>1.4467208930333866</v>
      </c>
      <c r="E33" s="3">
        <f t="shared" si="13"/>
        <v>1.3179091486508738</v>
      </c>
      <c r="F33" s="3">
        <f t="shared" si="13"/>
        <v>1.1716080895346555</v>
      </c>
      <c r="G33" s="3">
        <f t="shared" si="13"/>
        <v>1.1089324618736383</v>
      </c>
      <c r="H33" s="3">
        <f t="shared" si="13"/>
        <v>1.0713314190720871</v>
      </c>
      <c r="I33" s="3">
        <f t="shared" si="13"/>
        <v>1.0454609574372586</v>
      </c>
      <c r="J33" s="3">
        <f t="shared" si="13"/>
        <v>1.0247166478582994</v>
      </c>
      <c r="K33" s="3">
        <f t="shared" si="13"/>
        <v>1.0104502088844731</v>
      </c>
      <c r="L33" s="3">
        <f t="shared" si="13"/>
        <v>1.0048097426906126</v>
      </c>
      <c r="M33" s="3">
        <f t="shared" si="13"/>
        <v>1.0015209035817869</v>
      </c>
      <c r="P33" s="7" t="s">
        <v>33</v>
      </c>
      <c r="Q33" s="7" t="s">
        <v>34</v>
      </c>
      <c r="R33" s="7" t="s">
        <v>35</v>
      </c>
      <c r="S33" s="7" t="s">
        <v>36</v>
      </c>
      <c r="T33" s="7" t="s">
        <v>37</v>
      </c>
      <c r="U33" s="7" t="s">
        <v>38</v>
      </c>
      <c r="V33" s="7" t="s">
        <v>39</v>
      </c>
      <c r="W33" s="7" t="s">
        <v>40</v>
      </c>
      <c r="X33" s="7" t="s">
        <v>41</v>
      </c>
      <c r="Y33" s="7" t="s">
        <v>42</v>
      </c>
      <c r="Z33" s="7" t="s">
        <v>43</v>
      </c>
    </row>
    <row r="34" spans="2:26" x14ac:dyDescent="0.25">
      <c r="B34">
        <f>B33+1</f>
        <v>2</v>
      </c>
      <c r="C34" s="3">
        <f t="shared" si="12"/>
        <v>1.8902251791197544</v>
      </c>
      <c r="D34" s="3">
        <f t="shared" ref="D34:L34" si="14">E19/D19</f>
        <v>1.4520441315825099</v>
      </c>
      <c r="E34" s="3">
        <f t="shared" si="14"/>
        <v>1.3098240298333528</v>
      </c>
      <c r="F34" s="3">
        <f t="shared" si="14"/>
        <v>1.1674436812697961</v>
      </c>
      <c r="G34" s="3">
        <f t="shared" si="14"/>
        <v>1.1066028533105718</v>
      </c>
      <c r="H34" s="3">
        <f t="shared" si="14"/>
        <v>1.0705903418638605</v>
      </c>
      <c r="I34" s="3">
        <f t="shared" si="14"/>
        <v>1.0453767674038623</v>
      </c>
      <c r="J34" s="3">
        <f t="shared" si="14"/>
        <v>1.0266817633593424</v>
      </c>
      <c r="K34" s="3">
        <f t="shared" si="14"/>
        <v>1.01193929658843</v>
      </c>
      <c r="L34" s="3">
        <f t="shared" si="14"/>
        <v>1.0054135373972375</v>
      </c>
      <c r="M34" s="3"/>
      <c r="O34" t="s">
        <v>26</v>
      </c>
      <c r="P34">
        <f>SUM(C18:C28)</f>
        <v>176231000</v>
      </c>
      <c r="Q34">
        <f>SUM(D18:D27)</f>
        <v>295657000</v>
      </c>
      <c r="R34">
        <f>SUM(E18:E26)</f>
        <v>385465000</v>
      </c>
      <c r="S34">
        <f>SUM(F18:F25)</f>
        <v>449216000</v>
      </c>
      <c r="T34">
        <f>SUM(G18:G24)</f>
        <v>460844000</v>
      </c>
      <c r="U34">
        <f>SUM(H18:H23)</f>
        <v>436477000</v>
      </c>
      <c r="V34">
        <f>SUM(I18:I22)</f>
        <v>389303000</v>
      </c>
      <c r="W34">
        <f>SUM(J18:J21)</f>
        <v>325448000</v>
      </c>
      <c r="X34">
        <f>SUM(K18:K20)</f>
        <v>249594000</v>
      </c>
      <c r="Y34">
        <f>SUM(L18:L19)</f>
        <v>168830000</v>
      </c>
      <c r="Z34">
        <f>SUM(M18:M18)</f>
        <v>84818000</v>
      </c>
    </row>
    <row r="35" spans="2:26" x14ac:dyDescent="0.25">
      <c r="B35">
        <f t="shared" ref="B35:B41" si="15">B34+1</f>
        <v>3</v>
      </c>
      <c r="C35" s="3">
        <f t="shared" si="12"/>
        <v>1.8684846173404526</v>
      </c>
      <c r="D35" s="3">
        <f t="shared" ref="D35:K35" si="16">E20/D20</f>
        <v>1.4513692804898792</v>
      </c>
      <c r="E35" s="3">
        <f t="shared" si="16"/>
        <v>1.3118392986897311</v>
      </c>
      <c r="F35" s="3">
        <f t="shared" si="16"/>
        <v>1.1684206764700626</v>
      </c>
      <c r="G35" s="3">
        <f t="shared" si="16"/>
        <v>1.1045218907222485</v>
      </c>
      <c r="H35" s="3">
        <f t="shared" si="16"/>
        <v>1.0684499086226948</v>
      </c>
      <c r="I35" s="3">
        <f t="shared" si="16"/>
        <v>1.044057430156015</v>
      </c>
      <c r="J35" s="3">
        <f t="shared" si="16"/>
        <v>1.0255796058183984</v>
      </c>
      <c r="K35" s="3">
        <f t="shared" si="16"/>
        <v>1.0106010915735844</v>
      </c>
      <c r="O35" t="s">
        <v>27</v>
      </c>
      <c r="P35">
        <f>C18*C33</f>
        <v>29383000</v>
      </c>
      <c r="Q35">
        <f t="shared" ref="Q35:Z44" si="17">D18*D33</f>
        <v>42509000</v>
      </c>
      <c r="R35">
        <f t="shared" si="17"/>
        <v>56022999.999999993</v>
      </c>
      <c r="S35">
        <f t="shared" si="17"/>
        <v>65637000</v>
      </c>
      <c r="T35">
        <f t="shared" si="17"/>
        <v>72787000</v>
      </c>
      <c r="U35">
        <f t="shared" si="17"/>
        <v>77979000</v>
      </c>
      <c r="V35">
        <f t="shared" si="17"/>
        <v>81523999.999999985</v>
      </c>
      <c r="W35">
        <f t="shared" si="17"/>
        <v>83539000</v>
      </c>
      <c r="X35">
        <f t="shared" si="17"/>
        <v>84412000</v>
      </c>
      <c r="Y35">
        <f t="shared" si="17"/>
        <v>84818000</v>
      </c>
      <c r="Z35">
        <f t="shared" si="17"/>
        <v>84947000</v>
      </c>
    </row>
    <row r="36" spans="2:26" x14ac:dyDescent="0.25">
      <c r="B36">
        <f t="shared" si="15"/>
        <v>4</v>
      </c>
      <c r="C36" s="3">
        <f t="shared" si="12"/>
        <v>1.8439707673568819</v>
      </c>
      <c r="D36" s="3">
        <f t="shared" ref="D36:J36" si="18">E21/D21</f>
        <v>1.4415747407358479</v>
      </c>
      <c r="E36" s="3">
        <f t="shared" si="18"/>
        <v>1.3079178885630498</v>
      </c>
      <c r="F36" s="3">
        <f t="shared" si="18"/>
        <v>1.1665323710762332</v>
      </c>
      <c r="G36" s="3">
        <f t="shared" si="18"/>
        <v>1.1052931901794429</v>
      </c>
      <c r="H36" s="3">
        <f t="shared" si="18"/>
        <v>1.0687434618990042</v>
      </c>
      <c r="I36" s="3">
        <f t="shared" si="18"/>
        <v>1.0436142219736357</v>
      </c>
      <c r="J36" s="3">
        <f t="shared" si="18"/>
        <v>1.0246412823698507</v>
      </c>
      <c r="P36">
        <f t="shared" ref="P36:P42" si="19">C19*C34</f>
        <v>29548000</v>
      </c>
      <c r="Q36">
        <f t="shared" si="17"/>
        <v>42905000</v>
      </c>
      <c r="R36">
        <f t="shared" si="17"/>
        <v>56198000</v>
      </c>
      <c r="S36">
        <f t="shared" si="17"/>
        <v>65608000</v>
      </c>
      <c r="T36">
        <f t="shared" si="17"/>
        <v>72602000</v>
      </c>
      <c r="U36">
        <f t="shared" si="17"/>
        <v>77727000</v>
      </c>
      <c r="V36">
        <f t="shared" si="17"/>
        <v>81254000</v>
      </c>
      <c r="W36">
        <f t="shared" si="17"/>
        <v>83422000</v>
      </c>
      <c r="X36">
        <f t="shared" si="17"/>
        <v>84418000</v>
      </c>
      <c r="Y36">
        <f t="shared" si="17"/>
        <v>84875000</v>
      </c>
    </row>
    <row r="37" spans="2:26" x14ac:dyDescent="0.25">
      <c r="B37">
        <f t="shared" si="15"/>
        <v>5</v>
      </c>
      <c r="C37" s="3">
        <f t="shared" si="12"/>
        <v>1.8420954045954046</v>
      </c>
      <c r="D37" s="3">
        <f t="shared" ref="D37:I37" si="20">E22/D22</f>
        <v>1.4524285665864489</v>
      </c>
      <c r="E37" s="3">
        <f t="shared" si="20"/>
        <v>1.3083942031691209</v>
      </c>
      <c r="F37" s="3">
        <f t="shared" si="20"/>
        <v>1.1704241429743516</v>
      </c>
      <c r="G37" s="3">
        <f t="shared" si="20"/>
        <v>1.107648466192225</v>
      </c>
      <c r="H37" s="3">
        <f t="shared" si="20"/>
        <v>1.0697943179473068</v>
      </c>
      <c r="I37" s="3">
        <f t="shared" si="20"/>
        <v>1.0440983564392088</v>
      </c>
      <c r="P37">
        <f t="shared" si="19"/>
        <v>29395000</v>
      </c>
      <c r="Q37">
        <f t="shared" si="17"/>
        <v>42663000</v>
      </c>
      <c r="R37">
        <f t="shared" si="17"/>
        <v>55967000</v>
      </c>
      <c r="S37">
        <f t="shared" si="17"/>
        <v>65392999.999999993</v>
      </c>
      <c r="T37">
        <f t="shared" si="17"/>
        <v>72228000</v>
      </c>
      <c r="U37">
        <f t="shared" si="17"/>
        <v>77172000</v>
      </c>
      <c r="V37">
        <f t="shared" si="17"/>
        <v>80572000</v>
      </c>
      <c r="W37">
        <f t="shared" si="17"/>
        <v>82632999.999999985</v>
      </c>
      <c r="X37">
        <f t="shared" si="17"/>
        <v>83509000</v>
      </c>
    </row>
    <row r="38" spans="2:26" x14ac:dyDescent="0.25">
      <c r="B38">
        <f t="shared" si="15"/>
        <v>6</v>
      </c>
      <c r="C38" s="3">
        <f t="shared" si="12"/>
        <v>1.8344924353343095</v>
      </c>
      <c r="D38" s="3">
        <f t="shared" ref="D38:H38" si="21">E23/D23</f>
        <v>1.4326760001330185</v>
      </c>
      <c r="E38" s="3">
        <f t="shared" si="21"/>
        <v>1.3083422310941926</v>
      </c>
      <c r="F38" s="3">
        <f t="shared" si="21"/>
        <v>1.1666607529361672</v>
      </c>
      <c r="G38" s="3">
        <f t="shared" si="21"/>
        <v>1.1035279805352798</v>
      </c>
      <c r="H38" s="3">
        <f t="shared" si="21"/>
        <v>1.0664342409877632</v>
      </c>
      <c r="P38">
        <f t="shared" si="19"/>
        <v>30278000</v>
      </c>
      <c r="Q38">
        <f t="shared" si="17"/>
        <v>43648000</v>
      </c>
      <c r="R38">
        <f t="shared" si="17"/>
        <v>57088000</v>
      </c>
      <c r="S38">
        <f t="shared" si="17"/>
        <v>66595000</v>
      </c>
      <c r="T38">
        <f t="shared" si="17"/>
        <v>73607000</v>
      </c>
      <c r="U38">
        <f t="shared" si="17"/>
        <v>78667000</v>
      </c>
      <c r="V38">
        <f t="shared" si="17"/>
        <v>82098000</v>
      </c>
      <c r="W38">
        <f t="shared" si="17"/>
        <v>84121000</v>
      </c>
    </row>
    <row r="39" spans="2:26" x14ac:dyDescent="0.25">
      <c r="B39">
        <f t="shared" si="15"/>
        <v>7</v>
      </c>
      <c r="C39" s="3">
        <f t="shared" ref="C39:G44" si="22">D24/C24</f>
        <v>1.8484680352629308</v>
      </c>
      <c r="D39" s="3">
        <f t="shared" si="22"/>
        <v>1.4404348986125934</v>
      </c>
      <c r="E39" s="3">
        <f t="shared" si="22"/>
        <v>1.3124797406807132</v>
      </c>
      <c r="F39" s="3">
        <f t="shared" si="22"/>
        <v>1.1683660868644816</v>
      </c>
      <c r="G39" s="3">
        <f t="shared" si="22"/>
        <v>1.1058885701343801</v>
      </c>
      <c r="P39">
        <f t="shared" si="19"/>
        <v>29503000</v>
      </c>
      <c r="Q39">
        <f t="shared" si="17"/>
        <v>42851000</v>
      </c>
      <c r="R39">
        <f t="shared" si="17"/>
        <v>56066000</v>
      </c>
      <c r="S39">
        <f t="shared" si="17"/>
        <v>65621000</v>
      </c>
      <c r="T39">
        <f t="shared" si="17"/>
        <v>72685000</v>
      </c>
      <c r="U39">
        <f t="shared" si="17"/>
        <v>77758000</v>
      </c>
      <c r="V39">
        <f t="shared" si="17"/>
        <v>81187000</v>
      </c>
    </row>
    <row r="40" spans="2:26" x14ac:dyDescent="0.25">
      <c r="B40">
        <f t="shared" si="15"/>
        <v>8</v>
      </c>
      <c r="C40" s="3">
        <f t="shared" si="22"/>
        <v>1.84478866173335</v>
      </c>
      <c r="D40" s="3">
        <f t="shared" si="22"/>
        <v>1.42832375837101</v>
      </c>
      <c r="E40" s="3">
        <f t="shared" si="22"/>
        <v>1.3047575981150488</v>
      </c>
      <c r="F40" s="3">
        <f t="shared" si="22"/>
        <v>1.169019736602094</v>
      </c>
      <c r="P40">
        <f t="shared" si="19"/>
        <v>30071000</v>
      </c>
      <c r="Q40">
        <f t="shared" si="17"/>
        <v>43082000</v>
      </c>
      <c r="R40">
        <f t="shared" si="17"/>
        <v>56366000.000000007</v>
      </c>
      <c r="S40">
        <f t="shared" si="17"/>
        <v>65760000</v>
      </c>
      <c r="T40">
        <f t="shared" si="17"/>
        <v>72568000</v>
      </c>
      <c r="U40">
        <f t="shared" si="17"/>
        <v>77389000</v>
      </c>
    </row>
    <row r="41" spans="2:26" x14ac:dyDescent="0.25">
      <c r="B41">
        <f t="shared" si="15"/>
        <v>9</v>
      </c>
      <c r="C41" s="3">
        <f t="shared" si="22"/>
        <v>1.8414039039039038</v>
      </c>
      <c r="D41" s="3">
        <f t="shared" si="22"/>
        <v>1.4473550096830088</v>
      </c>
      <c r="E41" s="3">
        <f t="shared" si="22"/>
        <v>1.307511737089202</v>
      </c>
      <c r="P41">
        <f t="shared" si="19"/>
        <v>29984000</v>
      </c>
      <c r="Q41">
        <f t="shared" si="17"/>
        <v>43190000</v>
      </c>
      <c r="R41">
        <f t="shared" si="17"/>
        <v>56686000</v>
      </c>
      <c r="S41">
        <f t="shared" si="17"/>
        <v>66230000.000000007</v>
      </c>
      <c r="T41">
        <f t="shared" si="17"/>
        <v>73243000</v>
      </c>
    </row>
    <row r="42" spans="2:26" x14ac:dyDescent="0.25">
      <c r="B42">
        <f>B41+1</f>
        <v>10</v>
      </c>
      <c r="C42" s="3">
        <f t="shared" si="22"/>
        <v>1.8417668616987077</v>
      </c>
      <c r="D42" s="3">
        <f t="shared" si="22"/>
        <v>1.45459940652819</v>
      </c>
      <c r="P42">
        <f t="shared" si="19"/>
        <v>29417000</v>
      </c>
      <c r="Q42">
        <f t="shared" si="17"/>
        <v>42017000</v>
      </c>
      <c r="R42">
        <f t="shared" si="17"/>
        <v>54822000.000000007</v>
      </c>
      <c r="S42">
        <f t="shared" si="17"/>
        <v>64088000</v>
      </c>
    </row>
    <row r="43" spans="2:26" x14ac:dyDescent="0.25">
      <c r="B43">
        <f t="shared" ref="B43:B44" si="23">B42+1</f>
        <v>11</v>
      </c>
      <c r="C43" s="3">
        <f t="shared" si="22"/>
        <v>1.8200422577724118</v>
      </c>
      <c r="P43">
        <f>C26*C41</f>
        <v>29433000</v>
      </c>
      <c r="Q43">
        <f t="shared" si="17"/>
        <v>42600000</v>
      </c>
      <c r="R43">
        <f t="shared" si="17"/>
        <v>55700000.000000007</v>
      </c>
    </row>
    <row r="44" spans="2:26" x14ac:dyDescent="0.25">
      <c r="B44">
        <f t="shared" si="23"/>
        <v>12</v>
      </c>
      <c r="C44" s="3">
        <f t="shared" si="22"/>
        <v>1.8487439780742321</v>
      </c>
      <c r="P44">
        <f t="shared" ref="P44:P45" si="24">C27*C42</f>
        <v>28645000</v>
      </c>
      <c r="Q44">
        <f t="shared" si="17"/>
        <v>41667000</v>
      </c>
    </row>
    <row r="45" spans="2:26" x14ac:dyDescent="0.25">
      <c r="P45">
        <f t="shared" si="24"/>
        <v>30149000</v>
      </c>
    </row>
    <row r="47" spans="2:26" x14ac:dyDescent="0.25">
      <c r="O47" s="3" t="s">
        <v>45</v>
      </c>
      <c r="P47" s="7" t="s">
        <v>33</v>
      </c>
      <c r="Q47" s="7" t="s">
        <v>34</v>
      </c>
      <c r="R47" s="7" t="s">
        <v>35</v>
      </c>
      <c r="S47" s="7" t="s">
        <v>36</v>
      </c>
      <c r="T47" s="7" t="s">
        <v>37</v>
      </c>
      <c r="U47" s="7" t="s">
        <v>38</v>
      </c>
      <c r="V47" s="7" t="s">
        <v>39</v>
      </c>
      <c r="W47" s="7" t="s">
        <v>40</v>
      </c>
      <c r="X47" s="7" t="s">
        <v>41</v>
      </c>
      <c r="Y47" s="7" t="s">
        <v>42</v>
      </c>
      <c r="Z47" s="7" t="s">
        <v>43</v>
      </c>
    </row>
    <row r="48" spans="2:26" x14ac:dyDescent="0.25">
      <c r="D48" s="29" t="s">
        <v>5</v>
      </c>
      <c r="E48" s="29"/>
      <c r="I48" t="s">
        <v>6</v>
      </c>
      <c r="P48" s="22">
        <f>SUM(P35:P45)/P34</f>
        <v>1.8487439780742321</v>
      </c>
      <c r="Q48" s="22">
        <f>SUM(Q35:Q45)/Q34</f>
        <v>1.4446875940701556</v>
      </c>
      <c r="R48" s="22">
        <f t="shared" ref="R48:Z48" si="25">SUM(R35:R45)/R34</f>
        <v>1.3098880572814653</v>
      </c>
      <c r="S48" s="22">
        <f t="shared" si="25"/>
        <v>1.1685514318278958</v>
      </c>
      <c r="T48" s="22">
        <f t="shared" si="25"/>
        <v>1.1060575813073406</v>
      </c>
      <c r="U48" s="22">
        <f t="shared" si="25"/>
        <v>1.069224724326826</v>
      </c>
      <c r="V48" s="22">
        <f t="shared" si="25"/>
        <v>1.0445205919296794</v>
      </c>
      <c r="W48" s="22">
        <f t="shared" si="25"/>
        <v>1.0254019075243972</v>
      </c>
      <c r="X48" s="22">
        <f t="shared" si="25"/>
        <v>1.0109978605254935</v>
      </c>
      <c r="Y48" s="22">
        <f t="shared" si="25"/>
        <v>1.0051116507729669</v>
      </c>
      <c r="Z48" s="22">
        <f t="shared" si="25"/>
        <v>1.0015209035817869</v>
      </c>
    </row>
    <row r="49" spans="2:16" x14ac:dyDescent="0.25">
      <c r="B49" s="8" t="s">
        <v>2</v>
      </c>
      <c r="C49" s="8" t="s">
        <v>11</v>
      </c>
      <c r="D49" s="8" t="s">
        <v>4</v>
      </c>
      <c r="E49" s="8" t="s">
        <v>3</v>
      </c>
      <c r="F49" s="8" t="s">
        <v>14</v>
      </c>
      <c r="G49" s="8" t="s">
        <v>13</v>
      </c>
      <c r="H49" s="8" t="s">
        <v>18</v>
      </c>
      <c r="I49" s="18" t="s">
        <v>17</v>
      </c>
      <c r="J49" s="8" t="s">
        <v>7</v>
      </c>
      <c r="K49" s="8" t="s">
        <v>15</v>
      </c>
      <c r="L49" s="8" t="s">
        <v>16</v>
      </c>
      <c r="M49" s="8" t="s">
        <v>8</v>
      </c>
      <c r="N49" s="8" t="s">
        <v>9</v>
      </c>
      <c r="O49" s="8" t="s">
        <v>12</v>
      </c>
      <c r="P49" s="8" t="s">
        <v>20</v>
      </c>
    </row>
    <row r="50" spans="2:16" x14ac:dyDescent="0.25">
      <c r="B50" s="8">
        <v>1</v>
      </c>
      <c r="C50" s="8">
        <f>N18</f>
        <v>84947000</v>
      </c>
      <c r="D50" s="8">
        <v>101691010</v>
      </c>
      <c r="E50" s="19">
        <f>C50/J50</f>
        <v>1</v>
      </c>
      <c r="F50" s="8">
        <v>101691010</v>
      </c>
      <c r="G50" s="8">
        <f>J50/F50</f>
        <v>0.83534424527792572</v>
      </c>
      <c r="H50" s="17">
        <f>F50*E50</f>
        <v>101691010</v>
      </c>
      <c r="I50" s="18">
        <f>C50+(1-E50)*D50</f>
        <v>84947000</v>
      </c>
      <c r="J50" s="17">
        <f>N18</f>
        <v>84947000</v>
      </c>
      <c r="K50" s="17">
        <f>$H$62*F50*E50</f>
        <v>82330974.575732216</v>
      </c>
      <c r="L50" s="17">
        <f>C50+(1-E50)*$H$62*F50</f>
        <v>84947000</v>
      </c>
      <c r="M50" s="17">
        <f>I50-C50</f>
        <v>0</v>
      </c>
      <c r="N50" s="8">
        <f>J50-C50</f>
        <v>0</v>
      </c>
      <c r="O50" s="17">
        <f>(1-E50)*I50</f>
        <v>0</v>
      </c>
      <c r="P50" s="17">
        <f>L50-C50</f>
        <v>0</v>
      </c>
    </row>
    <row r="51" spans="2:16" x14ac:dyDescent="0.25">
      <c r="B51" s="8">
        <f>B50+1</f>
        <v>2</v>
      </c>
      <c r="C51" s="8">
        <f>M19</f>
        <v>84875000</v>
      </c>
      <c r="D51" s="8">
        <v>100573270</v>
      </c>
      <c r="E51" s="19">
        <f t="shared" ref="E51:E61" si="26">C51/J51</f>
        <v>0.99848140605318603</v>
      </c>
      <c r="F51" s="8">
        <v>100573270</v>
      </c>
      <c r="G51" s="8">
        <f>J51/F51</f>
        <v>0.84519561401855747</v>
      </c>
      <c r="H51" s="17">
        <f t="shared" ref="H51:H61" si="27">F51*E51</f>
        <v>100420540.04096672</v>
      </c>
      <c r="I51" s="18">
        <f t="shared" ref="I51:I61" si="28">C51+(1-E51)*D51</f>
        <v>85027729.959033281</v>
      </c>
      <c r="J51" s="17">
        <f t="shared" ref="J51:J61" si="29">N19</f>
        <v>85004086.691504166</v>
      </c>
      <c r="K51" s="17">
        <f>$H$62*F51*E51</f>
        <v>81302377.948592797</v>
      </c>
      <c r="L51" s="17">
        <f>C51+(1-E51)*$H$62*F51</f>
        <v>84998653.077829808</v>
      </c>
      <c r="M51" s="17">
        <f>I51-C51</f>
        <v>152729.95903328061</v>
      </c>
      <c r="N51" s="8">
        <f>J51-C51</f>
        <v>129086.69150416553</v>
      </c>
      <c r="O51" s="17">
        <f>(1-E51)*I51</f>
        <v>129122.59602712105</v>
      </c>
      <c r="P51" s="17">
        <f t="shared" ref="P51:P61" si="30">L51-C51</f>
        <v>123653.077829808</v>
      </c>
    </row>
    <row r="52" spans="2:16" x14ac:dyDescent="0.25">
      <c r="B52" s="8">
        <f t="shared" ref="B52:B58" si="31">B51+1</f>
        <v>3</v>
      </c>
      <c r="C52" s="8">
        <f>L20</f>
        <v>83509000</v>
      </c>
      <c r="D52" s="8">
        <v>100062840</v>
      </c>
      <c r="E52" s="19">
        <f t="shared" si="26"/>
        <v>0.99340347441532295</v>
      </c>
      <c r="F52" s="8">
        <v>100062840</v>
      </c>
      <c r="G52" s="8">
        <f>J52/F52</f>
        <v>0.84010734862178149</v>
      </c>
      <c r="H52" s="17">
        <f t="shared" si="27"/>
        <v>99402772.915864557</v>
      </c>
      <c r="I52" s="18">
        <f t="shared" si="28"/>
        <v>84169067.084135443</v>
      </c>
      <c r="J52" s="17">
        <f t="shared" si="29"/>
        <v>84063527.207965538</v>
      </c>
      <c r="K52" s="17">
        <f>$H$62*F52*E52</f>
        <v>80478374.339022964</v>
      </c>
      <c r="L52" s="17">
        <f>C52+(1-E52)*$H$62*F52</f>
        <v>84043402.857462361</v>
      </c>
      <c r="M52" s="17">
        <f>I52-C52</f>
        <v>660067.08413544297</v>
      </c>
      <c r="N52" s="8">
        <f t="shared" ref="N52:N61" si="32">J52-C52</f>
        <v>554527.20796553791</v>
      </c>
      <c r="O52" s="17">
        <f t="shared" ref="O52:O61" si="33">(1-E52)*I52</f>
        <v>555223.40445889824</v>
      </c>
      <c r="P52" s="17">
        <f t="shared" si="30"/>
        <v>534402.85746236145</v>
      </c>
    </row>
    <row r="53" spans="2:16" x14ac:dyDescent="0.25">
      <c r="B53" s="8">
        <f t="shared" si="31"/>
        <v>4</v>
      </c>
      <c r="C53" s="8">
        <f>K21</f>
        <v>84121000</v>
      </c>
      <c r="D53" s="8">
        <v>100063410</v>
      </c>
      <c r="E53" s="19">
        <f t="shared" si="26"/>
        <v>0.98259700955150853</v>
      </c>
      <c r="F53" s="8">
        <v>100063410</v>
      </c>
      <c r="G53" s="8">
        <f t="shared" ref="G53:G61" si="34">J53/F53</f>
        <v>0.85556633959679484</v>
      </c>
      <c r="H53" s="17">
        <f t="shared" si="27"/>
        <v>98322007.431526512</v>
      </c>
      <c r="I53" s="18">
        <f t="shared" si="28"/>
        <v>85862402.568473488</v>
      </c>
      <c r="J53" s="17">
        <f t="shared" si="29"/>
        <v>85610885.421273321</v>
      </c>
      <c r="K53" s="17">
        <f>$H$62*F53*E53</f>
        <v>79603366.060381979</v>
      </c>
      <c r="L53" s="17">
        <f>C53+(1-E53)*$H$62*F53</f>
        <v>85530872.618937552</v>
      </c>
      <c r="M53" s="17">
        <f t="shared" ref="M53:N61" si="35">I53-C53</f>
        <v>1741402.5684734881</v>
      </c>
      <c r="N53" s="8">
        <f t="shared" si="32"/>
        <v>1489885.4212733209</v>
      </c>
      <c r="O53" s="17">
        <f t="shared" si="33"/>
        <v>1494262.5717836739</v>
      </c>
      <c r="P53" s="17">
        <f t="shared" si="30"/>
        <v>1409872.618937552</v>
      </c>
    </row>
    <row r="54" spans="2:16" x14ac:dyDescent="0.25">
      <c r="B54" s="8">
        <f t="shared" si="31"/>
        <v>5</v>
      </c>
      <c r="C54" s="8">
        <f>J22</f>
        <v>81187000</v>
      </c>
      <c r="D54" s="8">
        <v>100055940</v>
      </c>
      <c r="E54" s="19">
        <f t="shared" si="26"/>
        <v>0.95825549215504058</v>
      </c>
      <c r="F54" s="8">
        <v>100055940</v>
      </c>
      <c r="G54" s="8">
        <f t="shared" si="34"/>
        <v>0.84676383331996052</v>
      </c>
      <c r="H54" s="17">
        <f t="shared" si="27"/>
        <v>95879154.027735204</v>
      </c>
      <c r="I54" s="18">
        <f t="shared" si="28"/>
        <v>85363785.972264796</v>
      </c>
      <c r="J54" s="17">
        <f t="shared" si="29"/>
        <v>84723751.300831974</v>
      </c>
      <c r="K54" s="17">
        <f>$H$62*F54*E54</f>
        <v>77625585.51242809</v>
      </c>
      <c r="L54" s="17">
        <f>C54+(1-E54)*$H$62*F54</f>
        <v>84568605.312906295</v>
      </c>
      <c r="M54" s="17">
        <f t="shared" si="35"/>
        <v>4176785.9722647965</v>
      </c>
      <c r="N54" s="8">
        <f t="shared" si="32"/>
        <v>3536751.3008319736</v>
      </c>
      <c r="O54" s="17">
        <f t="shared" si="33"/>
        <v>3563469.233194645</v>
      </c>
      <c r="P54" s="17">
        <f t="shared" si="30"/>
        <v>3381605.3129062951</v>
      </c>
    </row>
    <row r="55" spans="2:16" x14ac:dyDescent="0.25">
      <c r="B55" s="8">
        <f t="shared" si="31"/>
        <v>6</v>
      </c>
      <c r="C55" s="8">
        <f>I23</f>
        <v>77389000</v>
      </c>
      <c r="D55" s="8">
        <v>110403630</v>
      </c>
      <c r="E55" s="19">
        <f t="shared" si="26"/>
        <v>0.91741177680827724</v>
      </c>
      <c r="F55" s="8">
        <v>110403630</v>
      </c>
      <c r="G55" s="8">
        <f t="shared" si="34"/>
        <v>0.76406722537318905</v>
      </c>
      <c r="H55" s="17">
        <f t="shared" si="27"/>
        <v>101285590.36438362</v>
      </c>
      <c r="I55" s="18">
        <f t="shared" si="28"/>
        <v>86507039.635616377</v>
      </c>
      <c r="J55" s="17">
        <f t="shared" si="29"/>
        <v>84355795.245228171</v>
      </c>
      <c r="K55" s="17">
        <f>$H$62*F55*E55</f>
        <v>82002739.132771879</v>
      </c>
      <c r="L55" s="17">
        <f>C55+(1-E55)*$H$62*F55</f>
        <v>84771138.199044839</v>
      </c>
      <c r="M55" s="17">
        <f t="shared" si="35"/>
        <v>9118039.635616377</v>
      </c>
      <c r="N55" s="8">
        <f t="shared" si="32"/>
        <v>6966795.2452281713</v>
      </c>
      <c r="O55" s="17">
        <f t="shared" si="33"/>
        <v>7144462.6970814932</v>
      </c>
      <c r="P55" s="17">
        <f t="shared" si="30"/>
        <v>7382138.1990448385</v>
      </c>
    </row>
    <row r="56" spans="2:16" x14ac:dyDescent="0.25">
      <c r="B56" s="8">
        <f t="shared" si="31"/>
        <v>7</v>
      </c>
      <c r="C56" s="8">
        <f>H24</f>
        <v>73243000</v>
      </c>
      <c r="D56" s="8">
        <v>110286740</v>
      </c>
      <c r="E56" s="19">
        <f t="shared" si="26"/>
        <v>0.85801586508006633</v>
      </c>
      <c r="F56" s="8">
        <v>110286740</v>
      </c>
      <c r="G56" s="8">
        <f t="shared" si="34"/>
        <v>0.77401166661676613</v>
      </c>
      <c r="H56" s="17">
        <f t="shared" si="27"/>
        <v>94627772.627960354</v>
      </c>
      <c r="I56" s="18">
        <f t="shared" si="28"/>
        <v>88901967.372039646</v>
      </c>
      <c r="J56" s="17">
        <f t="shared" si="29"/>
        <v>85363223.433129966</v>
      </c>
      <c r="K56" s="17">
        <f>$H$62*F56*E56</f>
        <v>76612443.345687822</v>
      </c>
      <c r="L56" s="17">
        <f>C56+(1-E56)*$H$62*F56</f>
        <v>85920797.620356172</v>
      </c>
      <c r="M56" s="17">
        <f t="shared" si="35"/>
        <v>15658967.372039646</v>
      </c>
      <c r="N56" s="8">
        <f t="shared" si="32"/>
        <v>12120223.433129966</v>
      </c>
      <c r="O56" s="17">
        <f t="shared" si="33"/>
        <v>12622668.929999217</v>
      </c>
      <c r="P56" s="17">
        <f t="shared" si="30"/>
        <v>12677797.620356172</v>
      </c>
    </row>
    <row r="57" spans="2:16" x14ac:dyDescent="0.25">
      <c r="B57" s="8">
        <f t="shared" si="31"/>
        <v>8</v>
      </c>
      <c r="C57" s="8">
        <f>G25</f>
        <v>64088000</v>
      </c>
      <c r="D57" s="8">
        <v>109958540</v>
      </c>
      <c r="E57" s="19">
        <f>C57/J57</f>
        <v>0.77574249259781447</v>
      </c>
      <c r="F57" s="8">
        <v>109958540</v>
      </c>
      <c r="G57" s="8">
        <f t="shared" si="34"/>
        <v>0.75132903543009555</v>
      </c>
      <c r="H57" s="17">
        <f t="shared" si="27"/>
        <v>85299511.902016491</v>
      </c>
      <c r="I57" s="18">
        <f t="shared" si="28"/>
        <v>88747028.097983509</v>
      </c>
      <c r="J57" s="17">
        <f t="shared" si="29"/>
        <v>82615043.795501575</v>
      </c>
      <c r="K57" s="17">
        <f>$H$62*F57*E57</f>
        <v>69060106.156161562</v>
      </c>
      <c r="L57" s="17">
        <f>C57+(1-E57)*$H$62*F57</f>
        <v>84052417.851660103</v>
      </c>
      <c r="M57" s="17">
        <f t="shared" si="35"/>
        <v>24659028.097983509</v>
      </c>
      <c r="N57" s="8">
        <f t="shared" si="32"/>
        <v>18527043.795501575</v>
      </c>
      <c r="O57" s="17">
        <f t="shared" si="33"/>
        <v>19902187.310605504</v>
      </c>
      <c r="P57" s="17">
        <f t="shared" si="30"/>
        <v>19964417.851660103</v>
      </c>
    </row>
    <row r="58" spans="2:16" x14ac:dyDescent="0.25">
      <c r="B58" s="8">
        <f t="shared" si="31"/>
        <v>9</v>
      </c>
      <c r="C58" s="8">
        <f>F26</f>
        <v>55700000</v>
      </c>
      <c r="D58" s="8">
        <v>108823420</v>
      </c>
      <c r="E58" s="19">
        <f t="shared" si="26"/>
        <v>0.66384967872947309</v>
      </c>
      <c r="F58" s="8">
        <v>108823420</v>
      </c>
      <c r="G58" s="8">
        <f t="shared" si="34"/>
        <v>0.77101544045706238</v>
      </c>
      <c r="H58" s="17">
        <f t="shared" si="27"/>
        <v>72242392.405242518</v>
      </c>
      <c r="I58" s="18">
        <f t="shared" si="28"/>
        <v>92281027.594757482</v>
      </c>
      <c r="J58" s="17">
        <f t="shared" si="29"/>
        <v>83904537.103343889</v>
      </c>
      <c r="K58" s="17">
        <f>$H$62*F58*E58</f>
        <v>58488814.029933348</v>
      </c>
      <c r="L58" s="17">
        <f>C58+(1-E58)*$H$62*F58</f>
        <v>85316695.250230446</v>
      </c>
      <c r="M58" s="17">
        <f t="shared" si="35"/>
        <v>36581027.594757482</v>
      </c>
      <c r="N58" s="8">
        <f t="shared" si="32"/>
        <v>28204537.103343889</v>
      </c>
      <c r="O58" s="17">
        <f t="shared" si="33"/>
        <v>31020297.073152088</v>
      </c>
      <c r="P58" s="17">
        <f t="shared" si="30"/>
        <v>29616695.250230446</v>
      </c>
    </row>
    <row r="59" spans="2:16" x14ac:dyDescent="0.25">
      <c r="B59" s="8">
        <f>B58+1</f>
        <v>10</v>
      </c>
      <c r="C59" s="8">
        <f>E27</f>
        <v>41667000</v>
      </c>
      <c r="D59" s="8">
        <v>106369260</v>
      </c>
      <c r="E59" s="19">
        <f t="shared" si="26"/>
        <v>0.50679878714767679</v>
      </c>
      <c r="F59" s="8">
        <v>106369260</v>
      </c>
      <c r="G59" s="8">
        <f t="shared" si="34"/>
        <v>0.77293064746573004</v>
      </c>
      <c r="H59" s="17">
        <f t="shared" si="27"/>
        <v>53907811.957795888</v>
      </c>
      <c r="I59" s="18">
        <f t="shared" si="28"/>
        <v>94128448.042204112</v>
      </c>
      <c r="J59" s="17">
        <f t="shared" si="29"/>
        <v>82216061.002250582</v>
      </c>
      <c r="K59" s="17">
        <f>$H$62*F59*E59</f>
        <v>43644789.207331568</v>
      </c>
      <c r="L59" s="17">
        <f>C59+(1-E59)*$H$62*F59</f>
        <v>84140785.489679009</v>
      </c>
      <c r="M59" s="17">
        <f t="shared" si="35"/>
        <v>52461448.042204112</v>
      </c>
      <c r="N59" s="8">
        <f t="shared" si="32"/>
        <v>40549061.002250582</v>
      </c>
      <c r="O59" s="17">
        <f t="shared" si="33"/>
        <v>46424264.73832196</v>
      </c>
      <c r="P59" s="17">
        <f t="shared" si="30"/>
        <v>42473785.489679009</v>
      </c>
    </row>
    <row r="60" spans="2:16" x14ac:dyDescent="0.25">
      <c r="B60" s="8">
        <f t="shared" ref="B60:B61" si="36">B59+1</f>
        <v>11</v>
      </c>
      <c r="C60" s="8">
        <f>D28</f>
        <v>30149000</v>
      </c>
      <c r="D60" s="8">
        <v>100389910</v>
      </c>
      <c r="E60" s="19">
        <f t="shared" si="26"/>
        <v>0.35080164682515169</v>
      </c>
      <c r="F60" s="8">
        <v>100389910</v>
      </c>
      <c r="G60" s="8">
        <f t="shared" si="34"/>
        <v>0.85609354688998074</v>
      </c>
      <c r="H60" s="17">
        <f t="shared" si="27"/>
        <v>35216945.752628766</v>
      </c>
      <c r="I60" s="18">
        <f t="shared" si="28"/>
        <v>95321964.247371227</v>
      </c>
      <c r="J60" s="17">
        <f t="shared" si="29"/>
        <v>85943154.123865947</v>
      </c>
      <c r="K60" s="17">
        <f>$H$62*F60*E60</f>
        <v>28512308.663220271</v>
      </c>
      <c r="L60" s="17">
        <f>C60+(1-E60)*$H$62*F60</f>
        <v>82914270.622009024</v>
      </c>
      <c r="M60" s="17">
        <f t="shared" si="35"/>
        <v>65172964.247371227</v>
      </c>
      <c r="N60" s="8">
        <f t="shared" si="32"/>
        <v>55794154.123865947</v>
      </c>
      <c r="O60" s="17">
        <f t="shared" si="33"/>
        <v>61882862.210785165</v>
      </c>
      <c r="P60" s="17">
        <f t="shared" si="30"/>
        <v>52765270.622009024</v>
      </c>
    </row>
    <row r="61" spans="2:16" x14ac:dyDescent="0.25">
      <c r="B61" s="8">
        <f t="shared" si="36"/>
        <v>12</v>
      </c>
      <c r="C61" s="8">
        <f>C29</f>
        <v>15658000</v>
      </c>
      <c r="D61" s="8">
        <v>109819230</v>
      </c>
      <c r="E61" s="19">
        <f t="shared" si="26"/>
        <v>0.18975133982076237</v>
      </c>
      <c r="F61" s="8">
        <v>109819230</v>
      </c>
      <c r="G61" s="8">
        <f t="shared" si="34"/>
        <v>0.75140320527448468</v>
      </c>
      <c r="H61" s="17">
        <f t="shared" si="27"/>
        <v>20838346.030584462</v>
      </c>
      <c r="I61" s="18">
        <f t="shared" si="28"/>
        <v>104638883.96941553</v>
      </c>
      <c r="J61" s="17">
        <f t="shared" si="29"/>
        <v>82518521.42277585</v>
      </c>
      <c r="K61" s="17">
        <f>$H$62*F61*E61</f>
        <v>16871121.028735574</v>
      </c>
      <c r="L61" s="17">
        <f>C61+(1-E61)*$H$62*F61</f>
        <v>87698614.95516789</v>
      </c>
      <c r="M61" s="17">
        <f t="shared" si="35"/>
        <v>88980883.969415531</v>
      </c>
      <c r="N61" s="8">
        <f t="shared" si="32"/>
        <v>66860521.42277585</v>
      </c>
      <c r="O61" s="17">
        <f t="shared" si="33"/>
        <v>84783515.538869634</v>
      </c>
      <c r="P61" s="17">
        <f t="shared" si="30"/>
        <v>72040614.95516789</v>
      </c>
    </row>
    <row r="62" spans="2:16" x14ac:dyDescent="0.25">
      <c r="G62" s="24" t="s">
        <v>19</v>
      </c>
      <c r="H62" s="25">
        <f>SUM(C50:C61)/SUM(H50:H61)</f>
        <v>0.80961900738061521</v>
      </c>
      <c r="L62" s="20" t="s">
        <v>21</v>
      </c>
      <c r="M62" s="23">
        <f>SUM(M50:M61)</f>
        <v>299363344.54329491</v>
      </c>
      <c r="N62" s="23">
        <f>SUM(N50:N61)</f>
        <v>234732586.74767101</v>
      </c>
      <c r="O62" s="23">
        <f>SUM(O50:O61)</f>
        <v>269522336.30427939</v>
      </c>
      <c r="P62" s="23">
        <f>SUM(P50:P61)</f>
        <v>242370253.8552835</v>
      </c>
    </row>
  </sheetData>
  <mergeCells count="2">
    <mergeCell ref="C2:N2"/>
    <mergeCell ref="B2:B3"/>
  </mergeCells>
  <pageMargins left="0.7" right="0.7" top="0.75" bottom="0.75" header="0.3" footer="0.3"/>
  <pageSetup orientation="portrait" r:id="rId1"/>
  <ignoredErrors>
    <ignoredError sqref="D18:D28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C2F4-E579-4C93-9616-1FC2A297B051}">
  <dimension ref="A2:H43"/>
  <sheetViews>
    <sheetView topLeftCell="A13" workbookViewId="0">
      <selection activeCell="H33" sqref="H33"/>
    </sheetView>
  </sheetViews>
  <sheetFormatPr defaultRowHeight="15" x14ac:dyDescent="0.25"/>
  <sheetData>
    <row r="2" spans="1:8" x14ac:dyDescent="0.25">
      <c r="B2" t="s">
        <v>22</v>
      </c>
    </row>
    <row r="3" spans="1:8" x14ac:dyDescent="0.25">
      <c r="B3" s="3" t="s">
        <v>23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</row>
    <row r="4" spans="1:8" x14ac:dyDescent="0.25">
      <c r="B4" s="3">
        <v>2009</v>
      </c>
      <c r="C4" s="3">
        <v>443</v>
      </c>
      <c r="D4" s="3">
        <v>1136</v>
      </c>
      <c r="E4" s="3">
        <v>2128</v>
      </c>
      <c r="F4" s="3">
        <v>2898</v>
      </c>
      <c r="G4" s="3">
        <v>3403</v>
      </c>
      <c r="H4" s="3">
        <v>3873</v>
      </c>
    </row>
    <row r="5" spans="1:8" x14ac:dyDescent="0.25">
      <c r="B5" s="3">
        <v>2010</v>
      </c>
      <c r="C5" s="3">
        <v>396</v>
      </c>
      <c r="D5" s="3">
        <v>1333</v>
      </c>
      <c r="E5" s="3">
        <v>2181</v>
      </c>
      <c r="F5" s="3">
        <v>2986</v>
      </c>
      <c r="G5" s="3">
        <v>3692</v>
      </c>
      <c r="H5" s="3"/>
    </row>
    <row r="6" spans="1:8" x14ac:dyDescent="0.25">
      <c r="B6" s="3">
        <v>2011</v>
      </c>
      <c r="C6" s="3">
        <v>441</v>
      </c>
      <c r="D6" s="3">
        <v>1288</v>
      </c>
      <c r="E6" s="3">
        <v>2420</v>
      </c>
      <c r="F6" s="3">
        <v>3483</v>
      </c>
      <c r="G6" s="3"/>
      <c r="H6" s="3"/>
    </row>
    <row r="7" spans="1:8" x14ac:dyDescent="0.25">
      <c r="B7" s="3">
        <v>2012</v>
      </c>
      <c r="C7" s="3">
        <v>359</v>
      </c>
      <c r="D7" s="3">
        <v>1421</v>
      </c>
      <c r="E7" s="3">
        <v>2864</v>
      </c>
      <c r="F7" s="3"/>
      <c r="G7" s="3"/>
      <c r="H7" s="3"/>
    </row>
    <row r="8" spans="1:8" x14ac:dyDescent="0.25">
      <c r="B8" s="3">
        <v>2013</v>
      </c>
      <c r="C8" s="3">
        <v>377</v>
      </c>
      <c r="D8" s="3">
        <v>1363</v>
      </c>
      <c r="E8" s="3"/>
      <c r="F8" s="3"/>
      <c r="G8" s="3"/>
      <c r="H8" s="3"/>
    </row>
    <row r="9" spans="1:8" x14ac:dyDescent="0.25">
      <c r="B9" s="3">
        <v>2014</v>
      </c>
      <c r="C9" s="3">
        <v>344</v>
      </c>
      <c r="D9" s="3"/>
      <c r="E9" s="3"/>
      <c r="F9" s="3"/>
      <c r="G9" s="3"/>
      <c r="H9" s="3"/>
    </row>
    <row r="10" spans="1:8" x14ac:dyDescent="0.25">
      <c r="A10">
        <v>1</v>
      </c>
      <c r="B10" t="s">
        <v>24</v>
      </c>
    </row>
    <row r="11" spans="1:8" x14ac:dyDescent="0.25">
      <c r="B11" s="3" t="s">
        <v>23</v>
      </c>
      <c r="C11" s="7" t="s">
        <v>33</v>
      </c>
      <c r="D11" s="7" t="s">
        <v>34</v>
      </c>
      <c r="E11" s="7" t="s">
        <v>35</v>
      </c>
      <c r="F11" s="7" t="s">
        <v>36</v>
      </c>
      <c r="G11" s="7" t="s">
        <v>37</v>
      </c>
    </row>
    <row r="12" spans="1:8" x14ac:dyDescent="0.25">
      <c r="B12" s="3">
        <v>2009</v>
      </c>
      <c r="C12" s="3">
        <f>D4/C4</f>
        <v>2.5643340857787811</v>
      </c>
      <c r="D12" s="3">
        <f t="shared" ref="D12:G12" si="0">E4/D4</f>
        <v>1.8732394366197183</v>
      </c>
      <c r="E12" s="3">
        <f t="shared" si="0"/>
        <v>1.361842105263158</v>
      </c>
      <c r="F12" s="3">
        <f t="shared" si="0"/>
        <v>1.1742581090407178</v>
      </c>
      <c r="G12" s="3">
        <f t="shared" si="0"/>
        <v>1.1381134293270643</v>
      </c>
    </row>
    <row r="13" spans="1:8" x14ac:dyDescent="0.25">
      <c r="B13" s="3">
        <v>2010</v>
      </c>
      <c r="C13" s="3">
        <f t="shared" ref="C13:F16" si="1">D5/C5</f>
        <v>3.3661616161616164</v>
      </c>
      <c r="D13" s="3">
        <f t="shared" si="1"/>
        <v>1.6361590397599399</v>
      </c>
      <c r="E13" s="3">
        <f t="shared" si="1"/>
        <v>1.369096744612563</v>
      </c>
      <c r="F13" s="3">
        <f t="shared" si="1"/>
        <v>1.2364367046215674</v>
      </c>
      <c r="G13" s="3"/>
    </row>
    <row r="14" spans="1:8" x14ac:dyDescent="0.25">
      <c r="B14" s="3">
        <v>2011</v>
      </c>
      <c r="C14" s="3">
        <f t="shared" si="1"/>
        <v>2.9206349206349205</v>
      </c>
      <c r="D14" s="3">
        <f t="shared" si="1"/>
        <v>1.8788819875776397</v>
      </c>
      <c r="E14" s="3">
        <f t="shared" si="1"/>
        <v>1.4392561983471075</v>
      </c>
      <c r="F14" s="3"/>
      <c r="G14" s="3"/>
    </row>
    <row r="15" spans="1:8" x14ac:dyDescent="0.25">
      <c r="B15" s="3">
        <v>2012</v>
      </c>
      <c r="C15" s="3">
        <f t="shared" si="1"/>
        <v>3.9582172701949863</v>
      </c>
      <c r="D15" s="3">
        <f t="shared" si="1"/>
        <v>2.015482054890922</v>
      </c>
      <c r="E15" s="3"/>
      <c r="F15" s="3"/>
      <c r="G15" s="3"/>
    </row>
    <row r="16" spans="1:8" x14ac:dyDescent="0.25">
      <c r="B16" s="3">
        <v>2013</v>
      </c>
      <c r="C16" s="3">
        <f t="shared" si="1"/>
        <v>3.6153846153846154</v>
      </c>
      <c r="D16" s="3"/>
      <c r="E16" s="3"/>
      <c r="F16" s="3"/>
      <c r="G16" s="3"/>
    </row>
    <row r="18" spans="1:8" x14ac:dyDescent="0.25">
      <c r="A18">
        <v>2</v>
      </c>
      <c r="B18" t="s">
        <v>25</v>
      </c>
    </row>
    <row r="19" spans="1:8" x14ac:dyDescent="0.25">
      <c r="C19" s="7" t="s">
        <v>33</v>
      </c>
      <c r="D19" s="7" t="s">
        <v>34</v>
      </c>
      <c r="E19" s="7" t="s">
        <v>35</v>
      </c>
      <c r="F19" s="7" t="s">
        <v>36</v>
      </c>
      <c r="G19" s="7" t="s">
        <v>37</v>
      </c>
    </row>
    <row r="20" spans="1:8" x14ac:dyDescent="0.25">
      <c r="B20" t="s">
        <v>26</v>
      </c>
      <c r="C20">
        <f>SUM(C4:C8)</f>
        <v>2016</v>
      </c>
      <c r="D20">
        <f>SUM(D4:D7)</f>
        <v>5178</v>
      </c>
      <c r="E20">
        <f>SUM(E4:E6)</f>
        <v>6729</v>
      </c>
      <c r="F20">
        <f>SUM(F4:F5)</f>
        <v>5884</v>
      </c>
      <c r="G20">
        <f>SUM(G4:G4)</f>
        <v>3403</v>
      </c>
    </row>
    <row r="21" spans="1:8" x14ac:dyDescent="0.25">
      <c r="B21" t="s">
        <v>27</v>
      </c>
      <c r="C21">
        <f>C12*C4</f>
        <v>1136</v>
      </c>
      <c r="D21">
        <f>D12*D4</f>
        <v>2128</v>
      </c>
      <c r="E21">
        <f>E12*E4</f>
        <v>2898</v>
      </c>
      <c r="F21">
        <f>F12*F4</f>
        <v>3403</v>
      </c>
      <c r="G21">
        <f>G12*G4</f>
        <v>3872.9999999999995</v>
      </c>
    </row>
    <row r="22" spans="1:8" x14ac:dyDescent="0.25">
      <c r="C22">
        <f>C13*C5</f>
        <v>1333</v>
      </c>
      <c r="D22">
        <f>D13*D5</f>
        <v>2181</v>
      </c>
      <c r="E22">
        <f>E13*E5</f>
        <v>2986</v>
      </c>
      <c r="F22">
        <f>F13*F5</f>
        <v>3692.0000000000005</v>
      </c>
    </row>
    <row r="23" spans="1:8" x14ac:dyDescent="0.25">
      <c r="C23">
        <f>C14*C6</f>
        <v>1288</v>
      </c>
      <c r="D23">
        <f>D14*D6</f>
        <v>2420</v>
      </c>
      <c r="E23">
        <f>E14*E6</f>
        <v>3483</v>
      </c>
    </row>
    <row r="24" spans="1:8" x14ac:dyDescent="0.25">
      <c r="C24">
        <f>C15*C7</f>
        <v>1421</v>
      </c>
      <c r="D24">
        <f>D15*D7</f>
        <v>2864</v>
      </c>
    </row>
    <row r="25" spans="1:8" x14ac:dyDescent="0.25">
      <c r="C25">
        <f>C16*C8</f>
        <v>1363</v>
      </c>
    </row>
    <row r="26" spans="1:8" x14ac:dyDescent="0.25">
      <c r="B26" s="3" t="s">
        <v>23</v>
      </c>
      <c r="C26" s="7" t="s">
        <v>33</v>
      </c>
      <c r="D26" s="7" t="s">
        <v>34</v>
      </c>
      <c r="E26" s="7" t="s">
        <v>35</v>
      </c>
      <c r="F26" s="7" t="s">
        <v>36</v>
      </c>
      <c r="G26" s="7" t="s">
        <v>37</v>
      </c>
    </row>
    <row r="27" spans="1:8" x14ac:dyDescent="0.25">
      <c r="C27">
        <f>SUM(C21:C25)/C20</f>
        <v>3.2445436507936507</v>
      </c>
      <c r="D27">
        <f t="shared" ref="D27:G27" si="2">SUM(D21:D25)/D20</f>
        <v>1.8526458091927385</v>
      </c>
      <c r="E27">
        <f t="shared" si="2"/>
        <v>1.3920344776341209</v>
      </c>
      <c r="F27">
        <f t="shared" si="2"/>
        <v>1.20581237253569</v>
      </c>
      <c r="G27">
        <f t="shared" si="2"/>
        <v>1.1381134293270643</v>
      </c>
    </row>
    <row r="30" spans="1:8" x14ac:dyDescent="0.25">
      <c r="A30">
        <v>3</v>
      </c>
      <c r="B30" t="s">
        <v>28</v>
      </c>
    </row>
    <row r="31" spans="1:8" x14ac:dyDescent="0.25">
      <c r="B31" s="8" t="s">
        <v>23</v>
      </c>
      <c r="C31" s="8">
        <v>1</v>
      </c>
      <c r="D31" s="8">
        <v>2</v>
      </c>
      <c r="E31" s="8">
        <v>3</v>
      </c>
      <c r="F31" s="8">
        <v>4</v>
      </c>
      <c r="G31" s="8">
        <v>5</v>
      </c>
      <c r="H31" s="8">
        <v>6</v>
      </c>
    </row>
    <row r="32" spans="1:8" x14ac:dyDescent="0.25">
      <c r="B32" s="8">
        <v>2009</v>
      </c>
      <c r="C32" s="8">
        <v>443</v>
      </c>
      <c r="D32" s="8">
        <v>1136</v>
      </c>
      <c r="E32" s="8">
        <v>2128</v>
      </c>
      <c r="F32" s="8">
        <v>2898</v>
      </c>
      <c r="G32" s="8">
        <v>3403</v>
      </c>
      <c r="H32" s="8">
        <v>3873</v>
      </c>
    </row>
    <row r="33" spans="1:8" x14ac:dyDescent="0.25">
      <c r="B33" s="8">
        <v>2010</v>
      </c>
      <c r="C33" s="8">
        <v>396</v>
      </c>
      <c r="D33" s="8">
        <v>1333</v>
      </c>
      <c r="E33" s="8">
        <v>2181</v>
      </c>
      <c r="F33" s="8">
        <v>2986</v>
      </c>
      <c r="G33" s="8">
        <v>3692</v>
      </c>
      <c r="H33" s="9">
        <f>G33*G$27</f>
        <v>4201.9147810755212</v>
      </c>
    </row>
    <row r="34" spans="1:8" x14ac:dyDescent="0.25">
      <c r="B34" s="8">
        <v>2011</v>
      </c>
      <c r="C34" s="8">
        <v>441</v>
      </c>
      <c r="D34" s="8">
        <v>1288</v>
      </c>
      <c r="E34" s="8">
        <v>2420</v>
      </c>
      <c r="F34" s="8">
        <v>3483</v>
      </c>
      <c r="G34" s="9">
        <f>F34*F$27</f>
        <v>4199.8444935418083</v>
      </c>
      <c r="H34" s="9">
        <f>G34*G$27</f>
        <v>4779.8994191852553</v>
      </c>
    </row>
    <row r="35" spans="1:8" x14ac:dyDescent="0.25">
      <c r="B35" s="8">
        <v>2012</v>
      </c>
      <c r="C35" s="8">
        <v>359</v>
      </c>
      <c r="D35" s="8">
        <v>1421</v>
      </c>
      <c r="E35" s="8">
        <v>2864</v>
      </c>
      <c r="F35" s="9">
        <f>E35*E$27</f>
        <v>3986.7867439441225</v>
      </c>
      <c r="G35" s="9">
        <f>F35*F$27</f>
        <v>4807.3167825091004</v>
      </c>
      <c r="H35" s="9">
        <f>G35*G$27</f>
        <v>5471.2717892029814</v>
      </c>
    </row>
    <row r="36" spans="1:8" x14ac:dyDescent="0.25">
      <c r="B36" s="8">
        <v>2013</v>
      </c>
      <c r="C36" s="8">
        <v>377</v>
      </c>
      <c r="D36" s="8">
        <v>1363</v>
      </c>
      <c r="E36" s="9">
        <f>D36*D$27</f>
        <v>2525.1562379297025</v>
      </c>
      <c r="F36" s="9">
        <f>E36*E$27</f>
        <v>3515.1045446110152</v>
      </c>
      <c r="G36" s="9">
        <f>F36*F$27</f>
        <v>4238.5565506483945</v>
      </c>
      <c r="H36" s="9">
        <f>G36*G$27</f>
        <v>4823.9581312551372</v>
      </c>
    </row>
    <row r="37" spans="1:8" x14ac:dyDescent="0.25">
      <c r="B37" s="8">
        <v>2014</v>
      </c>
      <c r="C37" s="8">
        <v>344</v>
      </c>
      <c r="D37" s="9">
        <f>C37*C$27</f>
        <v>1116.1230158730159</v>
      </c>
      <c r="E37" s="9">
        <f>D37*D$27</f>
        <v>2067.7806279007032</v>
      </c>
      <c r="F37" s="9">
        <f>E37*E$27</f>
        <v>2878.4219262217098</v>
      </c>
      <c r="G37" s="9">
        <f>F37*F$27</f>
        <v>3470.8367720161505</v>
      </c>
      <c r="H37" s="9">
        <f>G37*G$27</f>
        <v>3950.205941233779</v>
      </c>
    </row>
    <row r="40" spans="1:8" ht="15.75" thickBot="1" x14ac:dyDescent="0.3">
      <c r="A40">
        <v>4</v>
      </c>
      <c r="B40" t="s">
        <v>29</v>
      </c>
    </row>
    <row r="41" spans="1:8" x14ac:dyDescent="0.25">
      <c r="B41" s="10" t="s">
        <v>30</v>
      </c>
      <c r="C41" s="11"/>
      <c r="D41" s="12">
        <f>SUM(H32:H37)</f>
        <v>27100.250061952676</v>
      </c>
    </row>
    <row r="42" spans="1:8" x14ac:dyDescent="0.25">
      <c r="B42" s="27" t="s">
        <v>31</v>
      </c>
      <c r="C42" s="28"/>
      <c r="D42" s="13">
        <f>SUM(H32,G33,F34,E35,D36,C37)</f>
        <v>15619</v>
      </c>
    </row>
    <row r="43" spans="1:8" ht="15.75" thickBot="1" x14ac:dyDescent="0.3">
      <c r="B43" s="14" t="s">
        <v>32</v>
      </c>
      <c r="C43" s="15"/>
      <c r="D43" s="16">
        <f>D41-D42</f>
        <v>11481.250061952676</v>
      </c>
    </row>
  </sheetData>
  <mergeCells count="1">
    <mergeCell ref="B42:C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2022-11-16T02:35:05Z</dcterms:created>
  <dcterms:modified xsi:type="dcterms:W3CDTF">2022-11-17T08:10:02Z</dcterms:modified>
</cp:coreProperties>
</file>