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卒論\excel\"/>
    </mc:Choice>
  </mc:AlternateContent>
  <bookViews>
    <workbookView xWindow="0" yWindow="0" windowWidth="15345" windowHeight="5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E21" i="1"/>
  <c r="C45" i="1" l="1"/>
  <c r="B46" i="1"/>
  <c r="B45" i="1"/>
  <c r="E22" i="1" l="1"/>
  <c r="N15" i="1" l="1"/>
  <c r="E15" i="1"/>
  <c r="C41" i="1" l="1"/>
  <c r="B41" i="1"/>
  <c r="I49" i="1"/>
  <c r="I48" i="1"/>
  <c r="I47" i="1"/>
  <c r="I46" i="1"/>
  <c r="I45" i="1"/>
  <c r="I44" i="1"/>
  <c r="I43" i="1"/>
  <c r="I42" i="1"/>
  <c r="I41" i="1"/>
  <c r="I40" i="1"/>
  <c r="H49" i="1"/>
  <c r="H48" i="1"/>
  <c r="H47" i="1"/>
  <c r="H46" i="1"/>
  <c r="H45" i="1"/>
  <c r="H44" i="1"/>
  <c r="H43" i="1"/>
  <c r="H42" i="1"/>
  <c r="H41" i="1"/>
  <c r="H40" i="1"/>
  <c r="B42" i="1"/>
  <c r="G49" i="1"/>
  <c r="G48" i="1"/>
  <c r="G47" i="1"/>
  <c r="G46" i="1"/>
  <c r="G45" i="1"/>
  <c r="G44" i="1"/>
  <c r="G43" i="1"/>
  <c r="G42" i="1"/>
  <c r="G41" i="1"/>
  <c r="G40" i="1"/>
  <c r="C22" i="1"/>
  <c r="D22" i="1"/>
  <c r="B22" i="1"/>
  <c r="D21" i="1"/>
  <c r="C21" i="1"/>
  <c r="B21" i="1"/>
  <c r="K14" i="1" l="1"/>
  <c r="P14" i="1" s="1"/>
  <c r="K13" i="1"/>
  <c r="P13" i="1" s="1"/>
  <c r="K12" i="1"/>
  <c r="P12" i="1" s="1"/>
  <c r="K11" i="1"/>
  <c r="P11" i="1" s="1"/>
  <c r="K10" i="1"/>
  <c r="P10" i="1" s="1"/>
  <c r="K9" i="1"/>
  <c r="P9" i="1" s="1"/>
  <c r="K8" i="1"/>
  <c r="P8" i="1" s="1"/>
  <c r="K7" i="1"/>
  <c r="P7" i="1" s="1"/>
  <c r="K6" i="1"/>
  <c r="P6" i="1" s="1"/>
  <c r="K5" i="1"/>
  <c r="P5" i="1" s="1"/>
  <c r="B14" i="1"/>
  <c r="G14" i="1" s="1"/>
  <c r="B13" i="1"/>
  <c r="F13" i="1" s="1"/>
  <c r="B12" i="1"/>
  <c r="F12" i="1" s="1"/>
  <c r="B11" i="1"/>
  <c r="H11" i="1" s="1"/>
  <c r="B10" i="1"/>
  <c r="G10" i="1" s="1"/>
  <c r="B9" i="1"/>
  <c r="F9" i="1" s="1"/>
  <c r="B8" i="1"/>
  <c r="F8" i="1" s="1"/>
  <c r="B7" i="1"/>
  <c r="H7" i="1" s="1"/>
  <c r="B6" i="1"/>
  <c r="G6" i="1" s="1"/>
  <c r="B5" i="1"/>
  <c r="F5" i="1" s="1"/>
  <c r="F14" i="1" l="1"/>
  <c r="F11" i="1"/>
  <c r="G11" i="1"/>
  <c r="F10" i="1"/>
  <c r="G7" i="1"/>
  <c r="F7" i="1"/>
  <c r="F6" i="1"/>
  <c r="O14" i="1"/>
  <c r="Q14" i="1"/>
  <c r="Q13" i="1"/>
  <c r="O13" i="1"/>
  <c r="O12" i="1"/>
  <c r="Q12" i="1"/>
  <c r="Q11" i="1"/>
  <c r="O11" i="1"/>
  <c r="O10" i="1"/>
  <c r="Q10" i="1"/>
  <c r="Q9" i="1"/>
  <c r="O9" i="1"/>
  <c r="Q8" i="1"/>
  <c r="O8" i="1"/>
  <c r="O7" i="1"/>
  <c r="P15" i="1"/>
  <c r="Q7" i="1"/>
  <c r="O6" i="1"/>
  <c r="Q6" i="1"/>
  <c r="Q5" i="1"/>
  <c r="O5" i="1"/>
  <c r="H12" i="1"/>
  <c r="H8" i="1"/>
  <c r="H13" i="1"/>
  <c r="G12" i="1"/>
  <c r="H9" i="1"/>
  <c r="G8" i="1"/>
  <c r="H5" i="1"/>
  <c r="H14" i="1"/>
  <c r="G13" i="1"/>
  <c r="H10" i="1"/>
  <c r="G9" i="1"/>
  <c r="H6" i="1"/>
  <c r="G5" i="1"/>
  <c r="F15" i="1" l="1"/>
  <c r="G15" i="1"/>
  <c r="H15" i="1"/>
  <c r="Q15" i="1"/>
  <c r="O15" i="1"/>
</calcChain>
</file>

<file path=xl/sharedStrings.xml><?xml version="1.0" encoding="utf-8"?>
<sst xmlns="http://schemas.openxmlformats.org/spreadsheetml/2006/main" count="73" uniqueCount="35">
  <si>
    <t>case</t>
    <phoneticPr fontId="1"/>
  </si>
  <si>
    <t>demands</t>
    <phoneticPr fontId="1"/>
  </si>
  <si>
    <t>rsf</t>
    <phoneticPr fontId="1"/>
  </si>
  <si>
    <t>rse</t>
    <phoneticPr fontId="1"/>
  </si>
  <si>
    <t>success</t>
    <phoneticPr fontId="1"/>
  </si>
  <si>
    <t>rsf%</t>
    <phoneticPr fontId="1"/>
  </si>
  <si>
    <t>rse%</t>
    <phoneticPr fontId="1"/>
  </si>
  <si>
    <t>suc%</t>
    <phoneticPr fontId="1"/>
  </si>
  <si>
    <t>average</t>
    <phoneticPr fontId="1"/>
  </si>
  <si>
    <t>case</t>
    <phoneticPr fontId="1"/>
  </si>
  <si>
    <t>E</t>
    <phoneticPr fontId="1"/>
  </si>
  <si>
    <t>case</t>
    <phoneticPr fontId="1"/>
  </si>
  <si>
    <t>F</t>
    <phoneticPr fontId="1"/>
  </si>
  <si>
    <t>F-user</t>
    <phoneticPr fontId="1"/>
  </si>
  <si>
    <t>F-jockey</t>
    <phoneticPr fontId="1"/>
  </si>
  <si>
    <t>E</t>
    <phoneticPr fontId="1"/>
  </si>
  <si>
    <t>total</t>
    <phoneticPr fontId="1"/>
  </si>
  <si>
    <t>RSF</t>
    <phoneticPr fontId="1"/>
  </si>
  <si>
    <t>RSE</t>
    <phoneticPr fontId="1"/>
  </si>
  <si>
    <t>SUCCESS</t>
    <phoneticPr fontId="1"/>
  </si>
  <si>
    <t>5.5.1</t>
    <phoneticPr fontId="1"/>
  </si>
  <si>
    <t>5.5.2</t>
    <phoneticPr fontId="1"/>
  </si>
  <si>
    <r>
      <rPr>
        <sz val="11"/>
        <color theme="1"/>
        <rFont val="ＭＳ Ｐゴシック"/>
        <family val="2"/>
        <charset val="128"/>
      </rPr>
      <t>総距離</t>
    </r>
    <rPh sb="0" eb="3">
      <t>ソウキョリ</t>
    </rPh>
    <phoneticPr fontId="1"/>
  </si>
  <si>
    <r>
      <t>E</t>
    </r>
    <r>
      <rPr>
        <sz val="11"/>
        <color theme="1"/>
        <rFont val="ＭＳ Ｐゴシック"/>
        <family val="2"/>
        <charset val="128"/>
      </rPr>
      <t>（利用者</t>
    </r>
    <r>
      <rPr>
        <sz val="11"/>
        <color theme="1"/>
        <rFont val="Times New Roman"/>
        <family val="1"/>
      </rPr>
      <t>+</t>
    </r>
    <r>
      <rPr>
        <sz val="11"/>
        <color theme="1"/>
        <rFont val="ＭＳ Ｐゴシック"/>
        <family val="2"/>
        <charset val="128"/>
      </rPr>
      <t>従業員</t>
    </r>
    <r>
      <rPr>
        <sz val="11"/>
        <color theme="1"/>
        <rFont val="Times New Roman"/>
        <family val="1"/>
      </rPr>
      <t>)</t>
    </r>
    <rPh sb="6" eb="9">
      <t>ジュウギョウイン</t>
    </rPh>
    <phoneticPr fontId="1"/>
  </si>
  <si>
    <r>
      <t>F(</t>
    </r>
    <r>
      <rPr>
        <sz val="11"/>
        <color theme="1"/>
        <rFont val="ＭＳ Ｐゴシック"/>
        <family val="2"/>
        <charset val="128"/>
      </rPr>
      <t>利用者のみ</t>
    </r>
    <r>
      <rPr>
        <sz val="11"/>
        <color theme="1"/>
        <rFont val="Times New Roman"/>
        <family val="1"/>
      </rPr>
      <t>)</t>
    </r>
    <rPh sb="2" eb="5">
      <t>リヨウシャ</t>
    </rPh>
    <phoneticPr fontId="1"/>
  </si>
  <si>
    <r>
      <rPr>
        <sz val="11"/>
        <color theme="1"/>
        <rFont val="ＭＳ Ｐゴシック"/>
        <family val="2"/>
        <charset val="128"/>
      </rPr>
      <t>再配置の総距離</t>
    </r>
    <rPh sb="0" eb="3">
      <t>サイハイチ</t>
    </rPh>
    <rPh sb="4" eb="7">
      <t>ソウキョリ</t>
    </rPh>
    <phoneticPr fontId="1"/>
  </si>
  <si>
    <r>
      <rPr>
        <sz val="11"/>
        <color theme="1"/>
        <rFont val="ＭＳ Ｐゴシック"/>
        <family val="2"/>
        <charset val="128"/>
      </rPr>
      <t>利用者</t>
    </r>
    <rPh sb="0" eb="3">
      <t>リヨウシャ</t>
    </rPh>
    <phoneticPr fontId="1"/>
  </si>
  <si>
    <r>
      <rPr>
        <sz val="11"/>
        <color theme="1"/>
        <rFont val="ＭＳ Ｐゴシック"/>
        <family val="2"/>
        <charset val="128"/>
      </rPr>
      <t>従業員</t>
    </r>
    <rPh sb="0" eb="3">
      <t>ジュウギョウイン</t>
    </rPh>
    <phoneticPr fontId="1"/>
  </si>
  <si>
    <r>
      <rPr>
        <sz val="11"/>
        <color theme="1"/>
        <rFont val="ＭＳ Ｐゴシック"/>
        <family val="2"/>
        <charset val="128"/>
      </rPr>
      <t>従業員ありでの再配置</t>
    </r>
    <rPh sb="0" eb="3">
      <t>ジュウギョウイン</t>
    </rPh>
    <rPh sb="7" eb="10">
      <t>サイハイチ</t>
    </rPh>
    <phoneticPr fontId="1"/>
  </si>
  <si>
    <r>
      <rPr>
        <sz val="11"/>
        <color theme="1"/>
        <rFont val="ＭＳ Ｐゴシック"/>
        <family val="2"/>
        <charset val="128"/>
      </rPr>
      <t>従業員なしでの再配置</t>
    </r>
    <rPh sb="0" eb="3">
      <t>ジュウギョウイン</t>
    </rPh>
    <rPh sb="7" eb="10">
      <t>サイハイチ</t>
    </rPh>
    <phoneticPr fontId="1"/>
  </si>
  <si>
    <t>合計</t>
    <rPh sb="0" eb="2">
      <t>ゴウケイ</t>
    </rPh>
    <phoneticPr fontId="1"/>
  </si>
  <si>
    <t>5.5.1</t>
    <phoneticPr fontId="1"/>
  </si>
  <si>
    <t>5.5.2</t>
    <phoneticPr fontId="1"/>
  </si>
  <si>
    <t>5.5.1</t>
    <phoneticPr fontId="1"/>
  </si>
  <si>
    <t>5.5.2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</si>
</sst>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ゴシック"/>
      <family val="2"/>
      <charset val="128"/>
    </font>
    <font>
      <sz val="11"/>
      <color theme="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081142928604"/>
          <c:y val="5.0925925925925923E-2"/>
          <c:w val="0.79562354092502041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Sheet1!$O$42:$P$42</c:f>
              <c:strCache>
                <c:ptCount val="2"/>
                <c:pt idx="0">
                  <c:v>5.5.1</c:v>
                </c:pt>
                <c:pt idx="1">
                  <c:v>5.5.2</c:v>
                </c:pt>
              </c:strCache>
            </c:strRef>
          </c:cat>
          <c:val>
            <c:numRef>
              <c:f>Sheet1!$B$21:$B$22</c:f>
              <c:numCache>
                <c:formatCode>0.00_ </c:formatCode>
                <c:ptCount val="2"/>
                <c:pt idx="0">
                  <c:v>4.5457708768975262</c:v>
                </c:pt>
                <c:pt idx="1">
                  <c:v>25.029241269040416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Sheet1!$O$42:$P$42</c:f>
              <c:strCache>
                <c:ptCount val="2"/>
                <c:pt idx="0">
                  <c:v>5.5.1</c:v>
                </c:pt>
                <c:pt idx="1">
                  <c:v>5.5.2</c:v>
                </c:pt>
              </c:strCache>
            </c:strRef>
          </c:cat>
          <c:val>
            <c:numRef>
              <c:f>Sheet1!$C$21:$C$22</c:f>
              <c:numCache>
                <c:formatCode>0.00_ </c:formatCode>
                <c:ptCount val="2"/>
                <c:pt idx="0">
                  <c:v>2.3446188208181455</c:v>
                </c:pt>
                <c:pt idx="1">
                  <c:v>4.024897901086999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Sheet1!$O$42:$P$42</c:f>
              <c:strCache>
                <c:ptCount val="2"/>
                <c:pt idx="0">
                  <c:v>5.5.1</c:v>
                </c:pt>
                <c:pt idx="1">
                  <c:v>5.5.2</c:v>
                </c:pt>
              </c:strCache>
            </c:strRef>
          </c:cat>
          <c:val>
            <c:numRef>
              <c:f>Sheet1!$D$21:$D$22</c:f>
              <c:numCache>
                <c:formatCode>0.00_ </c:formatCode>
                <c:ptCount val="2"/>
                <c:pt idx="0">
                  <c:v>93.109610302284324</c:v>
                </c:pt>
                <c:pt idx="1">
                  <c:v>70.945860829872572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08528"/>
        <c:axId val="764109072"/>
      </c:barChart>
      <c:catAx>
        <c:axId val="76410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条件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ＭＳ Ｐ明朝" panose="02020600040205080304" pitchFamily="18" charset="-128"/>
                <a:cs typeface="Times New Roman" panose="02020603050405020304" pitchFamily="18" charset="0"/>
              </a:defRPr>
            </a:pPr>
            <a:endParaRPr lang="ja-JP"/>
          </a:p>
        </c:txPr>
        <c:crossAx val="764109072"/>
        <c:crosses val="autoZero"/>
        <c:auto val="1"/>
        <c:lblAlgn val="ctr"/>
        <c:lblOffset val="100"/>
        <c:noMultiLvlLbl val="0"/>
      </c:catAx>
      <c:valAx>
        <c:axId val="764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要求受託率および要求拒否率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[%]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413870565282839E-2"/>
              <c:y val="8.51889763779527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64108528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122149151612026"/>
          <c:y val="5.5300563840720574E-2"/>
          <c:w val="0.18353692840187802"/>
          <c:h val="0.244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0129246792356"/>
          <c:y val="5.0925925925925923E-2"/>
          <c:w val="0.78504313454842034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利用者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Sheet1!$A$41:$A$42</c:f>
              <c:strCache>
                <c:ptCount val="2"/>
                <c:pt idx="0">
                  <c:v>E（利用者+従業員)</c:v>
                </c:pt>
                <c:pt idx="1">
                  <c:v>F(利用者のみ)</c:v>
                </c:pt>
              </c:strCache>
            </c:strRef>
          </c:cat>
          <c:val>
            <c:numRef>
              <c:f>Sheet1!$B$41:$B$42</c:f>
              <c:numCache>
                <c:formatCode>General</c:formatCode>
                <c:ptCount val="2"/>
                <c:pt idx="0">
                  <c:v>10362.4</c:v>
                </c:pt>
                <c:pt idx="1">
                  <c:v>14008</c:v>
                </c:pt>
              </c:numCache>
            </c:numRef>
          </c:val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従業員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Sheet1!$A$41:$A$42</c:f>
              <c:strCache>
                <c:ptCount val="2"/>
                <c:pt idx="0">
                  <c:v>E（利用者+従業員)</c:v>
                </c:pt>
                <c:pt idx="1">
                  <c:v>F(利用者のみ)</c:v>
                </c:pt>
              </c:strCache>
            </c:strRef>
          </c:cat>
          <c:val>
            <c:numRef>
              <c:f>Sheet1!$C$41:$C$42</c:f>
              <c:numCache>
                <c:formatCode>General</c:formatCode>
                <c:ptCount val="2"/>
                <c:pt idx="0">
                  <c:v>13093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402528"/>
        <c:axId val="945409600"/>
      </c:barChart>
      <c:catAx>
        <c:axId val="94540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条件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ＭＳ Ｐ明朝" panose="02020600040205080304" pitchFamily="18" charset="-128"/>
                <a:ea typeface="ＭＳ Ｐ明朝" panose="02020600040205080304" pitchFamily="18" charset="-128"/>
                <a:cs typeface="+mn-cs"/>
              </a:defRPr>
            </a:pPr>
            <a:endParaRPr lang="ja-JP"/>
          </a:p>
        </c:txPr>
        <c:crossAx val="945409600"/>
        <c:crosses val="autoZero"/>
        <c:auto val="1"/>
        <c:lblAlgn val="ctr"/>
        <c:lblOffset val="100"/>
        <c:noMultiLvlLbl val="0"/>
      </c:catAx>
      <c:valAx>
        <c:axId val="9454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再配置に要した総距離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[km]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09858727818385E-2"/>
              <c:y val="0.1175962379702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45402528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749321738648748"/>
          <c:y val="8.3540968635883464E-2"/>
          <c:w val="0.16760067342179835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ＭＳ Ｐ明朝" panose="02020600040205080304" pitchFamily="18" charset="-128"/>
              <a:ea typeface="ＭＳ Ｐ明朝" panose="02020600040205080304" pitchFamily="18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58150907432905"/>
          <c:y val="0.13344086247516893"/>
          <c:w val="0.68044941292886785"/>
          <c:h val="0.68663994663368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Sheet1!$A$21:$A$22</c:f>
              <c:strCache>
                <c:ptCount val="2"/>
                <c:pt idx="0">
                  <c:v>E（利用者+従業員)</c:v>
                </c:pt>
                <c:pt idx="1">
                  <c:v>F(利用者のみ)</c:v>
                </c:pt>
              </c:strCache>
            </c:strRef>
          </c:cat>
          <c:val>
            <c:numRef>
              <c:f>Sheet1!$B$21:$B$22</c:f>
              <c:numCache>
                <c:formatCode>0.00_ </c:formatCode>
                <c:ptCount val="2"/>
                <c:pt idx="0">
                  <c:v>4.5457708768975262</c:v>
                </c:pt>
                <c:pt idx="1">
                  <c:v>25.029241269040416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Sheet1!$A$21:$A$22</c:f>
              <c:strCache>
                <c:ptCount val="2"/>
                <c:pt idx="0">
                  <c:v>E（利用者+従業員)</c:v>
                </c:pt>
                <c:pt idx="1">
                  <c:v>F(利用者のみ)</c:v>
                </c:pt>
              </c:strCache>
            </c:strRef>
          </c:cat>
          <c:val>
            <c:numRef>
              <c:f>Sheet1!$C$21:$C$22</c:f>
              <c:numCache>
                <c:formatCode>0.00_ </c:formatCode>
                <c:ptCount val="2"/>
                <c:pt idx="0">
                  <c:v>2.3446188208181455</c:v>
                </c:pt>
                <c:pt idx="1">
                  <c:v>4.024897901086999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Sheet1!$A$21:$A$22</c:f>
              <c:strCache>
                <c:ptCount val="2"/>
                <c:pt idx="0">
                  <c:v>E（利用者+従業員)</c:v>
                </c:pt>
                <c:pt idx="1">
                  <c:v>F(利用者のみ)</c:v>
                </c:pt>
              </c:strCache>
            </c:strRef>
          </c:cat>
          <c:val>
            <c:numRef>
              <c:f>Sheet1!$D$21:$D$22</c:f>
              <c:numCache>
                <c:formatCode>0.00_ </c:formatCode>
                <c:ptCount val="2"/>
                <c:pt idx="0">
                  <c:v>93.109610302284324</c:v>
                </c:pt>
                <c:pt idx="1">
                  <c:v>70.945860829872572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5403072"/>
        <c:axId val="945403616"/>
      </c:barChart>
      <c:lineChart>
        <c:grouping val="stacked"/>
        <c:varyColors val="0"/>
        <c:ser>
          <c:idx val="3"/>
          <c:order val="3"/>
          <c:tx>
            <c:strRef>
              <c:f>Sheet1!$E$20</c:f>
              <c:strCache>
                <c:ptCount val="1"/>
                <c:pt idx="0">
                  <c:v>総距離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Sheet1!$E$21:$E$22</c:f>
              <c:numCache>
                <c:formatCode>General</c:formatCode>
                <c:ptCount val="2"/>
                <c:pt idx="0">
                  <c:v>23.455400000000001</c:v>
                </c:pt>
                <c:pt idx="1">
                  <c:v>14.007999999999999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412864"/>
        <c:axId val="945404160"/>
      </c:lineChart>
      <c:catAx>
        <c:axId val="9454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条件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5403616"/>
        <c:crosses val="autoZero"/>
        <c:auto val="1"/>
        <c:lblAlgn val="ctr"/>
        <c:lblOffset val="100"/>
        <c:noMultiLvlLbl val="0"/>
      </c:catAx>
      <c:valAx>
        <c:axId val="945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全体に対する割合</a:t>
                </a:r>
                <a:r>
                  <a:rPr lang="en-US" altLang="ja-JP" sz="1200"/>
                  <a:t>[%]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47546297748638E-2"/>
              <c:y val="0.21018883056284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5403072"/>
        <c:crosses val="autoZero"/>
        <c:crossBetween val="between"/>
      </c:valAx>
      <c:valAx>
        <c:axId val="945404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再配置に要した総距離</a:t>
                </a:r>
                <a:r>
                  <a:rPr lang="en-US" altLang="ja-JP" sz="1200"/>
                  <a:t>[km]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92805079123147083"/>
              <c:y val="0.14283564967182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5412864"/>
        <c:crosses val="max"/>
        <c:crossBetween val="between"/>
      </c:valAx>
      <c:catAx>
        <c:axId val="94541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945404160"/>
        <c:crosses val="autoZero"/>
        <c:auto val="1"/>
        <c:lblAlgn val="ctr"/>
        <c:lblOffset val="100"/>
        <c:noMultiLvlLbl val="0"/>
      </c:cat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05905668271553"/>
          <c:y val="2.1245346334933746E-2"/>
          <c:w val="0.74722809850557992"/>
          <c:h val="9.401460743057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0129246792356"/>
          <c:y val="5.0925925925925923E-2"/>
          <c:w val="0.78504313454842034"/>
          <c:h val="0.795956547098279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Sheet1!$D$48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Sheet1!$C$49:$C$50</c:f>
              <c:strCache>
                <c:ptCount val="2"/>
                <c:pt idx="0">
                  <c:v>5.5.1</c:v>
                </c:pt>
                <c:pt idx="1">
                  <c:v>5.5.2</c:v>
                </c:pt>
              </c:strCache>
            </c:strRef>
          </c:cat>
          <c:val>
            <c:numRef>
              <c:f>Sheet1!$D$49:$D$50</c:f>
              <c:numCache>
                <c:formatCode>General</c:formatCode>
                <c:ptCount val="2"/>
                <c:pt idx="0">
                  <c:v>23.455400000000001</c:v>
                </c:pt>
                <c:pt idx="1">
                  <c:v>14.007999999999999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415040"/>
        <c:axId val="945414496"/>
      </c:barChart>
      <c:catAx>
        <c:axId val="94541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条件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ＭＳ Ｐ明朝" panose="02020600040205080304" pitchFamily="18" charset="-128"/>
                <a:cs typeface="Times New Roman" panose="02020603050405020304" pitchFamily="18" charset="0"/>
              </a:defRPr>
            </a:pPr>
            <a:endParaRPr lang="ja-JP"/>
          </a:p>
        </c:txPr>
        <c:crossAx val="945414496"/>
        <c:crosses val="autoZero"/>
        <c:auto val="1"/>
        <c:lblAlgn val="ctr"/>
        <c:lblOffset val="100"/>
        <c:noMultiLvlLbl val="0"/>
      </c:catAx>
      <c:valAx>
        <c:axId val="9454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</a:rPr>
                  <a:t>再配置に要した総距離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[km]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09858727818385E-2"/>
              <c:y val="0.1175962379702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45415040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127907</xdr:colOff>
      <xdr:row>16</xdr:row>
      <xdr:rowOff>81643</xdr:rowOff>
    </xdr:from>
    <xdr:to>
      <xdr:col>12</xdr:col>
      <xdr:colOff>108857</xdr:colOff>
      <xdr:row>32</xdr:row>
      <xdr:rowOff>81643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477322</xdr:colOff>
      <xdr:row>44</xdr:row>
      <xdr:rowOff>148527</xdr:rowOff>
    </xdr:from>
    <xdr:to>
      <xdr:col>17</xdr:col>
      <xdr:colOff>458271</xdr:colOff>
      <xdr:row>60</xdr:row>
      <xdr:rowOff>148526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133671</xdr:colOff>
      <xdr:row>17</xdr:row>
      <xdr:rowOff>6404</xdr:rowOff>
    </xdr:from>
    <xdr:to>
      <xdr:col>19</xdr:col>
      <xdr:colOff>117824</xdr:colOff>
      <xdr:row>33</xdr:row>
      <xdr:rowOff>28815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372993</xdr:colOff>
      <xdr:row>37</xdr:row>
      <xdr:rowOff>21809</xdr:rowOff>
    </xdr:from>
    <xdr:to>
      <xdr:col>25</xdr:col>
      <xdr:colOff>353945</xdr:colOff>
      <xdr:row>53</xdr:row>
      <xdr:rowOff>21808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73"/>
  <sheetViews>
    <sheetView tabSelected="1" topLeftCell="A31" zoomScale="70" zoomScaleNormal="70" workbookViewId="0">
      <selection activeCell="D54" sqref="D54"/>
    </sheetView>
  </sheetViews>
  <sheetFormatPr defaultRowHeight="15" x14ac:dyDescent="0.15"/>
  <cols>
    <col min="1" max="16384" width="9" style="1"/>
  </cols>
  <sheetData>
    <row r="4" spans="1:17" x14ac:dyDescent="0.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1" t="s">
        <v>5</v>
      </c>
      <c r="P4" s="1" t="s">
        <v>6</v>
      </c>
      <c r="Q4" s="1" t="s">
        <v>7</v>
      </c>
    </row>
    <row r="5" spans="1:17" x14ac:dyDescent="0.15">
      <c r="A5" s="1" t="s">
        <v>10</v>
      </c>
      <c r="B5" s="1">
        <f>C5+D5+E5</f>
        <v>68</v>
      </c>
      <c r="C5" s="1">
        <v>3</v>
      </c>
      <c r="D5" s="1">
        <v>2</v>
      </c>
      <c r="E5" s="1">
        <v>63</v>
      </c>
      <c r="F5" s="2">
        <f>100*C5/B5</f>
        <v>4.4117647058823533</v>
      </c>
      <c r="G5" s="2">
        <f>100*D5/B5</f>
        <v>2.9411764705882355</v>
      </c>
      <c r="H5" s="2">
        <f>100*E5/B5</f>
        <v>92.647058823529406</v>
      </c>
      <c r="J5" s="1" t="s">
        <v>12</v>
      </c>
      <c r="K5" s="1">
        <f>L5+M5+N5</f>
        <v>78</v>
      </c>
      <c r="L5" s="1">
        <v>24</v>
      </c>
      <c r="M5" s="1">
        <v>2</v>
      </c>
      <c r="N5" s="1">
        <v>52</v>
      </c>
      <c r="O5" s="2">
        <f>100*L5/K5</f>
        <v>30.76923076923077</v>
      </c>
      <c r="P5" s="2">
        <f>100*M5/K5</f>
        <v>2.5641025641025643</v>
      </c>
      <c r="Q5" s="2">
        <f>100*N5/K5</f>
        <v>66.666666666666671</v>
      </c>
    </row>
    <row r="6" spans="1:17" x14ac:dyDescent="0.15">
      <c r="A6" s="1" t="s">
        <v>10</v>
      </c>
      <c r="B6" s="1">
        <f t="shared" ref="B6:B14" si="0">C6+D6+E6</f>
        <v>60</v>
      </c>
      <c r="C6" s="1">
        <v>3</v>
      </c>
      <c r="D6" s="1">
        <v>1</v>
      </c>
      <c r="E6" s="1">
        <v>56</v>
      </c>
      <c r="F6" s="2">
        <f t="shared" ref="F6:F14" si="1">100*C6/B6</f>
        <v>5</v>
      </c>
      <c r="G6" s="2">
        <f t="shared" ref="G6:G14" si="2">100*D6/B6</f>
        <v>1.6666666666666667</v>
      </c>
      <c r="H6" s="2">
        <f t="shared" ref="H6:H14" si="3">100*E6/B6</f>
        <v>93.333333333333329</v>
      </c>
      <c r="J6" s="1" t="s">
        <v>12</v>
      </c>
      <c r="K6" s="1">
        <f t="shared" ref="K6:K14" si="4">L6+M6+N6</f>
        <v>70</v>
      </c>
      <c r="L6" s="1">
        <v>15</v>
      </c>
      <c r="M6" s="1">
        <v>8</v>
      </c>
      <c r="N6" s="1">
        <v>47</v>
      </c>
      <c r="O6" s="2">
        <f t="shared" ref="O6:O14" si="5">100*L6/K6</f>
        <v>21.428571428571427</v>
      </c>
      <c r="P6" s="2">
        <f t="shared" ref="P6:P14" si="6">100*M6/K6</f>
        <v>11.428571428571429</v>
      </c>
      <c r="Q6" s="2">
        <f t="shared" ref="Q6:Q14" si="7">100*N6/K6</f>
        <v>67.142857142857139</v>
      </c>
    </row>
    <row r="7" spans="1:17" x14ac:dyDescent="0.15">
      <c r="A7" s="1" t="s">
        <v>10</v>
      </c>
      <c r="B7" s="1">
        <f t="shared" si="0"/>
        <v>67</v>
      </c>
      <c r="C7" s="1">
        <v>5</v>
      </c>
      <c r="D7" s="1">
        <v>0</v>
      </c>
      <c r="E7" s="1">
        <v>62</v>
      </c>
      <c r="F7" s="2">
        <f t="shared" si="1"/>
        <v>7.4626865671641793</v>
      </c>
      <c r="G7" s="2">
        <f t="shared" si="2"/>
        <v>0</v>
      </c>
      <c r="H7" s="2">
        <f t="shared" si="3"/>
        <v>92.537313432835816</v>
      </c>
      <c r="J7" s="1" t="s">
        <v>12</v>
      </c>
      <c r="K7" s="1">
        <f t="shared" si="4"/>
        <v>88</v>
      </c>
      <c r="L7" s="1">
        <v>21</v>
      </c>
      <c r="M7" s="1">
        <v>7</v>
      </c>
      <c r="N7" s="1">
        <v>60</v>
      </c>
      <c r="O7" s="2">
        <f t="shared" si="5"/>
        <v>23.863636363636363</v>
      </c>
      <c r="P7" s="2">
        <f t="shared" si="6"/>
        <v>7.9545454545454541</v>
      </c>
      <c r="Q7" s="2">
        <f t="shared" si="7"/>
        <v>68.181818181818187</v>
      </c>
    </row>
    <row r="8" spans="1:17" x14ac:dyDescent="0.15">
      <c r="A8" s="1" t="s">
        <v>10</v>
      </c>
      <c r="B8" s="1">
        <f t="shared" si="0"/>
        <v>73</v>
      </c>
      <c r="C8" s="1">
        <v>2</v>
      </c>
      <c r="D8" s="1">
        <v>8</v>
      </c>
      <c r="E8" s="1">
        <v>63</v>
      </c>
      <c r="F8" s="2">
        <f t="shared" si="1"/>
        <v>2.7397260273972601</v>
      </c>
      <c r="G8" s="2">
        <f t="shared" si="2"/>
        <v>10.95890410958904</v>
      </c>
      <c r="H8" s="2">
        <f t="shared" si="3"/>
        <v>86.301369863013704</v>
      </c>
      <c r="J8" s="1" t="s">
        <v>12</v>
      </c>
      <c r="K8" s="1">
        <f t="shared" si="4"/>
        <v>79</v>
      </c>
      <c r="L8" s="1">
        <v>22</v>
      </c>
      <c r="M8" s="1">
        <v>3</v>
      </c>
      <c r="N8" s="1">
        <v>54</v>
      </c>
      <c r="O8" s="2">
        <f t="shared" si="5"/>
        <v>27.848101265822784</v>
      </c>
      <c r="P8" s="2">
        <f t="shared" si="6"/>
        <v>3.7974683544303796</v>
      </c>
      <c r="Q8" s="2">
        <f t="shared" si="7"/>
        <v>68.35443037974683</v>
      </c>
    </row>
    <row r="9" spans="1:17" x14ac:dyDescent="0.15">
      <c r="A9" s="1" t="s">
        <v>10</v>
      </c>
      <c r="B9" s="1">
        <f t="shared" si="0"/>
        <v>58</v>
      </c>
      <c r="C9" s="1">
        <v>0</v>
      </c>
      <c r="D9" s="1">
        <v>1</v>
      </c>
      <c r="E9" s="1">
        <v>57</v>
      </c>
      <c r="F9" s="2">
        <f t="shared" si="1"/>
        <v>0</v>
      </c>
      <c r="G9" s="2">
        <f t="shared" si="2"/>
        <v>1.7241379310344827</v>
      </c>
      <c r="H9" s="2">
        <f t="shared" si="3"/>
        <v>98.275862068965523</v>
      </c>
      <c r="J9" s="1" t="s">
        <v>12</v>
      </c>
      <c r="K9" s="1">
        <f t="shared" si="4"/>
        <v>57</v>
      </c>
      <c r="L9" s="1">
        <v>16</v>
      </c>
      <c r="M9" s="1">
        <v>2</v>
      </c>
      <c r="N9" s="1">
        <v>39</v>
      </c>
      <c r="O9" s="2">
        <f t="shared" si="5"/>
        <v>28.07017543859649</v>
      </c>
      <c r="P9" s="2">
        <f t="shared" si="6"/>
        <v>3.5087719298245612</v>
      </c>
      <c r="Q9" s="2">
        <f t="shared" si="7"/>
        <v>68.421052631578945</v>
      </c>
    </row>
    <row r="10" spans="1:17" x14ac:dyDescent="0.15">
      <c r="A10" s="1" t="s">
        <v>10</v>
      </c>
      <c r="B10" s="1">
        <f t="shared" si="0"/>
        <v>64</v>
      </c>
      <c r="C10" s="1">
        <v>2</v>
      </c>
      <c r="D10" s="1">
        <v>2</v>
      </c>
      <c r="E10" s="1">
        <v>60</v>
      </c>
      <c r="F10" s="2">
        <f t="shared" si="1"/>
        <v>3.125</v>
      </c>
      <c r="G10" s="2">
        <f t="shared" si="2"/>
        <v>3.125</v>
      </c>
      <c r="H10" s="2">
        <f t="shared" si="3"/>
        <v>93.75</v>
      </c>
      <c r="J10" s="1" t="s">
        <v>12</v>
      </c>
      <c r="K10" s="1">
        <f t="shared" si="4"/>
        <v>45</v>
      </c>
      <c r="L10" s="1">
        <v>8</v>
      </c>
      <c r="M10" s="1">
        <v>0</v>
      </c>
      <c r="N10" s="1">
        <v>37</v>
      </c>
      <c r="O10" s="2">
        <f t="shared" si="5"/>
        <v>17.777777777777779</v>
      </c>
      <c r="P10" s="2">
        <f t="shared" si="6"/>
        <v>0</v>
      </c>
      <c r="Q10" s="2">
        <f t="shared" si="7"/>
        <v>82.222222222222229</v>
      </c>
    </row>
    <row r="11" spans="1:17" x14ac:dyDescent="0.15">
      <c r="A11" s="1" t="s">
        <v>10</v>
      </c>
      <c r="B11" s="1">
        <f t="shared" si="0"/>
        <v>66</v>
      </c>
      <c r="C11" s="1">
        <v>6</v>
      </c>
      <c r="D11" s="1">
        <v>2</v>
      </c>
      <c r="E11" s="1">
        <v>58</v>
      </c>
      <c r="F11" s="2">
        <f t="shared" si="1"/>
        <v>9.0909090909090917</v>
      </c>
      <c r="G11" s="2">
        <f t="shared" si="2"/>
        <v>3.0303030303030303</v>
      </c>
      <c r="H11" s="2">
        <f t="shared" si="3"/>
        <v>87.878787878787875</v>
      </c>
      <c r="J11" s="1" t="s">
        <v>12</v>
      </c>
      <c r="K11" s="1">
        <f t="shared" si="4"/>
        <v>54</v>
      </c>
      <c r="L11" s="1">
        <v>15</v>
      </c>
      <c r="M11" s="1">
        <v>1</v>
      </c>
      <c r="N11" s="1">
        <v>38</v>
      </c>
      <c r="O11" s="2">
        <f t="shared" si="5"/>
        <v>27.777777777777779</v>
      </c>
      <c r="P11" s="2">
        <f t="shared" si="6"/>
        <v>1.8518518518518519</v>
      </c>
      <c r="Q11" s="2">
        <f t="shared" si="7"/>
        <v>70.370370370370367</v>
      </c>
    </row>
    <row r="12" spans="1:17" x14ac:dyDescent="0.15">
      <c r="A12" s="1" t="s">
        <v>10</v>
      </c>
      <c r="B12" s="1">
        <f t="shared" si="0"/>
        <v>55</v>
      </c>
      <c r="C12" s="1">
        <v>3</v>
      </c>
      <c r="D12" s="1">
        <v>0</v>
      </c>
      <c r="E12" s="1">
        <v>52</v>
      </c>
      <c r="F12" s="2">
        <f t="shared" si="1"/>
        <v>5.4545454545454541</v>
      </c>
      <c r="G12" s="2">
        <f t="shared" si="2"/>
        <v>0</v>
      </c>
      <c r="H12" s="2">
        <f t="shared" si="3"/>
        <v>94.545454545454547</v>
      </c>
      <c r="J12" s="1" t="s">
        <v>12</v>
      </c>
      <c r="K12" s="1">
        <f t="shared" si="4"/>
        <v>60</v>
      </c>
      <c r="L12" s="1">
        <v>10</v>
      </c>
      <c r="M12" s="1">
        <v>2</v>
      </c>
      <c r="N12" s="1">
        <v>48</v>
      </c>
      <c r="O12" s="2">
        <f t="shared" si="5"/>
        <v>16.666666666666668</v>
      </c>
      <c r="P12" s="2">
        <f t="shared" si="6"/>
        <v>3.3333333333333335</v>
      </c>
      <c r="Q12" s="2">
        <f t="shared" si="7"/>
        <v>80</v>
      </c>
    </row>
    <row r="13" spans="1:17" x14ac:dyDescent="0.15">
      <c r="A13" s="1" t="s">
        <v>10</v>
      </c>
      <c r="B13" s="1">
        <f t="shared" si="0"/>
        <v>52</v>
      </c>
      <c r="C13" s="1">
        <v>1</v>
      </c>
      <c r="D13" s="1">
        <v>0</v>
      </c>
      <c r="E13" s="1">
        <v>51</v>
      </c>
      <c r="F13" s="2">
        <f t="shared" si="1"/>
        <v>1.9230769230769231</v>
      </c>
      <c r="G13" s="2">
        <f t="shared" si="2"/>
        <v>0</v>
      </c>
      <c r="H13" s="2">
        <f t="shared" si="3"/>
        <v>98.07692307692308</v>
      </c>
      <c r="J13" s="1" t="s">
        <v>12</v>
      </c>
      <c r="K13" s="1">
        <f t="shared" si="4"/>
        <v>61</v>
      </c>
      <c r="L13" s="1">
        <v>18</v>
      </c>
      <c r="M13" s="1">
        <v>2</v>
      </c>
      <c r="N13" s="1">
        <v>41</v>
      </c>
      <c r="O13" s="2">
        <f t="shared" si="5"/>
        <v>29.508196721311474</v>
      </c>
      <c r="P13" s="2">
        <f t="shared" si="6"/>
        <v>3.278688524590164</v>
      </c>
      <c r="Q13" s="2">
        <f t="shared" si="7"/>
        <v>67.213114754098356</v>
      </c>
    </row>
    <row r="14" spans="1:17" x14ac:dyDescent="0.15">
      <c r="A14" s="1" t="s">
        <v>10</v>
      </c>
      <c r="B14" s="1">
        <f t="shared" si="0"/>
        <v>64</v>
      </c>
      <c r="C14" s="1">
        <v>4</v>
      </c>
      <c r="D14" s="1">
        <v>0</v>
      </c>
      <c r="E14" s="1">
        <v>60</v>
      </c>
      <c r="F14" s="2">
        <f t="shared" si="1"/>
        <v>6.25</v>
      </c>
      <c r="G14" s="2">
        <f t="shared" si="2"/>
        <v>0</v>
      </c>
      <c r="H14" s="2">
        <f t="shared" si="3"/>
        <v>93.75</v>
      </c>
      <c r="J14" s="1" t="s">
        <v>12</v>
      </c>
      <c r="K14" s="1">
        <f t="shared" si="4"/>
        <v>79</v>
      </c>
      <c r="L14" s="1">
        <v>21</v>
      </c>
      <c r="M14" s="1">
        <v>2</v>
      </c>
      <c r="N14" s="1">
        <v>56</v>
      </c>
      <c r="O14" s="2">
        <f t="shared" si="5"/>
        <v>26.582278481012658</v>
      </c>
      <c r="P14" s="2">
        <f t="shared" si="6"/>
        <v>2.5316455696202533</v>
      </c>
      <c r="Q14" s="2">
        <f t="shared" si="7"/>
        <v>70.886075949367083</v>
      </c>
    </row>
    <row r="15" spans="1:17" x14ac:dyDescent="0.15">
      <c r="A15" s="1" t="s">
        <v>8</v>
      </c>
      <c r="E15" s="1">
        <f>AVERAGE(E5:E14)</f>
        <v>58.2</v>
      </c>
      <c r="F15" s="2">
        <f>AVERAGE(F5:F14)</f>
        <v>4.5457708768975262</v>
      </c>
      <c r="G15" s="2">
        <f>AVERAGE(G5:G14)</f>
        <v>2.3446188208181455</v>
      </c>
      <c r="H15" s="2">
        <f>AVERAGE(H5:H14)</f>
        <v>93.109610302284324</v>
      </c>
      <c r="J15" s="1" t="s">
        <v>8</v>
      </c>
      <c r="N15" s="1">
        <f>AVERAGE(N5:N14)</f>
        <v>47.2</v>
      </c>
      <c r="O15" s="2">
        <f>AVERAGE(O5:O14)</f>
        <v>25.029241269040416</v>
      </c>
      <c r="P15" s="2">
        <f>AVERAGE(P5:P14)</f>
        <v>4.024897901086999</v>
      </c>
      <c r="Q15" s="2">
        <f>AVERAGE(Q5:Q14)</f>
        <v>70.945860829872572</v>
      </c>
    </row>
    <row r="20" spans="1:5" x14ac:dyDescent="0.15">
      <c r="A20" s="1" t="s">
        <v>9</v>
      </c>
      <c r="B20" s="1" t="s">
        <v>17</v>
      </c>
      <c r="C20" s="1" t="s">
        <v>18</v>
      </c>
      <c r="D20" s="1" t="s">
        <v>19</v>
      </c>
      <c r="E20" s="1" t="s">
        <v>22</v>
      </c>
    </row>
    <row r="21" spans="1:5" x14ac:dyDescent="0.15">
      <c r="A21" s="1" t="s">
        <v>23</v>
      </c>
      <c r="B21" s="2">
        <f>F15</f>
        <v>4.5457708768975262</v>
      </c>
      <c r="C21" s="2">
        <f>G15</f>
        <v>2.3446188208181455</v>
      </c>
      <c r="D21" s="2">
        <f>H15</f>
        <v>93.109610302284324</v>
      </c>
      <c r="E21" s="1">
        <f>SUM(B41:C41)/1000</f>
        <v>23.455400000000001</v>
      </c>
    </row>
    <row r="22" spans="1:5" x14ac:dyDescent="0.15">
      <c r="A22" s="1" t="s">
        <v>24</v>
      </c>
      <c r="B22" s="2">
        <f>O15</f>
        <v>25.029241269040416</v>
      </c>
      <c r="C22" s="2">
        <f>P15</f>
        <v>4.024897901086999</v>
      </c>
      <c r="D22" s="2">
        <f>Q15</f>
        <v>70.945860829872572</v>
      </c>
      <c r="E22" s="1">
        <f>SUM(B42:C42)/1000</f>
        <v>14.007999999999999</v>
      </c>
    </row>
    <row r="23" spans="1:5" x14ac:dyDescent="0.15">
      <c r="B23" s="2"/>
      <c r="C23" s="2"/>
      <c r="D23" s="2"/>
    </row>
    <row r="24" spans="1:5" x14ac:dyDescent="0.15">
      <c r="B24" s="2"/>
      <c r="C24" s="2"/>
      <c r="D24" s="2"/>
    </row>
    <row r="27" spans="1:5" x14ac:dyDescent="0.15">
      <c r="C27" s="1" t="s">
        <v>10</v>
      </c>
      <c r="D27" s="1" t="s">
        <v>13</v>
      </c>
      <c r="E27" s="1" t="s">
        <v>14</v>
      </c>
    </row>
    <row r="28" spans="1:5" x14ac:dyDescent="0.15">
      <c r="C28" s="1">
        <v>21173</v>
      </c>
      <c r="D28" s="1">
        <v>12792</v>
      </c>
      <c r="E28" s="1">
        <v>16086</v>
      </c>
    </row>
    <row r="29" spans="1:5" x14ac:dyDescent="0.15">
      <c r="C29" s="1">
        <v>38211</v>
      </c>
      <c r="D29" s="1">
        <v>6680</v>
      </c>
      <c r="E29" s="1">
        <v>13834</v>
      </c>
    </row>
    <row r="30" spans="1:5" x14ac:dyDescent="0.15">
      <c r="C30" s="1">
        <v>50665</v>
      </c>
      <c r="D30" s="1">
        <v>20588</v>
      </c>
      <c r="E30" s="1">
        <v>28785</v>
      </c>
    </row>
    <row r="31" spans="1:5" x14ac:dyDescent="0.15">
      <c r="C31" s="1">
        <v>63276</v>
      </c>
      <c r="D31" s="1">
        <v>33090</v>
      </c>
      <c r="E31" s="1">
        <v>41817</v>
      </c>
    </row>
    <row r="32" spans="1:5" x14ac:dyDescent="0.15">
      <c r="C32" s="1">
        <v>71304</v>
      </c>
      <c r="D32" s="1">
        <v>42624</v>
      </c>
      <c r="E32" s="1">
        <v>61443</v>
      </c>
    </row>
    <row r="33" spans="1:16" x14ac:dyDescent="0.15">
      <c r="C33" s="1">
        <v>81270</v>
      </c>
      <c r="D33" s="1">
        <v>45814</v>
      </c>
      <c r="E33" s="1">
        <v>76979</v>
      </c>
    </row>
    <row r="34" spans="1:16" x14ac:dyDescent="0.15">
      <c r="C34" s="1">
        <v>93662</v>
      </c>
      <c r="D34" s="1">
        <v>58255</v>
      </c>
      <c r="E34" s="1">
        <v>84445</v>
      </c>
    </row>
    <row r="35" spans="1:16" x14ac:dyDescent="0.15">
      <c r="C35" s="1">
        <v>110879</v>
      </c>
      <c r="D35" s="1">
        <v>70868</v>
      </c>
      <c r="E35" s="1">
        <v>94452</v>
      </c>
    </row>
    <row r="36" spans="1:16" x14ac:dyDescent="0.15">
      <c r="C36" s="1">
        <v>120951</v>
      </c>
      <c r="D36" s="1">
        <v>82059</v>
      </c>
      <c r="E36" s="1">
        <v>106398</v>
      </c>
    </row>
    <row r="37" spans="1:16" x14ac:dyDescent="0.15">
      <c r="C37" s="1">
        <v>140080</v>
      </c>
      <c r="D37" s="1">
        <v>90832</v>
      </c>
      <c r="E37" s="1">
        <v>114844</v>
      </c>
    </row>
    <row r="39" spans="1:16" x14ac:dyDescent="0.15">
      <c r="A39" s="1" t="s">
        <v>25</v>
      </c>
    </row>
    <row r="40" spans="1:16" x14ac:dyDescent="0.15">
      <c r="A40" s="1" t="s">
        <v>11</v>
      </c>
      <c r="B40" s="1" t="s">
        <v>26</v>
      </c>
      <c r="C40" s="1" t="s">
        <v>27</v>
      </c>
      <c r="D40" s="1" t="s">
        <v>16</v>
      </c>
      <c r="E40" s="1" t="s">
        <v>26</v>
      </c>
      <c r="F40" s="1" t="s">
        <v>27</v>
      </c>
      <c r="G40" s="1">
        <f>C28</f>
        <v>21173</v>
      </c>
      <c r="H40" s="1">
        <f>D28</f>
        <v>12792</v>
      </c>
      <c r="I40" s="1">
        <f>E28</f>
        <v>16086</v>
      </c>
      <c r="J40" s="1" t="s">
        <v>15</v>
      </c>
      <c r="K40" s="4" t="s">
        <v>28</v>
      </c>
      <c r="L40" s="4"/>
      <c r="M40" s="4"/>
      <c r="N40" s="4"/>
    </row>
    <row r="41" spans="1:16" x14ac:dyDescent="0.15">
      <c r="A41" s="1" t="s">
        <v>23</v>
      </c>
      <c r="B41" s="1">
        <f>AVERAGE(H40:H49)</f>
        <v>10362.4</v>
      </c>
      <c r="C41" s="1">
        <f>AVERAGE(I40:I49)</f>
        <v>13093</v>
      </c>
      <c r="D41" s="1">
        <v>58.2</v>
      </c>
      <c r="E41" s="1">
        <v>11</v>
      </c>
      <c r="F41" s="1">
        <v>17</v>
      </c>
      <c r="G41" s="1">
        <f t="shared" ref="G41:G49" si="8">C29-C28</f>
        <v>17038</v>
      </c>
      <c r="H41" s="1">
        <f>D29</f>
        <v>6680</v>
      </c>
      <c r="I41" s="1">
        <f>E29</f>
        <v>13834</v>
      </c>
      <c r="J41" s="1" t="s">
        <v>12</v>
      </c>
      <c r="K41" s="4" t="s">
        <v>29</v>
      </c>
      <c r="L41" s="4"/>
      <c r="M41" s="4"/>
      <c r="N41" s="4"/>
    </row>
    <row r="42" spans="1:16" x14ac:dyDescent="0.15">
      <c r="A42" s="1" t="s">
        <v>24</v>
      </c>
      <c r="B42" s="1">
        <f>AVERAGE(G40:G49)</f>
        <v>14008</v>
      </c>
      <c r="C42" s="1">
        <v>0</v>
      </c>
      <c r="D42" s="1">
        <v>47.2</v>
      </c>
      <c r="E42" s="1">
        <v>20</v>
      </c>
      <c r="F42" s="1">
        <v>0</v>
      </c>
      <c r="G42" s="1">
        <f t="shared" si="8"/>
        <v>12454</v>
      </c>
      <c r="H42" s="1">
        <f t="shared" ref="H42:I49" si="9">D30-D29</f>
        <v>13908</v>
      </c>
      <c r="I42" s="1">
        <f t="shared" si="9"/>
        <v>14951</v>
      </c>
      <c r="O42" s="1" t="s">
        <v>20</v>
      </c>
      <c r="P42" s="1" t="s">
        <v>21</v>
      </c>
    </row>
    <row r="43" spans="1:16" x14ac:dyDescent="0.15">
      <c r="G43" s="1">
        <f t="shared" si="8"/>
        <v>12611</v>
      </c>
      <c r="H43" s="1">
        <f t="shared" si="9"/>
        <v>12502</v>
      </c>
      <c r="I43" s="1">
        <f t="shared" si="9"/>
        <v>13032</v>
      </c>
    </row>
    <row r="44" spans="1:16" x14ac:dyDescent="0.15">
      <c r="A44" s="1" t="s">
        <v>9</v>
      </c>
      <c r="B44" s="1" t="s">
        <v>26</v>
      </c>
      <c r="C44" s="1" t="s">
        <v>27</v>
      </c>
      <c r="G44" s="1">
        <f t="shared" si="8"/>
        <v>8028</v>
      </c>
      <c r="H44" s="1">
        <f t="shared" si="9"/>
        <v>9534</v>
      </c>
      <c r="I44" s="1">
        <f t="shared" si="9"/>
        <v>19626</v>
      </c>
    </row>
    <row r="45" spans="1:16" x14ac:dyDescent="0.15">
      <c r="A45" s="1" t="s">
        <v>23</v>
      </c>
      <c r="B45" s="1">
        <f>AVERAGE(H40:H49)</f>
        <v>10362.4</v>
      </c>
      <c r="C45" s="1">
        <f>AVERAGE(I40:I49)</f>
        <v>13093</v>
      </c>
      <c r="G45" s="1">
        <f t="shared" si="8"/>
        <v>9966</v>
      </c>
      <c r="H45" s="1">
        <f t="shared" si="9"/>
        <v>3190</v>
      </c>
      <c r="I45" s="1">
        <f t="shared" si="9"/>
        <v>15536</v>
      </c>
    </row>
    <row r="46" spans="1:16" x14ac:dyDescent="0.15">
      <c r="A46" s="1" t="s">
        <v>24</v>
      </c>
      <c r="B46" s="1">
        <f>AVERAGE(G40:G49)</f>
        <v>14008</v>
      </c>
      <c r="C46" s="1">
        <v>0</v>
      </c>
      <c r="G46" s="1">
        <f t="shared" si="8"/>
        <v>12392</v>
      </c>
      <c r="H46" s="1">
        <f t="shared" si="9"/>
        <v>12441</v>
      </c>
      <c r="I46" s="1">
        <f t="shared" si="9"/>
        <v>7466</v>
      </c>
    </row>
    <row r="47" spans="1:16" x14ac:dyDescent="0.15">
      <c r="G47" s="1">
        <f t="shared" si="8"/>
        <v>17217</v>
      </c>
      <c r="H47" s="1">
        <f t="shared" si="9"/>
        <v>12613</v>
      </c>
      <c r="I47" s="1">
        <f t="shared" si="9"/>
        <v>10007</v>
      </c>
    </row>
    <row r="48" spans="1:16" x14ac:dyDescent="0.15">
      <c r="D48" s="3" t="s">
        <v>30</v>
      </c>
      <c r="G48" s="1">
        <f t="shared" si="8"/>
        <v>10072</v>
      </c>
      <c r="H48" s="1">
        <f t="shared" si="9"/>
        <v>11191</v>
      </c>
      <c r="I48" s="1">
        <f t="shared" si="9"/>
        <v>11946</v>
      </c>
    </row>
    <row r="49" spans="3:9" x14ac:dyDescent="0.15">
      <c r="C49" s="1" t="s">
        <v>31</v>
      </c>
      <c r="D49" s="1">
        <f>SUM($B$45:$C$45)/1000</f>
        <v>23.455400000000001</v>
      </c>
      <c r="G49" s="1">
        <f t="shared" si="8"/>
        <v>19129</v>
      </c>
      <c r="H49" s="1">
        <f t="shared" si="9"/>
        <v>8773</v>
      </c>
      <c r="I49" s="1">
        <f t="shared" si="9"/>
        <v>8446</v>
      </c>
    </row>
    <row r="50" spans="3:9" x14ac:dyDescent="0.15">
      <c r="C50" s="1" t="s">
        <v>32</v>
      </c>
      <c r="D50" s="1">
        <f>SUM($B$46:$C$46)/1000</f>
        <v>14.007999999999999</v>
      </c>
    </row>
    <row r="72" spans="2:2" x14ac:dyDescent="0.15">
      <c r="B72" s="1" t="s">
        <v>33</v>
      </c>
    </row>
    <row r="73" spans="2:2" x14ac:dyDescent="0.15">
      <c r="B73" s="1" t="s">
        <v>34</v>
      </c>
    </row>
  </sheetData>
  <mergeCells count="2">
    <mergeCell ref="K41:N41"/>
    <mergeCell ref="K40:N40"/>
  </mergeCells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</dc:creator>
  <cp:lastModifiedBy>haselab</cp:lastModifiedBy>
  <dcterms:created xsi:type="dcterms:W3CDTF">2020-01-17T03:08:05Z</dcterms:created>
  <dcterms:modified xsi:type="dcterms:W3CDTF">2020-02-02T17:24:25Z</dcterms:modified>
</cp:coreProperties>
</file>