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卒論\excel\"/>
    </mc:Choice>
  </mc:AlternateContent>
  <bookViews>
    <workbookView xWindow="0" yWindow="0" windowWidth="20490" windowHeight="8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P41" i="1"/>
  <c r="P42" i="1"/>
  <c r="N43" i="1" l="1"/>
  <c r="O43" i="1"/>
  <c r="M43" i="1"/>
  <c r="D66" i="1" l="1"/>
  <c r="H66" i="1"/>
  <c r="E66" i="1"/>
  <c r="F66" i="1"/>
  <c r="G66" i="1"/>
  <c r="G63" i="1"/>
  <c r="E44" i="1"/>
  <c r="V18" i="1"/>
  <c r="V19" i="1"/>
  <c r="V20" i="1"/>
  <c r="V21" i="1"/>
  <c r="V22" i="1"/>
  <c r="V23" i="1"/>
  <c r="V24" i="1"/>
  <c r="V25" i="1"/>
  <c r="V26" i="1"/>
  <c r="V17" i="1"/>
  <c r="V27" i="1" s="1"/>
  <c r="U18" i="1"/>
  <c r="U19" i="1"/>
  <c r="U20" i="1"/>
  <c r="U21" i="1"/>
  <c r="U22" i="1"/>
  <c r="U23" i="1"/>
  <c r="U24" i="1"/>
  <c r="U25" i="1"/>
  <c r="U26" i="1"/>
  <c r="U17" i="1"/>
  <c r="U27" i="1" s="1"/>
  <c r="T18" i="1"/>
  <c r="T19" i="1"/>
  <c r="T20" i="1"/>
  <c r="T21" i="1"/>
  <c r="T22" i="1"/>
  <c r="T23" i="1"/>
  <c r="T24" i="1"/>
  <c r="T25" i="1"/>
  <c r="T26" i="1"/>
  <c r="T17" i="1"/>
  <c r="T27" i="1" s="1"/>
  <c r="Q5" i="1"/>
  <c r="I5" i="1"/>
  <c r="O18" i="1"/>
  <c r="O19" i="1"/>
  <c r="O20" i="1"/>
  <c r="O21" i="1"/>
  <c r="O22" i="1"/>
  <c r="O23" i="1"/>
  <c r="O24" i="1"/>
  <c r="O25" i="1"/>
  <c r="O26" i="1"/>
  <c r="O17" i="1"/>
  <c r="O27" i="1" s="1"/>
  <c r="N18" i="1"/>
  <c r="N19" i="1"/>
  <c r="N20" i="1"/>
  <c r="N21" i="1"/>
  <c r="N22" i="1"/>
  <c r="N23" i="1"/>
  <c r="N24" i="1"/>
  <c r="N25" i="1"/>
  <c r="N26" i="1"/>
  <c r="N17" i="1"/>
  <c r="N27" i="1" s="1"/>
  <c r="M26" i="1"/>
  <c r="M18" i="1"/>
  <c r="M19" i="1"/>
  <c r="M20" i="1"/>
  <c r="M27" i="1" s="1"/>
  <c r="F43" i="1" s="1"/>
  <c r="I43" i="1" s="1"/>
  <c r="M21" i="1"/>
  <c r="M22" i="1"/>
  <c r="M23" i="1"/>
  <c r="M24" i="1"/>
  <c r="M25" i="1"/>
  <c r="M17" i="1"/>
  <c r="H18" i="1"/>
  <c r="H19" i="1"/>
  <c r="H20" i="1"/>
  <c r="H27" i="1" s="1"/>
  <c r="O42" i="1" s="1"/>
  <c r="H21" i="1"/>
  <c r="H22" i="1"/>
  <c r="H23" i="1"/>
  <c r="H24" i="1"/>
  <c r="H25" i="1"/>
  <c r="H26" i="1"/>
  <c r="H17" i="1"/>
  <c r="G26" i="1"/>
  <c r="G18" i="1"/>
  <c r="G19" i="1"/>
  <c r="G20" i="1"/>
  <c r="G21" i="1"/>
  <c r="G22" i="1"/>
  <c r="G23" i="1"/>
  <c r="G24" i="1"/>
  <c r="G25" i="1"/>
  <c r="G17" i="1"/>
  <c r="G27" i="1" s="1"/>
  <c r="N42" i="1" s="1"/>
  <c r="F17" i="1"/>
  <c r="F27" i="1" s="1"/>
  <c r="F18" i="1"/>
  <c r="F19" i="1"/>
  <c r="F20" i="1"/>
  <c r="F21" i="1"/>
  <c r="F22" i="1"/>
  <c r="F23" i="1"/>
  <c r="F24" i="1"/>
  <c r="F25" i="1"/>
  <c r="F26" i="1"/>
  <c r="C5" i="1"/>
  <c r="E42" i="1" s="1"/>
  <c r="B5" i="1"/>
  <c r="M42" i="1" l="1"/>
  <c r="F42" i="1"/>
  <c r="I42" i="1" s="1"/>
  <c r="F44" i="1"/>
  <c r="I44" i="1" s="1"/>
</calcChain>
</file>

<file path=xl/sharedStrings.xml><?xml version="1.0" encoding="utf-8"?>
<sst xmlns="http://schemas.openxmlformats.org/spreadsheetml/2006/main" count="44" uniqueCount="36">
  <si>
    <t>利用者</t>
    <rPh sb="0" eb="3">
      <t>リヨウシャ</t>
    </rPh>
    <phoneticPr fontId="1"/>
  </si>
  <si>
    <t>従業員</t>
    <rPh sb="0" eb="3">
      <t>ジュウギョウイン</t>
    </rPh>
    <phoneticPr fontId="1"/>
  </si>
  <si>
    <t>従業員と利用者併用</t>
    <rPh sb="0" eb="3">
      <t>ジュウギョウイン</t>
    </rPh>
    <rPh sb="4" eb="7">
      <t>リヨウシャ</t>
    </rPh>
    <rPh sb="7" eb="9">
      <t>ヘイヨウ</t>
    </rPh>
    <phoneticPr fontId="1"/>
  </si>
  <si>
    <t>利用者のみ</t>
    <rPh sb="0" eb="3">
      <t>リヨウシャ</t>
    </rPh>
    <phoneticPr fontId="1"/>
  </si>
  <si>
    <t>ave</t>
    <phoneticPr fontId="1"/>
  </si>
  <si>
    <t>ave</t>
    <phoneticPr fontId="1"/>
  </si>
  <si>
    <t>総距離</t>
    <rPh sb="0" eb="3">
      <t>ソウキョリ</t>
    </rPh>
    <phoneticPr fontId="1"/>
  </si>
  <si>
    <t>従業員のみ</t>
    <rPh sb="0" eb="3">
      <t>ジュウギョウイン</t>
    </rPh>
    <phoneticPr fontId="1"/>
  </si>
  <si>
    <t>要求拒否率</t>
    <rPh sb="0" eb="2">
      <t>ヨウキュウ</t>
    </rPh>
    <rPh sb="2" eb="4">
      <t>キョヒ</t>
    </rPh>
    <rPh sb="4" eb="5">
      <t>リツ</t>
    </rPh>
    <phoneticPr fontId="1"/>
  </si>
  <si>
    <t>要求拒否コスト係数</t>
    <rPh sb="0" eb="2">
      <t>ヨウキュウ</t>
    </rPh>
    <rPh sb="2" eb="4">
      <t>キョヒ</t>
    </rPh>
    <rPh sb="7" eb="9">
      <t>ケイスウ</t>
    </rPh>
    <phoneticPr fontId="1"/>
  </si>
  <si>
    <t>距離コスト係数</t>
    <rPh sb="0" eb="2">
      <t>キョリ</t>
    </rPh>
    <rPh sb="5" eb="7">
      <t>ケイスウ</t>
    </rPh>
    <phoneticPr fontId="1"/>
  </si>
  <si>
    <t>コスト</t>
    <phoneticPr fontId="1"/>
  </si>
  <si>
    <t>time</t>
    <phoneticPr fontId="1"/>
  </si>
  <si>
    <t>5.2.2</t>
    <phoneticPr fontId="1"/>
  </si>
  <si>
    <t>5.3.1</t>
    <phoneticPr fontId="1"/>
  </si>
  <si>
    <t>5.4.1</t>
    <phoneticPr fontId="1"/>
  </si>
  <si>
    <t>5.5.1</t>
    <phoneticPr fontId="1"/>
  </si>
  <si>
    <t>条件</t>
    <rPh sb="0" eb="2">
      <t>ジョウケン</t>
    </rPh>
    <phoneticPr fontId="1"/>
  </si>
  <si>
    <t>実行時間</t>
    <rPh sb="0" eb="2">
      <t>ジッコウ</t>
    </rPh>
    <rPh sb="2" eb="4">
      <t>ジカン</t>
    </rPh>
    <phoneticPr fontId="1"/>
  </si>
  <si>
    <t>5.2.1</t>
    <phoneticPr fontId="1"/>
  </si>
  <si>
    <t>RSF</t>
    <phoneticPr fontId="1"/>
  </si>
  <si>
    <t>RSE</t>
    <phoneticPr fontId="1"/>
  </si>
  <si>
    <t>success</t>
    <phoneticPr fontId="1"/>
  </si>
  <si>
    <t>5.5.2</t>
    <phoneticPr fontId="1"/>
  </si>
  <si>
    <t>5.5.1</t>
    <phoneticPr fontId="1"/>
  </si>
  <si>
    <t>5.4.1</t>
    <phoneticPr fontId="1"/>
  </si>
  <si>
    <t>併用</t>
    <rPh sb="0" eb="2">
      <t>ヘイヨウ</t>
    </rPh>
    <phoneticPr fontId="1"/>
  </si>
  <si>
    <t>利用者のみ</t>
    <rPh sb="0" eb="3">
      <t>リヨウシャ</t>
    </rPh>
    <phoneticPr fontId="1"/>
  </si>
  <si>
    <t>従業員のみ</t>
    <rPh sb="0" eb="3">
      <t>ジュウギョウイン</t>
    </rPh>
    <phoneticPr fontId="1"/>
  </si>
  <si>
    <t>RSF</t>
    <phoneticPr fontId="1"/>
  </si>
  <si>
    <t>RSE</t>
    <phoneticPr fontId="1"/>
  </si>
  <si>
    <t>success</t>
    <phoneticPr fontId="1"/>
  </si>
  <si>
    <t>移動総距離</t>
    <rPh sb="0" eb="2">
      <t>イドウ</t>
    </rPh>
    <rPh sb="2" eb="5">
      <t>ソウキョリ</t>
    </rPh>
    <phoneticPr fontId="1"/>
  </si>
  <si>
    <t>D</t>
    <phoneticPr fontId="1"/>
  </si>
  <si>
    <t>E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</si>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</sst>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ＭＳ Ｐ明朝"/>
      <family val="1"/>
      <charset val="128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0314960629923"/>
          <c:y val="5.0925925925925923E-2"/>
          <c:w val="0.8667524059492564"/>
          <c:h val="0.84820209973753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Sheet1!$P$40</c:f>
              <c:strCache>
                <c:ptCount val="1"/>
                <c:pt idx="0">
                  <c:v>移動総距離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Sheet1!$J$41:$J$43</c:f>
              <c:strCache>
                <c:ptCount val="3"/>
                <c:pt idx="0">
                  <c:v>D</c:v>
                </c:pt>
                <c:pt idx="1">
                  <c:v>E</c:v>
                </c:pt>
                <c:pt idx="2">
                  <c:v>F</c:v>
                </c:pt>
              </c:strCache>
            </c:strRef>
          </c:cat>
          <c:val>
            <c:numRef>
              <c:f>Sheet1!$P$41:$P$43</c:f>
              <c:numCache>
                <c:formatCode>General</c:formatCode>
                <c:ptCount val="3"/>
                <c:pt idx="0">
                  <c:v>25.974299999999999</c:v>
                </c:pt>
                <c:pt idx="1">
                  <c:v>20.385900000000003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3873504"/>
        <c:axId val="-483872416"/>
      </c:barChart>
      <c:catAx>
        <c:axId val="-4838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ＭＳ Ｐ明朝" panose="02020600040205080304" pitchFamily="18" charset="-128"/>
                <a:ea typeface="ＭＳ Ｐ明朝" panose="02020600040205080304" pitchFamily="18" charset="-128"/>
                <a:cs typeface="+mn-cs"/>
              </a:defRPr>
            </a:pPr>
            <a:endParaRPr lang="ja-JP"/>
          </a:p>
        </c:txPr>
        <c:crossAx val="-483872416"/>
        <c:crosses val="autoZero"/>
        <c:auto val="1"/>
        <c:lblAlgn val="ctr"/>
        <c:lblOffset val="100"/>
        <c:noMultiLvlLbl val="0"/>
      </c:catAx>
      <c:valAx>
        <c:axId val="-4838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従業員の移動総距離</a:t>
                </a:r>
                <a:r>
                  <a:rPr lang="en-US" altLang="ja-JP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[km]</a:t>
                </a:r>
                <a:endParaRPr lang="ja-JP" alt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4838735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6680968664196"/>
          <c:y val="5.0925925925925923E-2"/>
          <c:w val="0.81638878931956949"/>
          <c:h val="0.8482020997375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Sheet1!$M$40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2"/>
                <c:pt idx="0">
                  <c:v>5.4.1</c:v>
                </c:pt>
                <c:pt idx="1">
                  <c:v>5.5.1</c:v>
                </c:pt>
              </c:strCache>
            </c:strRef>
          </c:cat>
          <c:val>
            <c:numRef>
              <c:f>Sheet1!$M$41:$M$42</c:f>
              <c:numCache>
                <c:formatCode>0.00_);[Red]\(0.00\)</c:formatCode>
                <c:ptCount val="2"/>
                <c:pt idx="0">
                  <c:v>4.8034686988108728</c:v>
                </c:pt>
                <c:pt idx="1">
                  <c:v>5.3554090263250842</c:v>
                </c:pt>
              </c:numCache>
            </c:numRef>
          </c:val>
        </c:ser>
        <c:ser>
          <c:idx val="1"/>
          <c:order val="1"/>
          <c:tx>
            <c:strRef>
              <c:f>Sheet1!$N$40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2"/>
                <c:pt idx="0">
                  <c:v>5.4.1</c:v>
                </c:pt>
                <c:pt idx="1">
                  <c:v>5.5.1</c:v>
                </c:pt>
              </c:strCache>
            </c:strRef>
          </c:cat>
          <c:val>
            <c:numRef>
              <c:f>Sheet1!$N$41:$N$42</c:f>
              <c:numCache>
                <c:formatCode>0.00_);[Red]\(0.00\)</c:formatCode>
                <c:ptCount val="2"/>
                <c:pt idx="0">
                  <c:v>5.0568782135826424</c:v>
                </c:pt>
                <c:pt idx="1">
                  <c:v>3.5507529924013959</c:v>
                </c:pt>
              </c:numCache>
            </c:numRef>
          </c:val>
        </c:ser>
        <c:ser>
          <c:idx val="2"/>
          <c:order val="2"/>
          <c:tx>
            <c:strRef>
              <c:f>Sheet1!$O$40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Sheet1!$L$41:$L$42</c:f>
              <c:strCache>
                <c:ptCount val="2"/>
                <c:pt idx="0">
                  <c:v>5.4.1</c:v>
                </c:pt>
                <c:pt idx="1">
                  <c:v>5.5.1</c:v>
                </c:pt>
              </c:strCache>
            </c:strRef>
          </c:cat>
          <c:val>
            <c:numRef>
              <c:f>Sheet1!$O$41:$O$42</c:f>
              <c:numCache>
                <c:formatCode>0.00_);[Red]\(0.00\)</c:formatCode>
                <c:ptCount val="2"/>
                <c:pt idx="0">
                  <c:v>90.13965308760649</c:v>
                </c:pt>
                <c:pt idx="1">
                  <c:v>89.573067077564971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3862080"/>
        <c:axId val="-483863168"/>
      </c:barChart>
      <c:catAx>
        <c:axId val="-4838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ＭＳ Ｐ明朝" panose="02020600040205080304" pitchFamily="18" charset="-128"/>
                <a:ea typeface="ＭＳ Ｐ明朝" panose="02020600040205080304" pitchFamily="18" charset="-128"/>
                <a:cs typeface="+mn-cs"/>
              </a:defRPr>
            </a:pPr>
            <a:endParaRPr lang="ja-JP"/>
          </a:p>
        </c:txPr>
        <c:crossAx val="-483863168"/>
        <c:crosses val="autoZero"/>
        <c:auto val="1"/>
        <c:lblAlgn val="ctr"/>
        <c:lblOffset val="100"/>
        <c:noMultiLvlLbl val="0"/>
      </c:catAx>
      <c:valAx>
        <c:axId val="-483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要求受託率および要求拒否率</a:t>
                </a:r>
                <a:r>
                  <a:rPr lang="en-US" altLang="ja-JP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[%]</a:t>
                </a:r>
                <a:endParaRPr lang="ja-JP" alt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4838620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002922234072624"/>
          <c:y val="5.8073601991579897E-2"/>
          <c:w val="0.46038493560135474"/>
          <c:h val="8.2389504165082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174068250921"/>
          <c:y val="5.1366582747078962E-2"/>
          <c:w val="0.80343153164915937"/>
          <c:h val="0.77041453972122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実行時間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Sheet1!$D$65:$H$65</c:f>
              <c:strCache>
                <c:ptCount val="5"/>
                <c:pt idx="0">
                  <c:v>5.2.1</c:v>
                </c:pt>
                <c:pt idx="1">
                  <c:v>5.2.2</c:v>
                </c:pt>
                <c:pt idx="2">
                  <c:v>5.3.1</c:v>
                </c:pt>
                <c:pt idx="3">
                  <c:v>5.4.1</c:v>
                </c:pt>
                <c:pt idx="4">
                  <c:v>5.5.1</c:v>
                </c:pt>
              </c:strCache>
            </c:strRef>
          </c:cat>
          <c:val>
            <c:numRef>
              <c:f>Sheet1!$D$66:$H$66</c:f>
              <c:numCache>
                <c:formatCode>0.00_);[Red]\(0.00\)</c:formatCode>
                <c:ptCount val="5"/>
                <c:pt idx="0">
                  <c:v>1.9563725948333683</c:v>
                </c:pt>
                <c:pt idx="1">
                  <c:v>11.110030603408777</c:v>
                </c:pt>
                <c:pt idx="2">
                  <c:v>17.312169575691179</c:v>
                </c:pt>
                <c:pt idx="3">
                  <c:v>20.895000000000003</c:v>
                </c:pt>
                <c:pt idx="4">
                  <c:v>19.84768218994137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3865888"/>
        <c:axId val="-483859360"/>
      </c:barChart>
      <c:catAx>
        <c:axId val="-48386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条件</a:t>
                </a:r>
              </a:p>
            </c:rich>
          </c:tx>
          <c:layout>
            <c:manualLayout>
              <c:xMode val="edge"/>
              <c:yMode val="edge"/>
              <c:x val="0.51246760623921983"/>
              <c:y val="0.9082406044563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483859360"/>
        <c:crosses val="autoZero"/>
        <c:auto val="1"/>
        <c:lblAlgn val="ctr"/>
        <c:lblOffset val="100"/>
        <c:noMultiLvlLbl val="0"/>
      </c:catAx>
      <c:valAx>
        <c:axId val="-4838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実行時間</a:t>
                </a:r>
                <a:r>
                  <a:rPr lang="en-US" altLang="ja-JP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[s]</a:t>
                </a:r>
                <a:endParaRPr lang="ja-JP" alt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365566410451976E-3"/>
              <c:y val="0.29519900781970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483865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0314960629923"/>
          <c:y val="5.0925925925925923E-2"/>
          <c:w val="0.8667524059492564"/>
          <c:h val="0.84820209973753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Sheet1!$P$40</c:f>
              <c:strCache>
                <c:ptCount val="1"/>
                <c:pt idx="0">
                  <c:v>移動総距離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Sheet1!$J$41:$J$42</c:f>
              <c:strCache>
                <c:ptCount val="2"/>
                <c:pt idx="0">
                  <c:v>D</c:v>
                </c:pt>
                <c:pt idx="1">
                  <c:v>E</c:v>
                </c:pt>
              </c:strCache>
            </c:strRef>
          </c:cat>
          <c:val>
            <c:numRef>
              <c:f>Sheet1!$P$41:$P$42</c:f>
              <c:numCache>
                <c:formatCode>General</c:formatCode>
                <c:ptCount val="2"/>
                <c:pt idx="0">
                  <c:v>25.974299999999999</c:v>
                </c:pt>
                <c:pt idx="1">
                  <c:v>20.385900000000003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3861536"/>
        <c:axId val="-483864800"/>
      </c:barChart>
      <c:catAx>
        <c:axId val="-4838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ＭＳ Ｐ明朝" panose="02020600040205080304" pitchFamily="18" charset="-128"/>
                <a:ea typeface="ＭＳ Ｐ明朝" panose="02020600040205080304" pitchFamily="18" charset="-128"/>
                <a:cs typeface="+mn-cs"/>
              </a:defRPr>
            </a:pPr>
            <a:endParaRPr lang="ja-JP"/>
          </a:p>
        </c:txPr>
        <c:crossAx val="-483864800"/>
        <c:crosses val="autoZero"/>
        <c:auto val="1"/>
        <c:lblAlgn val="ctr"/>
        <c:lblOffset val="100"/>
        <c:noMultiLvlLbl val="0"/>
      </c:catAx>
      <c:valAx>
        <c:axId val="-4838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従業員の移動総距離</a:t>
                </a:r>
                <a:r>
                  <a:rPr lang="en-US" altLang="ja-JP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[km]</a:t>
                </a:r>
                <a:endParaRPr lang="ja-JP" alt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483861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292087</xdr:colOff>
      <xdr:row>36</xdr:row>
      <xdr:rowOff>71664</xdr:rowOff>
    </xdr:from>
    <xdr:to>
      <xdr:col>23</xdr:col>
      <xdr:colOff>55063</xdr:colOff>
      <xdr:row>50</xdr:row>
      <xdr:rowOff>18226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544503</xdr:colOff>
      <xdr:row>24</xdr:row>
      <xdr:rowOff>112059</xdr:rowOff>
    </xdr:from>
    <xdr:to>
      <xdr:col>15</xdr:col>
      <xdr:colOff>298585</xdr:colOff>
      <xdr:row>38</xdr:row>
      <xdr:rowOff>45384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577102</xdr:colOff>
      <xdr:row>56</xdr:row>
      <xdr:rowOff>191620</xdr:rowOff>
    </xdr:from>
    <xdr:to>
      <xdr:col>15</xdr:col>
      <xdr:colOff>364191</xdr:colOff>
      <xdr:row>70</xdr:row>
      <xdr:rowOff>110937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358588</xdr:colOff>
      <xdr:row>50</xdr:row>
      <xdr:rowOff>145677</xdr:rowOff>
    </xdr:from>
    <xdr:to>
      <xdr:col>23</xdr:col>
      <xdr:colOff>121564</xdr:colOff>
      <xdr:row>64</xdr:row>
      <xdr:rowOff>92239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6"/>
  <sheetViews>
    <sheetView tabSelected="1" topLeftCell="E43" zoomScale="85" zoomScaleNormal="85" workbookViewId="0">
      <selection activeCell="X61" sqref="X61"/>
    </sheetView>
  </sheetViews>
  <sheetFormatPr defaultRowHeight="15.75" x14ac:dyDescent="0.15"/>
  <cols>
    <col min="1" max="15" width="9" style="1"/>
    <col min="16" max="16" width="10.5" style="1" bestFit="1" customWidth="1"/>
    <col min="17" max="16384" width="9" style="1"/>
  </cols>
  <sheetData>
    <row r="2" spans="2:20" x14ac:dyDescent="0.15">
      <c r="B2" s="8" t="s">
        <v>2</v>
      </c>
      <c r="C2" s="9"/>
      <c r="D2" s="9"/>
      <c r="E2" s="9"/>
      <c r="F2" s="9"/>
      <c r="I2" s="8" t="s">
        <v>3</v>
      </c>
      <c r="J2" s="9"/>
      <c r="K2" s="9"/>
      <c r="L2" s="9"/>
      <c r="M2" s="9"/>
      <c r="P2" s="8" t="s">
        <v>7</v>
      </c>
      <c r="Q2" s="9"/>
      <c r="R2" s="9"/>
      <c r="S2" s="9"/>
      <c r="T2" s="9"/>
    </row>
    <row r="3" spans="2:20" x14ac:dyDescent="0.15">
      <c r="B3" s="9"/>
      <c r="C3" s="9"/>
      <c r="D3" s="9"/>
      <c r="E3" s="9"/>
      <c r="F3" s="9"/>
      <c r="I3" s="9"/>
      <c r="J3" s="9"/>
      <c r="K3" s="9"/>
      <c r="L3" s="9"/>
      <c r="M3" s="9"/>
      <c r="P3" s="9"/>
      <c r="Q3" s="9"/>
      <c r="R3" s="9"/>
      <c r="S3" s="9"/>
      <c r="T3" s="9"/>
    </row>
    <row r="4" spans="2:20" x14ac:dyDescent="0.15">
      <c r="B4" s="2" t="s">
        <v>0</v>
      </c>
      <c r="C4" s="2" t="s">
        <v>1</v>
      </c>
      <c r="I4" s="2" t="s">
        <v>0</v>
      </c>
      <c r="J4" s="2" t="s">
        <v>1</v>
      </c>
      <c r="P4" s="2" t="s">
        <v>0</v>
      </c>
      <c r="Q4" s="2" t="s">
        <v>1</v>
      </c>
    </row>
    <row r="5" spans="2:20" x14ac:dyDescent="0.15">
      <c r="B5" s="1">
        <f>AVERAGE(E5:E14)/1000</f>
        <v>8.8843999999999994</v>
      </c>
      <c r="C5" s="1">
        <f>AVERAGE(F5:F14)/1000</f>
        <v>20.385900000000003</v>
      </c>
      <c r="E5" s="1">
        <v>14830</v>
      </c>
      <c r="F5" s="1">
        <v>17440</v>
      </c>
      <c r="I5" s="1">
        <f>AVERAGE(L5:L13)/1000</f>
        <v>11.841777777777777</v>
      </c>
      <c r="J5" s="1">
        <v>0</v>
      </c>
      <c r="L5" s="1">
        <v>16829</v>
      </c>
      <c r="M5" s="1">
        <v>0</v>
      </c>
      <c r="P5" s="1">
        <v>0</v>
      </c>
      <c r="Q5" s="1">
        <f>AVERAGE(T5:T14)/1000</f>
        <v>25.974299999999999</v>
      </c>
      <c r="S5" s="1">
        <v>0</v>
      </c>
      <c r="T5" s="1">
        <v>28589</v>
      </c>
    </row>
    <row r="6" spans="2:20" x14ac:dyDescent="0.15">
      <c r="E6" s="1">
        <v>16553</v>
      </c>
      <c r="F6" s="1">
        <v>28569</v>
      </c>
      <c r="L6" s="1">
        <v>13499</v>
      </c>
      <c r="M6" s="1">
        <v>0</v>
      </c>
      <c r="S6" s="1">
        <v>0</v>
      </c>
      <c r="T6" s="1">
        <v>21080</v>
      </c>
    </row>
    <row r="7" spans="2:20" x14ac:dyDescent="0.15">
      <c r="E7" s="1">
        <v>9634</v>
      </c>
      <c r="F7" s="1">
        <v>15965</v>
      </c>
      <c r="L7" s="1">
        <v>7996</v>
      </c>
      <c r="M7" s="1">
        <v>0</v>
      </c>
      <c r="S7" s="1">
        <v>0</v>
      </c>
      <c r="T7" s="1">
        <v>18915</v>
      </c>
    </row>
    <row r="8" spans="2:20" x14ac:dyDescent="0.15">
      <c r="E8" s="1">
        <v>5718</v>
      </c>
      <c r="F8" s="1">
        <v>21989</v>
      </c>
      <c r="L8" s="1">
        <v>11413</v>
      </c>
      <c r="M8" s="1">
        <v>0</v>
      </c>
      <c r="S8" s="1">
        <v>0</v>
      </c>
      <c r="T8" s="1">
        <v>16703</v>
      </c>
    </row>
    <row r="9" spans="2:20" x14ac:dyDescent="0.15">
      <c r="E9" s="1">
        <v>12407</v>
      </c>
      <c r="F9" s="1">
        <v>11948</v>
      </c>
      <c r="L9" s="1">
        <v>4582</v>
      </c>
      <c r="M9" s="1">
        <v>0</v>
      </c>
      <c r="S9" s="1">
        <v>0</v>
      </c>
      <c r="T9" s="1">
        <v>42040</v>
      </c>
    </row>
    <row r="10" spans="2:20" x14ac:dyDescent="0.15">
      <c r="E10" s="1">
        <v>8024</v>
      </c>
      <c r="F10" s="1">
        <v>10018</v>
      </c>
      <c r="L10" s="1">
        <v>18912</v>
      </c>
      <c r="M10" s="1">
        <v>0</v>
      </c>
      <c r="S10" s="1">
        <v>0</v>
      </c>
      <c r="T10" s="1">
        <v>29734</v>
      </c>
    </row>
    <row r="11" spans="2:20" x14ac:dyDescent="0.15">
      <c r="E11" s="1">
        <v>6785</v>
      </c>
      <c r="F11" s="1">
        <v>17504</v>
      </c>
      <c r="L11" s="1">
        <v>18054</v>
      </c>
      <c r="M11" s="1">
        <v>0</v>
      </c>
      <c r="S11" s="1">
        <v>0</v>
      </c>
      <c r="T11" s="1">
        <v>16529</v>
      </c>
    </row>
    <row r="12" spans="2:20" x14ac:dyDescent="0.15">
      <c r="E12" s="1">
        <v>2835</v>
      </c>
      <c r="F12" s="1">
        <v>22381</v>
      </c>
      <c r="L12" s="1">
        <v>7629</v>
      </c>
      <c r="M12" s="1">
        <v>0</v>
      </c>
      <c r="S12" s="1">
        <v>0</v>
      </c>
      <c r="T12" s="1">
        <v>29656</v>
      </c>
    </row>
    <row r="13" spans="2:20" x14ac:dyDescent="0.15">
      <c r="E13" s="1">
        <v>8224</v>
      </c>
      <c r="F13" s="1">
        <v>33782</v>
      </c>
      <c r="L13" s="1">
        <v>7662</v>
      </c>
      <c r="M13" s="1">
        <v>0</v>
      </c>
      <c r="S13" s="1">
        <v>0</v>
      </c>
      <c r="T13" s="1">
        <v>37070</v>
      </c>
    </row>
    <row r="14" spans="2:20" x14ac:dyDescent="0.15">
      <c r="E14" s="1">
        <v>3834</v>
      </c>
      <c r="F14" s="1">
        <v>24263</v>
      </c>
      <c r="S14" s="1">
        <v>0</v>
      </c>
      <c r="T14" s="1">
        <v>19427</v>
      </c>
    </row>
    <row r="16" spans="2:20" x14ac:dyDescent="0.15">
      <c r="F16" s="1" t="s">
        <v>20</v>
      </c>
      <c r="G16" s="1" t="s">
        <v>21</v>
      </c>
      <c r="H16" s="1" t="s">
        <v>22</v>
      </c>
    </row>
    <row r="17" spans="4:22" x14ac:dyDescent="0.15">
      <c r="E17" s="1">
        <v>75</v>
      </c>
      <c r="F17" s="1">
        <f>100*F28/$E17</f>
        <v>4</v>
      </c>
      <c r="G17" s="1">
        <f>100*G28/$E17</f>
        <v>1.3333333333333333</v>
      </c>
      <c r="H17" s="1">
        <f>100*H28/$E17</f>
        <v>94.666666666666671</v>
      </c>
      <c r="L17" s="1">
        <v>64</v>
      </c>
      <c r="M17" s="1">
        <f>100*M28/$L17</f>
        <v>18.75</v>
      </c>
      <c r="N17" s="1">
        <f>100*N28/$L17</f>
        <v>3.125</v>
      </c>
      <c r="O17" s="1">
        <f>100*O28/$L17</f>
        <v>71.875</v>
      </c>
      <c r="S17" s="1">
        <v>67</v>
      </c>
      <c r="T17" s="1">
        <f>100*T28/S17</f>
        <v>5.9701492537313436</v>
      </c>
      <c r="U17" s="1">
        <f>100*U28/S17</f>
        <v>1.4925373134328359</v>
      </c>
      <c r="V17" s="1">
        <f>100*V28/S17</f>
        <v>91.044776119402982</v>
      </c>
    </row>
    <row r="18" spans="4:22" x14ac:dyDescent="0.15">
      <c r="E18" s="1">
        <v>71</v>
      </c>
      <c r="F18" s="1">
        <f t="shared" ref="F18:F26" si="0">100*F29/E18</f>
        <v>11.267605633802816</v>
      </c>
      <c r="G18" s="1">
        <f t="shared" ref="G18:H25" si="1">100*G29/$E18</f>
        <v>1.408450704225352</v>
      </c>
      <c r="H18" s="1">
        <f t="shared" si="1"/>
        <v>87.323943661971825</v>
      </c>
      <c r="L18" s="1">
        <v>64</v>
      </c>
      <c r="M18" s="1">
        <f t="shared" ref="M18:O25" si="2">100*M29/$L18</f>
        <v>26.5625</v>
      </c>
      <c r="N18" s="1">
        <f t="shared" si="2"/>
        <v>4.6875</v>
      </c>
      <c r="O18" s="1">
        <f t="shared" si="2"/>
        <v>68.75</v>
      </c>
      <c r="S18" s="1">
        <v>59</v>
      </c>
      <c r="T18" s="1">
        <f t="shared" ref="T18:T26" si="3">100*T29/S18</f>
        <v>8.4745762711864412</v>
      </c>
      <c r="U18" s="1">
        <f t="shared" ref="U18:U26" si="4">100*U29/S18</f>
        <v>0</v>
      </c>
      <c r="V18" s="1">
        <f t="shared" ref="V18:V26" si="5">100*V29/S18</f>
        <v>91.525423728813564</v>
      </c>
    </row>
    <row r="19" spans="4:22" x14ac:dyDescent="0.15">
      <c r="E19" s="1">
        <v>76</v>
      </c>
      <c r="F19" s="1">
        <f t="shared" si="0"/>
        <v>2.6315789473684212</v>
      </c>
      <c r="G19" s="1">
        <f t="shared" si="1"/>
        <v>5.2631578947368425</v>
      </c>
      <c r="H19" s="1">
        <f t="shared" si="1"/>
        <v>89.473684210526315</v>
      </c>
      <c r="L19" s="1">
        <v>51</v>
      </c>
      <c r="M19" s="1">
        <f t="shared" si="2"/>
        <v>21.568627450980394</v>
      </c>
      <c r="N19" s="1">
        <f t="shared" si="2"/>
        <v>3.9215686274509802</v>
      </c>
      <c r="O19" s="1">
        <f t="shared" si="2"/>
        <v>76.470588235294116</v>
      </c>
      <c r="S19" s="1">
        <v>69</v>
      </c>
      <c r="T19" s="1">
        <f t="shared" si="3"/>
        <v>7.2463768115942031</v>
      </c>
      <c r="U19" s="1">
        <f t="shared" si="4"/>
        <v>1.4492753623188406</v>
      </c>
      <c r="V19" s="1">
        <f t="shared" si="5"/>
        <v>86.956521739130437</v>
      </c>
    </row>
    <row r="20" spans="4:22" x14ac:dyDescent="0.15">
      <c r="E20" s="1">
        <v>70</v>
      </c>
      <c r="F20" s="1">
        <f t="shared" si="0"/>
        <v>2.8571428571428572</v>
      </c>
      <c r="G20" s="1">
        <f t="shared" si="1"/>
        <v>1.4285714285714286</v>
      </c>
      <c r="H20" s="1">
        <f t="shared" si="1"/>
        <v>92.857142857142861</v>
      </c>
      <c r="L20" s="1">
        <v>75</v>
      </c>
      <c r="M20" s="1">
        <f t="shared" si="2"/>
        <v>21.333333333333332</v>
      </c>
      <c r="N20" s="1">
        <f t="shared" si="2"/>
        <v>8</v>
      </c>
      <c r="O20" s="1">
        <f t="shared" si="2"/>
        <v>70.666666666666671</v>
      </c>
      <c r="S20" s="1">
        <v>64</v>
      </c>
      <c r="T20" s="1">
        <f t="shared" si="3"/>
        <v>1.5625</v>
      </c>
      <c r="U20" s="1">
        <f t="shared" si="4"/>
        <v>3.125</v>
      </c>
      <c r="V20" s="1">
        <f t="shared" si="5"/>
        <v>92.1875</v>
      </c>
    </row>
    <row r="21" spans="4:22" x14ac:dyDescent="0.15">
      <c r="E21" s="1">
        <v>69</v>
      </c>
      <c r="F21" s="1">
        <f t="shared" si="0"/>
        <v>5.7971014492753623</v>
      </c>
      <c r="G21" s="1">
        <f t="shared" si="1"/>
        <v>4.3478260869565215</v>
      </c>
      <c r="H21" s="1">
        <f t="shared" si="1"/>
        <v>86.956521739130437</v>
      </c>
      <c r="L21" s="1">
        <v>60</v>
      </c>
      <c r="M21" s="1">
        <f t="shared" si="2"/>
        <v>38.333333333333336</v>
      </c>
      <c r="N21" s="1">
        <f t="shared" si="2"/>
        <v>3.3333333333333335</v>
      </c>
      <c r="O21" s="1">
        <f t="shared" si="2"/>
        <v>56.666666666666664</v>
      </c>
      <c r="S21" s="1">
        <v>67</v>
      </c>
      <c r="T21" s="1">
        <f t="shared" si="3"/>
        <v>7.4626865671641793</v>
      </c>
      <c r="U21" s="1">
        <f t="shared" si="4"/>
        <v>4.4776119402985071</v>
      </c>
      <c r="V21" s="1">
        <f t="shared" si="5"/>
        <v>86.567164179104481</v>
      </c>
    </row>
    <row r="22" spans="4:22" x14ac:dyDescent="0.15">
      <c r="E22" s="1">
        <v>48</v>
      </c>
      <c r="F22" s="1">
        <f t="shared" si="0"/>
        <v>6.25</v>
      </c>
      <c r="G22" s="1">
        <f t="shared" si="1"/>
        <v>8.3333333333333339</v>
      </c>
      <c r="H22" s="1">
        <f t="shared" si="1"/>
        <v>83.333333333333329</v>
      </c>
      <c r="L22" s="1">
        <v>69</v>
      </c>
      <c r="M22" s="1">
        <f t="shared" si="2"/>
        <v>30.434782608695652</v>
      </c>
      <c r="N22" s="1">
        <f t="shared" si="2"/>
        <v>5.7971014492753623</v>
      </c>
      <c r="O22" s="1">
        <f t="shared" si="2"/>
        <v>65.217391304347828</v>
      </c>
      <c r="S22" s="1">
        <v>73</v>
      </c>
      <c r="T22" s="1">
        <f t="shared" si="3"/>
        <v>10.95890410958904</v>
      </c>
      <c r="U22" s="1">
        <f t="shared" si="4"/>
        <v>1.3698630136986301</v>
      </c>
      <c r="V22" s="1">
        <f t="shared" si="5"/>
        <v>87.671232876712324</v>
      </c>
    </row>
    <row r="23" spans="4:22" x14ac:dyDescent="0.15">
      <c r="E23" s="1">
        <v>54</v>
      </c>
      <c r="F23" s="1">
        <f t="shared" si="0"/>
        <v>1.8518518518518519</v>
      </c>
      <c r="G23" s="1">
        <f t="shared" si="1"/>
        <v>5.5555555555555554</v>
      </c>
      <c r="H23" s="1">
        <f t="shared" si="1"/>
        <v>92.592592592592595</v>
      </c>
      <c r="L23" s="1">
        <v>59</v>
      </c>
      <c r="M23" s="1">
        <f t="shared" si="2"/>
        <v>16.949152542372882</v>
      </c>
      <c r="N23" s="1">
        <f t="shared" si="2"/>
        <v>6.7796610169491522</v>
      </c>
      <c r="O23" s="1">
        <f t="shared" si="2"/>
        <v>79.66101694915254</v>
      </c>
      <c r="S23" s="1">
        <v>57</v>
      </c>
      <c r="T23" s="1">
        <f t="shared" si="3"/>
        <v>5.2631578947368425</v>
      </c>
      <c r="U23" s="1">
        <f t="shared" si="4"/>
        <v>7.0175438596491224</v>
      </c>
      <c r="V23" s="1">
        <f t="shared" si="5"/>
        <v>84.21052631578948</v>
      </c>
    </row>
    <row r="24" spans="4:22" x14ac:dyDescent="0.15">
      <c r="E24" s="1">
        <v>63</v>
      </c>
      <c r="F24" s="1">
        <f t="shared" si="0"/>
        <v>9.5238095238095237</v>
      </c>
      <c r="G24" s="1">
        <f t="shared" si="1"/>
        <v>1.5873015873015872</v>
      </c>
      <c r="H24" s="1">
        <f t="shared" si="1"/>
        <v>85.714285714285708</v>
      </c>
      <c r="L24" s="1">
        <v>69</v>
      </c>
      <c r="M24" s="1">
        <f t="shared" si="2"/>
        <v>27.536231884057973</v>
      </c>
      <c r="N24" s="1">
        <f t="shared" si="2"/>
        <v>0</v>
      </c>
      <c r="O24" s="1">
        <f t="shared" si="2"/>
        <v>69.565217391304344</v>
      </c>
      <c r="S24" s="1">
        <v>66</v>
      </c>
      <c r="T24" s="1">
        <f t="shared" si="3"/>
        <v>6.0606060606060606</v>
      </c>
      <c r="U24" s="1">
        <f t="shared" si="4"/>
        <v>3.0303030303030303</v>
      </c>
      <c r="V24" s="1">
        <f t="shared" si="5"/>
        <v>90.909090909090907</v>
      </c>
    </row>
    <row r="25" spans="4:22" x14ac:dyDescent="0.15">
      <c r="E25" s="1">
        <v>64</v>
      </c>
      <c r="F25" s="1">
        <f t="shared" si="0"/>
        <v>6.25</v>
      </c>
      <c r="G25" s="1">
        <f t="shared" si="1"/>
        <v>0</v>
      </c>
      <c r="H25" s="1">
        <f t="shared" si="1"/>
        <v>93.75</v>
      </c>
      <c r="L25" s="1">
        <v>70</v>
      </c>
      <c r="M25" s="1">
        <f t="shared" si="2"/>
        <v>30</v>
      </c>
      <c r="N25" s="1">
        <f t="shared" si="2"/>
        <v>12.857142857142858</v>
      </c>
      <c r="O25" s="1">
        <f t="shared" si="2"/>
        <v>57.142857142857146</v>
      </c>
      <c r="S25" s="1">
        <v>66</v>
      </c>
      <c r="T25" s="1">
        <f t="shared" si="3"/>
        <v>4.5454545454545459</v>
      </c>
      <c r="U25" s="1">
        <f t="shared" si="4"/>
        <v>6.0606060606060606</v>
      </c>
      <c r="V25" s="1">
        <f t="shared" si="5"/>
        <v>89.393939393939391</v>
      </c>
    </row>
    <row r="26" spans="4:22" x14ac:dyDescent="0.15">
      <c r="E26" s="1">
        <v>64</v>
      </c>
      <c r="F26" s="1">
        <f t="shared" si="0"/>
        <v>3.125</v>
      </c>
      <c r="G26" s="1">
        <f>100*G37/$E26</f>
        <v>6.25</v>
      </c>
      <c r="H26" s="1">
        <f t="shared" ref="H26" si="6">100*H37/$E26</f>
        <v>89.0625</v>
      </c>
      <c r="L26" s="1">
        <v>66</v>
      </c>
      <c r="M26" s="1">
        <f>100*M37/$L26</f>
        <v>18.181818181818183</v>
      </c>
      <c r="N26" s="1">
        <f t="shared" ref="N26:O26" si="7">100*N37/$L26</f>
        <v>3.0303030303030303</v>
      </c>
      <c r="O26" s="1">
        <f t="shared" si="7"/>
        <v>75.757575757575751</v>
      </c>
      <c r="S26" s="1">
        <v>64</v>
      </c>
      <c r="T26" s="1">
        <f t="shared" si="3"/>
        <v>9.375</v>
      </c>
      <c r="U26" s="1">
        <f t="shared" si="4"/>
        <v>0</v>
      </c>
      <c r="V26" s="1">
        <f t="shared" si="5"/>
        <v>87.5</v>
      </c>
    </row>
    <row r="27" spans="4:22" x14ac:dyDescent="0.15">
      <c r="D27" s="1" t="s">
        <v>4</v>
      </c>
      <c r="F27" s="1">
        <f>AVERAGE(F17:F26)</f>
        <v>5.3554090263250842</v>
      </c>
      <c r="G27" s="1">
        <f t="shared" ref="G27:H27" si="8">AVERAGE(G17:G26)</f>
        <v>3.5507529924013959</v>
      </c>
      <c r="H27" s="1">
        <f t="shared" si="8"/>
        <v>89.573067077564971</v>
      </c>
      <c r="L27" s="1" t="s">
        <v>5</v>
      </c>
      <c r="M27" s="1">
        <f>AVERAGE(M17:M26)</f>
        <v>24.964977933459174</v>
      </c>
      <c r="N27" s="1">
        <f t="shared" ref="N27:O27" si="9">AVERAGE(N17:N26)</f>
        <v>5.1531610314454728</v>
      </c>
      <c r="O27" s="1">
        <f t="shared" si="9"/>
        <v>69.177298011386512</v>
      </c>
      <c r="S27" s="1" t="s">
        <v>4</v>
      </c>
      <c r="T27" s="1">
        <f>AVERAGE(T17:T26)</f>
        <v>6.6919411514062661</v>
      </c>
      <c r="U27" s="1">
        <f t="shared" ref="U27:V27" si="10">AVERAGE(U17:U26)</f>
        <v>2.8022740580307031</v>
      </c>
      <c r="V27" s="1">
        <f t="shared" si="10"/>
        <v>88.796617526198347</v>
      </c>
    </row>
    <row r="28" spans="4:22" x14ac:dyDescent="0.15">
      <c r="F28" s="1">
        <v>3</v>
      </c>
      <c r="G28" s="1">
        <v>1</v>
      </c>
      <c r="H28" s="1">
        <v>71</v>
      </c>
      <c r="M28" s="1">
        <v>12</v>
      </c>
      <c r="N28" s="1">
        <v>2</v>
      </c>
      <c r="O28" s="1">
        <v>46</v>
      </c>
      <c r="T28" s="1">
        <v>4</v>
      </c>
      <c r="U28" s="1">
        <v>1</v>
      </c>
      <c r="V28" s="1">
        <v>61</v>
      </c>
    </row>
    <row r="29" spans="4:22" x14ac:dyDescent="0.15">
      <c r="F29" s="1">
        <v>8</v>
      </c>
      <c r="G29" s="1">
        <v>1</v>
      </c>
      <c r="H29" s="1">
        <v>62</v>
      </c>
      <c r="M29" s="1">
        <v>17</v>
      </c>
      <c r="N29" s="1">
        <v>3</v>
      </c>
      <c r="O29" s="1">
        <v>44</v>
      </c>
      <c r="T29" s="1">
        <v>5</v>
      </c>
      <c r="U29" s="1">
        <v>0</v>
      </c>
      <c r="V29" s="1">
        <v>54</v>
      </c>
    </row>
    <row r="30" spans="4:22" x14ac:dyDescent="0.15">
      <c r="F30" s="1">
        <v>2</v>
      </c>
      <c r="G30" s="1">
        <v>4</v>
      </c>
      <c r="H30" s="1">
        <v>68</v>
      </c>
      <c r="M30" s="1">
        <v>11</v>
      </c>
      <c r="N30" s="1">
        <v>2</v>
      </c>
      <c r="O30" s="1">
        <v>39</v>
      </c>
      <c r="T30" s="1">
        <v>5</v>
      </c>
      <c r="U30" s="1">
        <v>1</v>
      </c>
      <c r="V30" s="1">
        <v>60</v>
      </c>
    </row>
    <row r="31" spans="4:22" x14ac:dyDescent="0.15">
      <c r="F31" s="1">
        <v>2</v>
      </c>
      <c r="G31" s="1">
        <v>1</v>
      </c>
      <c r="H31" s="1">
        <v>65</v>
      </c>
      <c r="M31" s="1">
        <v>16</v>
      </c>
      <c r="N31" s="1">
        <v>6</v>
      </c>
      <c r="O31" s="1">
        <v>53</v>
      </c>
      <c r="T31" s="1">
        <v>1</v>
      </c>
      <c r="U31" s="1">
        <v>2</v>
      </c>
      <c r="V31" s="1">
        <v>59</v>
      </c>
    </row>
    <row r="32" spans="4:22" x14ac:dyDescent="0.15">
      <c r="F32" s="1">
        <v>4</v>
      </c>
      <c r="G32" s="1">
        <v>3</v>
      </c>
      <c r="H32" s="1">
        <v>60</v>
      </c>
      <c r="M32" s="1">
        <v>23</v>
      </c>
      <c r="N32" s="1">
        <v>2</v>
      </c>
      <c r="O32" s="1">
        <v>34</v>
      </c>
      <c r="T32" s="1">
        <v>5</v>
      </c>
      <c r="U32" s="1">
        <v>3</v>
      </c>
      <c r="V32" s="1">
        <v>58</v>
      </c>
    </row>
    <row r="33" spans="4:22" x14ac:dyDescent="0.15">
      <c r="F33" s="1">
        <v>3</v>
      </c>
      <c r="G33" s="1">
        <v>4</v>
      </c>
      <c r="H33" s="1">
        <v>40</v>
      </c>
      <c r="M33" s="1">
        <v>21</v>
      </c>
      <c r="N33" s="1">
        <v>4</v>
      </c>
      <c r="O33" s="1">
        <v>45</v>
      </c>
      <c r="T33" s="1">
        <v>8</v>
      </c>
      <c r="U33" s="1">
        <v>1</v>
      </c>
      <c r="V33" s="1">
        <v>64</v>
      </c>
    </row>
    <row r="34" spans="4:22" x14ac:dyDescent="0.15">
      <c r="F34" s="1">
        <v>1</v>
      </c>
      <c r="G34" s="1">
        <v>3</v>
      </c>
      <c r="H34" s="1">
        <v>50</v>
      </c>
      <c r="M34" s="1">
        <v>10</v>
      </c>
      <c r="N34" s="1">
        <v>4</v>
      </c>
      <c r="O34" s="1">
        <v>47</v>
      </c>
      <c r="T34" s="1">
        <v>3</v>
      </c>
      <c r="U34" s="1">
        <v>4</v>
      </c>
      <c r="V34" s="1">
        <v>48</v>
      </c>
    </row>
    <row r="35" spans="4:22" x14ac:dyDescent="0.15">
      <c r="F35" s="1">
        <v>6</v>
      </c>
      <c r="G35" s="1">
        <v>1</v>
      </c>
      <c r="H35" s="1">
        <v>54</v>
      </c>
      <c r="M35" s="1">
        <v>19</v>
      </c>
      <c r="N35" s="1">
        <v>0</v>
      </c>
      <c r="O35" s="1">
        <v>48</v>
      </c>
      <c r="T35" s="1">
        <v>4</v>
      </c>
      <c r="U35" s="1">
        <v>2</v>
      </c>
      <c r="V35" s="1">
        <v>60</v>
      </c>
    </row>
    <row r="36" spans="4:22" x14ac:dyDescent="0.15">
      <c r="F36" s="1">
        <v>4</v>
      </c>
      <c r="G36" s="1">
        <v>0</v>
      </c>
      <c r="H36" s="1">
        <v>60</v>
      </c>
      <c r="M36" s="1">
        <v>21</v>
      </c>
      <c r="N36" s="1">
        <v>9</v>
      </c>
      <c r="O36" s="1">
        <v>40</v>
      </c>
      <c r="T36" s="1">
        <v>3</v>
      </c>
      <c r="U36" s="1">
        <v>4</v>
      </c>
      <c r="V36" s="1">
        <v>59</v>
      </c>
    </row>
    <row r="37" spans="4:22" x14ac:dyDescent="0.15">
      <c r="F37" s="1">
        <v>2</v>
      </c>
      <c r="G37" s="1">
        <v>4</v>
      </c>
      <c r="H37" s="1">
        <v>57</v>
      </c>
      <c r="M37" s="1">
        <v>12</v>
      </c>
      <c r="N37" s="1">
        <v>2</v>
      </c>
      <c r="O37" s="1">
        <v>50</v>
      </c>
      <c r="T37" s="1">
        <v>6</v>
      </c>
      <c r="U37" s="1">
        <v>0</v>
      </c>
      <c r="V37" s="1">
        <v>56</v>
      </c>
    </row>
    <row r="40" spans="4:22" x14ac:dyDescent="0.15">
      <c r="M40" s="1" t="s">
        <v>29</v>
      </c>
      <c r="N40" s="1" t="s">
        <v>30</v>
      </c>
      <c r="O40" s="1" t="s">
        <v>31</v>
      </c>
      <c r="P40" s="4" t="s">
        <v>32</v>
      </c>
    </row>
    <row r="41" spans="4:22" x14ac:dyDescent="0.15">
      <c r="E41" s="2" t="s">
        <v>6</v>
      </c>
      <c r="F41" s="2" t="s">
        <v>8</v>
      </c>
      <c r="G41" s="2" t="s">
        <v>9</v>
      </c>
      <c r="H41" s="2" t="s">
        <v>10</v>
      </c>
      <c r="I41" s="2" t="s">
        <v>11</v>
      </c>
      <c r="J41" s="1" t="s">
        <v>33</v>
      </c>
      <c r="K41" s="4" t="s">
        <v>28</v>
      </c>
      <c r="L41" s="4" t="s">
        <v>25</v>
      </c>
      <c r="M41" s="7">
        <v>4.8034686988108728</v>
      </c>
      <c r="N41" s="7">
        <v>5.0568782135826424</v>
      </c>
      <c r="O41" s="7">
        <v>90.13965308760649</v>
      </c>
      <c r="P41" s="3">
        <f>E44</f>
        <v>25.974299999999999</v>
      </c>
    </row>
    <row r="42" spans="4:22" x14ac:dyDescent="0.15">
      <c r="D42" s="2" t="s">
        <v>24</v>
      </c>
      <c r="E42" s="1">
        <f>C5</f>
        <v>20.385900000000003</v>
      </c>
      <c r="F42" s="1">
        <f>SUM(F27:G27)</f>
        <v>8.9061620187264801</v>
      </c>
      <c r="G42" s="1">
        <v>0.9</v>
      </c>
      <c r="H42" s="1">
        <v>0.1</v>
      </c>
      <c r="I42" s="1">
        <f>E42*H42+F42*G42</f>
        <v>10.054135816853833</v>
      </c>
      <c r="J42" s="1" t="s">
        <v>34</v>
      </c>
      <c r="K42" s="4" t="s">
        <v>26</v>
      </c>
      <c r="L42" s="4" t="s">
        <v>24</v>
      </c>
      <c r="M42" s="6">
        <f>F27</f>
        <v>5.3554090263250842</v>
      </c>
      <c r="N42" s="6">
        <f>G27</f>
        <v>3.5507529924013959</v>
      </c>
      <c r="O42" s="6">
        <f>H27</f>
        <v>89.573067077564971</v>
      </c>
      <c r="P42" s="1">
        <f>E42</f>
        <v>20.385900000000003</v>
      </c>
    </row>
    <row r="43" spans="4:22" x14ac:dyDescent="0.15">
      <c r="D43" s="2" t="s">
        <v>23</v>
      </c>
      <c r="E43" s="1">
        <v>0</v>
      </c>
      <c r="F43" s="1">
        <f>SUM(M27:N27)</f>
        <v>30.118138964904645</v>
      </c>
      <c r="G43" s="1">
        <v>0.9</v>
      </c>
      <c r="H43" s="1">
        <v>0.1</v>
      </c>
      <c r="I43" s="1">
        <f>E43*H43+F43*G43</f>
        <v>27.106325068414183</v>
      </c>
      <c r="J43" s="1" t="s">
        <v>35</v>
      </c>
      <c r="K43" s="4" t="s">
        <v>27</v>
      </c>
      <c r="L43" s="4" t="s">
        <v>23</v>
      </c>
      <c r="M43" s="6">
        <f>M27</f>
        <v>24.964977933459174</v>
      </c>
      <c r="N43" s="6">
        <f>N27</f>
        <v>5.1531610314454728</v>
      </c>
      <c r="O43" s="6">
        <f>O27</f>
        <v>69.177298011386512</v>
      </c>
      <c r="P43" s="3">
        <f>E43</f>
        <v>0</v>
      </c>
    </row>
    <row r="44" spans="4:22" x14ac:dyDescent="0.15">
      <c r="D44" s="2" t="s">
        <v>25</v>
      </c>
      <c r="E44" s="1">
        <f>Q5</f>
        <v>25.974299999999999</v>
      </c>
      <c r="F44" s="1">
        <f>SUM(T27:U27)</f>
        <v>9.4942152094369696</v>
      </c>
      <c r="G44" s="1">
        <v>0.9</v>
      </c>
      <c r="H44" s="1">
        <v>0.1</v>
      </c>
      <c r="I44" s="1">
        <f>E44*H44+F44*G44</f>
        <v>11.142223688493274</v>
      </c>
    </row>
    <row r="49" spans="3:8" x14ac:dyDescent="0.15">
      <c r="C49" s="9" t="s">
        <v>12</v>
      </c>
      <c r="D49" s="9"/>
      <c r="E49" s="9"/>
      <c r="F49" s="9"/>
      <c r="G49" s="9"/>
    </row>
    <row r="50" spans="3:8" x14ac:dyDescent="0.15">
      <c r="C50" s="9"/>
      <c r="D50" s="9"/>
      <c r="E50" s="9"/>
      <c r="F50" s="9"/>
      <c r="G50" s="9"/>
    </row>
    <row r="52" spans="3:8" x14ac:dyDescent="0.15">
      <c r="D52" s="5">
        <v>2.6989643573760902</v>
      </c>
      <c r="E52" s="5">
        <v>13.5245656967163</v>
      </c>
      <c r="F52" s="5">
        <v>19.021543979644701</v>
      </c>
      <c r="G52" s="5">
        <v>19.32</v>
      </c>
      <c r="H52" s="5">
        <v>23.284913778305</v>
      </c>
    </row>
    <row r="53" spans="3:8" x14ac:dyDescent="0.15">
      <c r="D53" s="5">
        <v>2.5950853824615399</v>
      </c>
      <c r="E53" s="5">
        <v>10.6266808509826</v>
      </c>
      <c r="F53" s="5">
        <v>17.5635726451873</v>
      </c>
      <c r="G53" s="5">
        <v>24.19</v>
      </c>
      <c r="H53" s="5">
        <v>21.894186019897401</v>
      </c>
    </row>
    <row r="54" spans="3:8" x14ac:dyDescent="0.15">
      <c r="D54" s="5">
        <v>1.5900526046752901</v>
      </c>
      <c r="E54" s="5">
        <v>10.4209191799163</v>
      </c>
      <c r="F54" s="5">
        <v>25.653503656387301</v>
      </c>
      <c r="G54" s="5">
        <v>17.86</v>
      </c>
      <c r="H54" s="5">
        <v>18.641549110412502</v>
      </c>
    </row>
    <row r="55" spans="3:8" x14ac:dyDescent="0.15">
      <c r="D55" s="5">
        <v>1.64941310882568</v>
      </c>
      <c r="E55" s="5">
        <v>10.8485119342803</v>
      </c>
      <c r="F55" s="5">
        <v>16.234812974929799</v>
      </c>
      <c r="G55" s="5">
        <v>19.170000000000002</v>
      </c>
      <c r="H55" s="5">
        <v>19.768053770065301</v>
      </c>
    </row>
    <row r="56" spans="3:8" x14ac:dyDescent="0.15">
      <c r="D56" s="5">
        <v>1.5183532238006501</v>
      </c>
      <c r="E56" s="5">
        <v>13.2748234272003</v>
      </c>
      <c r="F56" s="5">
        <v>18.5533878803253</v>
      </c>
      <c r="G56" s="5">
        <v>25.07</v>
      </c>
      <c r="H56" s="5">
        <v>17.836158514022799</v>
      </c>
    </row>
    <row r="57" spans="3:8" x14ac:dyDescent="0.15">
      <c r="D57" s="5">
        <v>1.28904151916503</v>
      </c>
      <c r="E57" s="5">
        <v>11.0658731460571</v>
      </c>
      <c r="F57" s="5">
        <v>13.524451255798301</v>
      </c>
      <c r="G57" s="5">
        <v>13.73</v>
      </c>
      <c r="H57" s="5">
        <v>19.020117998123101</v>
      </c>
    </row>
    <row r="58" spans="3:8" x14ac:dyDescent="0.15">
      <c r="D58" s="5">
        <v>1.34936451911926</v>
      </c>
      <c r="E58" s="5">
        <v>10.1453349590301</v>
      </c>
      <c r="F58" s="5">
        <v>12.584456205367999</v>
      </c>
      <c r="G58" s="5">
        <v>19.579999999999998</v>
      </c>
      <c r="H58" s="5">
        <v>18.402508020401001</v>
      </c>
    </row>
    <row r="59" spans="3:8" x14ac:dyDescent="0.15">
      <c r="D59" s="5">
        <v>1.8489847183227499</v>
      </c>
      <c r="E59" s="5">
        <v>12.1805419921875</v>
      </c>
      <c r="F59" s="5">
        <v>18.199090480804401</v>
      </c>
      <c r="G59" s="5">
        <v>24.12</v>
      </c>
      <c r="H59" s="5">
        <v>17.003544330596899</v>
      </c>
    </row>
    <row r="60" spans="3:8" x14ac:dyDescent="0.15">
      <c r="D60" s="5">
        <v>1.63634800910949</v>
      </c>
      <c r="E60" s="5">
        <v>9.7074906826019198</v>
      </c>
      <c r="F60" s="5">
        <v>13.889944076538001</v>
      </c>
      <c r="G60" s="5">
        <v>14.95</v>
      </c>
      <c r="H60" s="5">
        <v>19.356415510177602</v>
      </c>
    </row>
    <row r="61" spans="3:8" x14ac:dyDescent="0.15">
      <c r="D61" s="5">
        <v>3.3881185054778999</v>
      </c>
      <c r="E61" s="5">
        <v>9.3055641651153493</v>
      </c>
      <c r="F61" s="5">
        <v>17.8969326019287</v>
      </c>
      <c r="G61" s="5">
        <v>30.96</v>
      </c>
      <c r="H61" s="5">
        <v>23.269374847412099</v>
      </c>
    </row>
    <row r="63" spans="3:8" x14ac:dyDescent="0.15">
      <c r="G63" s="1">
        <f>AVERAGE(G52:G61)</f>
        <v>20.895000000000003</v>
      </c>
    </row>
    <row r="65" spans="3:8" x14ac:dyDescent="0.15">
      <c r="C65" s="2" t="s">
        <v>17</v>
      </c>
      <c r="D65" s="1" t="s">
        <v>19</v>
      </c>
      <c r="E65" s="1" t="s">
        <v>13</v>
      </c>
      <c r="F65" s="1" t="s">
        <v>14</v>
      </c>
      <c r="G65" s="1" t="s">
        <v>15</v>
      </c>
      <c r="H65" s="1" t="s">
        <v>16</v>
      </c>
    </row>
    <row r="66" spans="3:8" x14ac:dyDescent="0.15">
      <c r="C66" s="2" t="s">
        <v>18</v>
      </c>
      <c r="D66" s="6">
        <f>AVERAGE(D52:D61)</f>
        <v>1.9563725948333683</v>
      </c>
      <c r="E66" s="6">
        <f t="shared" ref="E66:F66" si="11">AVERAGE(E52:E61)</f>
        <v>11.110030603408777</v>
      </c>
      <c r="F66" s="6">
        <f t="shared" si="11"/>
        <v>17.312169575691179</v>
      </c>
      <c r="G66" s="6">
        <f>AVERAGE(G52:G61)</f>
        <v>20.895000000000003</v>
      </c>
      <c r="H66" s="6">
        <f>AVERAGE(H52:H61)</f>
        <v>19.84768218994137</v>
      </c>
    </row>
  </sheetData>
  <mergeCells count="4">
    <mergeCell ref="B2:F3"/>
    <mergeCell ref="I2:M3"/>
    <mergeCell ref="P2:T3"/>
    <mergeCell ref="C49:G50"/>
  </mergeCells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</dc:creator>
  <cp:lastModifiedBy>haselab</cp:lastModifiedBy>
  <dcterms:created xsi:type="dcterms:W3CDTF">2020-01-28T22:55:31Z</dcterms:created>
  <dcterms:modified xsi:type="dcterms:W3CDTF">2020-02-04T04:03:41Z</dcterms:modified>
</cp:coreProperties>
</file>