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ouda\Desktop\HW-1\"/>
    </mc:Choice>
  </mc:AlternateContent>
  <xr:revisionPtr revIDLastSave="0" documentId="13_ncr:1_{467B3586-6F57-4EB1-A692-71DB34F5423E}" xr6:coauthVersionLast="40" xr6:coauthVersionMax="40" xr10:uidLastSave="{00000000-0000-0000-0000-000000000000}"/>
  <bookViews>
    <workbookView xWindow="-110" yWindow="-110" windowWidth="19420" windowHeight="10420" firstSheet="2" activeTab="4" xr2:uid="{00000000-000D-0000-FFFF-FFFF00000000}"/>
  </bookViews>
  <sheets>
    <sheet name="CategoryStats" sheetId="4" r:id="rId1"/>
    <sheet name="SubcategoryStats" sheetId="6" r:id="rId2"/>
    <sheet name="DateConversion" sheetId="7" r:id="rId3"/>
    <sheet name="GoalStates" sheetId="8" r:id="rId4"/>
    <sheet name="StaffPick" sheetId="10" r:id="rId5"/>
    <sheet name="OriginalSheet" sheetId="1" r:id="rId6"/>
  </sheets>
  <calcPr calcId="191029"/>
  <pivotCaches>
    <pivotCache cacheId="1" r:id="rId7"/>
    <pivotCache cacheId="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" i="8" l="1"/>
  <c r="C13" i="8"/>
  <c r="C12" i="8"/>
  <c r="C11" i="8"/>
  <c r="C10" i="8"/>
  <c r="C9" i="8"/>
  <c r="C8" i="8"/>
  <c r="C7" i="8"/>
  <c r="B13" i="8"/>
  <c r="B12" i="8"/>
  <c r="B11" i="8"/>
  <c r="B10" i="8"/>
  <c r="B9" i="8"/>
  <c r="B8" i="8"/>
  <c r="B7" i="8"/>
  <c r="D13" i="8"/>
  <c r="D12" i="8"/>
  <c r="D10" i="8"/>
  <c r="D9" i="8"/>
  <c r="D8" i="8"/>
  <c r="D7" i="8"/>
  <c r="D6" i="8"/>
  <c r="C6" i="8"/>
  <c r="B6" i="8"/>
  <c r="B5" i="8"/>
  <c r="C5" i="8"/>
  <c r="D4" i="8"/>
  <c r="D5" i="8"/>
  <c r="C4" i="8"/>
  <c r="B4" i="8"/>
  <c r="D3" i="8"/>
  <c r="C3" i="8"/>
  <c r="B3" i="8"/>
  <c r="D2" i="8"/>
  <c r="C2" i="8"/>
  <c r="B2" i="8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F2" i="8"/>
  <c r="E2" i="8"/>
  <c r="H2" i="8" s="1"/>
  <c r="G2" i="8" l="1"/>
  <c r="E12" i="8"/>
  <c r="E11" i="8"/>
  <c r="E10" i="8"/>
  <c r="E9" i="8"/>
  <c r="E8" i="8"/>
  <c r="E7" i="8"/>
  <c r="E6" i="8"/>
  <c r="E5" i="8"/>
  <c r="E13" i="8"/>
  <c r="E4" i="8"/>
  <c r="E3" i="8"/>
  <c r="G13" i="8" l="1"/>
  <c r="H13" i="8"/>
  <c r="F13" i="8"/>
  <c r="F12" i="8"/>
  <c r="G12" i="8"/>
  <c r="H12" i="8"/>
  <c r="G11" i="8"/>
  <c r="H11" i="8"/>
  <c r="F11" i="8"/>
  <c r="F10" i="8"/>
  <c r="G10" i="8"/>
  <c r="H10" i="8"/>
  <c r="F9" i="8"/>
  <c r="G9" i="8"/>
  <c r="H9" i="8"/>
  <c r="F8" i="8"/>
  <c r="G8" i="8"/>
  <c r="H8" i="8"/>
  <c r="F7" i="8"/>
  <c r="G7" i="8"/>
  <c r="H7" i="8"/>
  <c r="F6" i="8"/>
  <c r="G6" i="8"/>
  <c r="H6" i="8"/>
  <c r="F5" i="8"/>
  <c r="G5" i="8"/>
  <c r="H5" i="8"/>
  <c r="F4" i="8"/>
  <c r="G4" i="8"/>
  <c r="H4" i="8"/>
  <c r="F3" i="8"/>
  <c r="G3" i="8"/>
  <c r="H3" i="8"/>
</calcChain>
</file>

<file path=xl/sharedStrings.xml><?xml version="1.0" encoding="utf-8"?>
<sst xmlns="http://schemas.openxmlformats.org/spreadsheetml/2006/main" count="33088" uniqueCount="8404">
  <si>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</si>
  <si>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</si>
  <si>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</si>
  <si>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</si>
  <si>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</si>
  <si>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</si>
  <si>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</si>
  <si>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</si>
  <si>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</si>
  <si>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</si>
  <si>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</si>
  <si>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</si>
  <si>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</si>
  <si>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</si>
  <si>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</si>
  <si>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</si>
  <si>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</si>
  <si>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</si>
  <si>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</si>
  <si>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</si>
  <si>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</si>
  <si>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</si>
  <si>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</si>
  <si>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</si>
  <si>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</si>
  <si>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</si>
  <si>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</si>
  <si>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</si>
  <si>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</si>
  <si>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</si>
  <si>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</si>
  <si>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</si>
  <si>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</si>
  <si>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</si>
  <si>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</si>
  <si>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</si>
  <si>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</si>
  <si>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</si>
  <si>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</si>
  <si>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</si>
  <si>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</si>
  <si>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</si>
  <si>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</si>
  <si>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</si>
  <si>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</si>
  <si>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</si>
  <si>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</si>
  <si>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</si>
  <si>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</si>
  <si>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</si>
  <si>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</si>
  <si>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</si>
  <si>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</si>
  <si>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</si>
  <si>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</si>
  <si>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</si>
  <si>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</si>
  <si>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</si>
  <si>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</si>
  <si>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</si>
  <si>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</si>
  <si>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</si>
  <si>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</si>
  <si>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</si>
  <si>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</si>
  <si>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</si>
  <si>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</si>
  <si>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</si>
  <si>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</si>
  <si>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</si>
  <si>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</si>
  <si>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</si>
  <si>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</si>
  <si>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</si>
  <si>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</si>
  <si>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</si>
  <si>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</si>
  <si>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</si>
  <si>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</si>
  <si>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</si>
  <si>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</si>
  <si>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</si>
  <si>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</si>
  <si>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</si>
  <si>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</si>
  <si>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</si>
  <si>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</si>
  <si>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</si>
  <si>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</si>
  <si>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</si>
  <si>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</si>
  <si>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</si>
  <si>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</si>
  <si>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</si>
  <si>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</si>
  <si>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</si>
  <si>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</si>
  <si>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</si>
  <si>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</si>
  <si>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</si>
  <si>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</si>
  <si>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</si>
  <si>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</si>
  <si>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</si>
  <si>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</si>
  <si>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</si>
  <si>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</si>
  <si>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</si>
  <si>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</si>
  <si>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</si>
  <si>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</si>
  <si>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</si>
  <si>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</si>
  <si>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</si>
  <si>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</si>
  <si>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</si>
  <si>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</si>
  <si>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</si>
  <si>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</si>
  <si>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</si>
  <si>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</si>
  <si>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</si>
  <si>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</si>
  <si>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</si>
  <si>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</si>
  <si>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</si>
  <si>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</si>
  <si>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</si>
  <si>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</si>
  <si>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</si>
  <si>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</si>
  <si>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</si>
  <si>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</si>
  <si>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</si>
  <si>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</si>
  <si>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</si>
  <si>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</si>
  <si>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</si>
  <si>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</si>
  <si>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</si>
  <si>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</si>
  <si>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</si>
  <si>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</si>
  <si>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</si>
  <si>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</si>
  <si>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</si>
  <si>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</si>
  <si>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</si>
  <si>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</si>
  <si>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</si>
  <si>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</si>
  <si>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</si>
  <si>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</si>
  <si>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</si>
  <si>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</si>
  <si>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</si>
  <si>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</si>
  <si>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</si>
  <si>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</si>
  <si>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</si>
  <si>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</si>
  <si>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</si>
  <si>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</si>
  <si>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</si>
  <si>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</si>
  <si>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</si>
  <si>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</si>
  <si>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</si>
  <si>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</si>
  <si>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</si>
  <si>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</si>
  <si>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</si>
  <si>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</si>
  <si>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</si>
  <si>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</si>
  <si>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</si>
  <si>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</si>
  <si>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</si>
  <si>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</si>
  <si>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</si>
  <si>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</si>
  <si>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</si>
  <si>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</si>
  <si>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</si>
  <si>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</si>
  <si>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</si>
  <si>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</si>
  <si>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</si>
  <si>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</si>
  <si>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</si>
  <si>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</si>
  <si>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</si>
  <si>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</si>
  <si>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</si>
  <si>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</si>
  <si>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</si>
  <si>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</si>
  <si>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</si>
  <si>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</si>
  <si>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</si>
  <si>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</si>
  <si>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</si>
  <si>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</si>
  <si>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</si>
  <si>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</si>
  <si>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</si>
  <si>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</si>
  <si>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</si>
  <si>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</si>
  <si>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</si>
  <si>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</si>
  <si>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</si>
  <si>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</si>
  <si>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</si>
  <si>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</si>
  <si>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</si>
  <si>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</si>
  <si>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</si>
  <si>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</si>
  <si>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</si>
  <si>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</si>
  <si>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</si>
  <si>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</si>
  <si>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</si>
  <si>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</si>
  <si>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</si>
  <si>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</si>
  <si>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</si>
  <si>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</si>
  <si>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</si>
  <si>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</si>
  <si>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</si>
  <si>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</si>
  <si>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</si>
  <si>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</si>
  <si>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</si>
  <si>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</si>
  <si>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</si>
  <si>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</si>
  <si>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</si>
  <si>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</si>
  <si>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</si>
  <si>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</si>
  <si>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</si>
  <si>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</si>
  <si>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</si>
  <si>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</si>
  <si>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</si>
  <si>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</si>
  <si>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</si>
  <si>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</si>
  <si>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</si>
  <si>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</si>
  <si>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</si>
  <si>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</si>
  <si>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</si>
  <si>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</si>
  <si>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</si>
  <si>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</si>
  <si>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</si>
  <si>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</si>
  <si>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</si>
  <si>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</si>
  <si>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</si>
  <si>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</si>
  <si>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</si>
  <si>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</si>
  <si>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</si>
  <si>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</si>
  <si>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</si>
  <si>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</si>
  <si>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</si>
  <si>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</si>
  <si>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</si>
  <si>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</si>
  <si>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</si>
  <si>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</si>
  <si>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</si>
  <si>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</si>
  <si>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</si>
  <si>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</si>
  <si>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</si>
  <si>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</si>
  <si>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</si>
  <si>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</si>
  <si>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</si>
  <si>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</si>
  <si>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</si>
  <si>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</si>
  <si>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</si>
  <si>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</si>
  <si>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</si>
  <si>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</si>
  <si>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</si>
  <si>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</si>
  <si>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</si>
  <si>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</si>
  <si>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</si>
  <si>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</si>
  <si>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</si>
  <si>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</si>
  <si>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</si>
  <si>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</si>
  <si>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</si>
  <si>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</si>
  <si>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</si>
  <si>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</si>
  <si>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</si>
  <si>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</si>
  <si>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</si>
  <si>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</si>
  <si>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</si>
  <si>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</si>
  <si>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</si>
  <si>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</si>
  <si>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</si>
  <si>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</si>
  <si>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</si>
  <si>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</si>
  <si>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</si>
  <si>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</si>
  <si>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</si>
  <si>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</si>
  <si>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</si>
  <si>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</si>
  <si>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</si>
  <si>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</si>
  <si>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</si>
  <si>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</si>
  <si>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</si>
  <si>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</si>
  <si>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</si>
  <si>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</si>
  <si>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</si>
  <si>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</si>
  <si>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</si>
  <si>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</si>
  <si>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</si>
  <si>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</si>
  <si>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</si>
  <si>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</si>
  <si>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</si>
  <si>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</si>
  <si>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</si>
  <si>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</si>
  <si>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</si>
  <si>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</si>
  <si>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</si>
  <si>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</si>
  <si>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</si>
  <si>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</si>
  <si>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</si>
  <si>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</si>
  <si>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</si>
  <si>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</si>
  <si>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</si>
  <si>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</si>
  <si>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</si>
  <si>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</si>
  <si>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</si>
  <si>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</si>
  <si>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</si>
  <si>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</si>
  <si>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</si>
  <si>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</si>
  <si>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</si>
  <si>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</si>
  <si>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</si>
  <si>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</si>
  <si>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</si>
  <si>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</si>
  <si>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</si>
  <si>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</si>
  <si>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</si>
  <si>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</si>
  <si>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</si>
  <si>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</si>
  <si>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</si>
  <si>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</si>
  <si>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</si>
  <si>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</si>
  <si>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</si>
  <si>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</si>
  <si>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</si>
  <si>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</si>
  <si>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</si>
  <si>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</si>
  <si>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</si>
  <si>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</si>
  <si>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</si>
  <si>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</si>
  <si>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</si>
  <si>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</si>
  <si>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</si>
  <si>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</si>
  <si>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</si>
  <si>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</si>
  <si>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</si>
  <si>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</si>
  <si>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</si>
  <si>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</si>
  <si>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</si>
  <si>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</si>
  <si>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</si>
  <si>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</si>
  <si>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</si>
  <si>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</si>
  <si>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</si>
  <si>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</si>
  <si>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</si>
  <si>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</si>
  <si>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</si>
  <si>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</si>
  <si>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</si>
  <si>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</si>
  <si>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</si>
  <si>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</si>
  <si>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</si>
  <si>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</si>
  <si>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</si>
  <si>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</si>
  <si>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</si>
  <si>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</si>
  <si>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</si>
  <si>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</si>
  <si>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</si>
  <si>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</si>
  <si>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</si>
  <si>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</si>
  <si>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</si>
  <si>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</si>
  <si>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</si>
  <si>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</si>
  <si>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</si>
  <si>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</si>
  <si>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</si>
  <si>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</si>
  <si>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</si>
  <si>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</si>
  <si>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</si>
  <si>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</si>
  <si>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</si>
  <si>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</si>
  <si>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</si>
  <si>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</si>
  <si>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</si>
  <si>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</si>
  <si>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</si>
  <si>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</si>
  <si>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</si>
  <si>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</si>
  <si>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</si>
  <si>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</si>
  <si>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</si>
  <si>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</si>
  <si>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</si>
  <si>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</si>
  <si>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</si>
  <si>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</si>
  <si>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</si>
  <si>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</si>
  <si>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</si>
  <si>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</si>
  <si>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</si>
  <si>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</si>
  <si>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</si>
  <si>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</si>
  <si>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</si>
  <si>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</si>
  <si>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</si>
  <si>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</si>
  <si>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</si>
  <si>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</si>
  <si>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</si>
  <si>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</si>
  <si>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</si>
  <si>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</si>
  <si>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</si>
  <si>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</si>
  <si>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</si>
  <si>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</si>
  <si>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</si>
  <si>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</si>
  <si>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</si>
  <si>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</si>
  <si>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</si>
  <si>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</si>
  <si>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</si>
  <si>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</si>
  <si>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</si>
  <si>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</si>
  <si>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</si>
  <si>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</si>
  <si>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</si>
  <si>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</si>
  <si>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</si>
  <si>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</si>
  <si>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</si>
  <si>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</si>
  <si>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</si>
  <si>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</si>
  <si>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</si>
  <si>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</si>
  <si>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</si>
  <si>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</si>
  <si>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</si>
  <si>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</si>
  <si>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</si>
  <si>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</si>
  <si>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</si>
  <si>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</si>
  <si>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</si>
  <si>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</si>
  <si>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</si>
  <si>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</si>
  <si>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</si>
  <si>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</si>
  <si>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</si>
  <si>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</si>
  <si>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</si>
  <si>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</si>
  <si>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</si>
  <si>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</si>
  <si>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</si>
  <si>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</si>
  <si>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</si>
  <si>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</si>
  <si>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</si>
  <si>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</si>
  <si>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</si>
  <si>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</si>
  <si>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</si>
  <si>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</si>
  <si>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</si>
  <si>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</si>
  <si>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</si>
  <si>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</si>
  <si>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</si>
  <si>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</si>
  <si>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</si>
  <si>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</si>
  <si>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</si>
  <si>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</si>
  <si>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</si>
  <si>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</si>
  <si>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</si>
  <si>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</si>
  <si>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</si>
  <si>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</si>
  <si>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</si>
  <si>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</si>
  <si>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</si>
  <si>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</si>
  <si>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</si>
  <si>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</si>
  <si>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</si>
  <si>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</si>
  <si>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</si>
  <si>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</si>
  <si>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</si>
  <si>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</si>
  <si>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</si>
  <si>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</si>
  <si>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</si>
  <si>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</si>
  <si>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</si>
  <si>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</si>
  <si>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</si>
  <si>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</si>
  <si>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</si>
  <si>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</si>
  <si>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</si>
  <si>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</si>
  <si>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</si>
  <si>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</si>
  <si>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</si>
  <si>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</si>
  <si>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</si>
  <si>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</si>
  <si>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</si>
  <si>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</si>
  <si>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</si>
  <si>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</si>
  <si>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</si>
  <si>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</si>
  <si>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</si>
  <si>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</si>
  <si>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</si>
  <si>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</si>
  <si>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</si>
  <si>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</si>
  <si>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</si>
  <si>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</si>
  <si>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</si>
  <si>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</si>
  <si>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</si>
  <si>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</si>
  <si>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</si>
  <si>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</si>
  <si>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</si>
  <si>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</si>
  <si>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</si>
  <si>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</si>
  <si>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</si>
  <si>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</si>
  <si>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</si>
  <si>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</si>
  <si>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</si>
  <si>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</si>
  <si>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</si>
  <si>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</si>
  <si>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</si>
  <si>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</si>
  <si>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</si>
  <si>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</si>
  <si>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</si>
  <si>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</si>
  <si>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</si>
  <si>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</si>
  <si>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</si>
  <si>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</si>
  <si>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</si>
  <si>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</si>
  <si>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</si>
  <si>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</si>
  <si>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</si>
  <si>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</si>
  <si>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</si>
  <si>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</si>
  <si>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</si>
  <si>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</si>
  <si>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</si>
  <si>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</si>
  <si>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</si>
  <si>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</si>
  <si>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</si>
  <si>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</si>
  <si>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</si>
  <si>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</si>
  <si>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</si>
  <si>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</si>
  <si>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</si>
  <si>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</si>
  <si>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</si>
  <si>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</si>
  <si>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</si>
  <si>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</si>
  <si>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</si>
  <si>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</si>
  <si>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</si>
  <si>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</si>
  <si>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</si>
  <si>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</si>
  <si>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</si>
  <si>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</si>
  <si>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</si>
  <si>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</si>
  <si>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</si>
  <si>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</si>
  <si>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</si>
  <si>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</si>
  <si>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</si>
  <si>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</si>
  <si>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</si>
  <si>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</si>
  <si>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</si>
  <si>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</si>
  <si>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</si>
  <si>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</si>
  <si>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</si>
  <si>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</si>
  <si>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</si>
  <si>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</si>
  <si>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</si>
  <si>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</si>
  <si>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</si>
  <si>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</si>
  <si>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</si>
  <si>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</si>
  <si>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</si>
  <si>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</si>
  <si>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</si>
  <si>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</si>
  <si>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</si>
  <si>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</si>
  <si>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</si>
  <si>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</si>
  <si>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</si>
  <si>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</si>
  <si>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</si>
  <si>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</si>
  <si>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</si>
  <si>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</si>
  <si>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</si>
  <si>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</si>
  <si>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</si>
  <si>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</si>
  <si>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</si>
  <si>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</si>
  <si>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</si>
  <si>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</si>
  <si>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</si>
  <si>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</si>
  <si>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</si>
  <si>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</si>
  <si>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</si>
  <si>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</si>
  <si>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</si>
  <si>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</si>
  <si>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</si>
  <si>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</si>
  <si>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</si>
  <si>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</si>
  <si>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</si>
  <si>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</si>
  <si>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</si>
  <si>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</si>
  <si>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</si>
  <si>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</si>
  <si>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</si>
  <si>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</si>
  <si>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</si>
  <si>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</si>
  <si>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</si>
  <si>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</si>
  <si>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</si>
  <si>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</si>
  <si>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</si>
  <si>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</si>
  <si>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</si>
  <si>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</si>
  <si>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</si>
  <si>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</si>
  <si>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</si>
  <si>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</si>
  <si>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</si>
  <si>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</si>
  <si>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</si>
  <si>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</si>
  <si>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</si>
  <si>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</si>
  <si>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</si>
  <si>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</si>
  <si>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</si>
  <si>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</si>
  <si>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</si>
  <si>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</si>
  <si>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</si>
  <si>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</si>
  <si>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</si>
  <si>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</si>
  <si>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</si>
  <si>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</si>
  <si>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</si>
  <si>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</si>
  <si>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</si>
  <si>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</si>
  <si>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</si>
  <si>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</si>
  <si>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</si>
  <si>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</si>
  <si>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</si>
  <si>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</si>
  <si>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</si>
  <si>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</si>
  <si>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</si>
  <si>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</si>
  <si>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</si>
  <si>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</si>
  <si>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</si>
  <si>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</si>
  <si>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</si>
  <si>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</si>
  <si>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</si>
  <si>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</si>
  <si>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</si>
  <si>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</si>
  <si>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</si>
  <si>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</si>
  <si>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</si>
  <si>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</si>
  <si>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</si>
  <si>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</si>
  <si>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</si>
  <si>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</si>
  <si>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</si>
  <si>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</si>
  <si>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</si>
  <si>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</si>
  <si>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</si>
  <si>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</si>
  <si>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</si>
  <si>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</si>
  <si>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</si>
  <si>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</si>
  <si>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</si>
  <si>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</si>
  <si>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</si>
  <si>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</si>
  <si>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</si>
  <si>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</si>
  <si>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</si>
  <si>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</si>
  <si>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</si>
  <si>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</si>
  <si>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</si>
  <si>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</si>
  <si>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</si>
  <si>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</si>
  <si>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</si>
  <si>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</si>
  <si>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</si>
  <si>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</si>
  <si>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</si>
  <si>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</si>
  <si>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</si>
  <si>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</si>
  <si>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</si>
  <si>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</si>
  <si>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</si>
  <si>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</si>
  <si>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</si>
  <si>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</si>
  <si>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</si>
  <si>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</si>
  <si>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</si>
  <si>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</si>
  <si>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</si>
  <si>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</si>
  <si>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</si>
  <si>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</si>
  <si>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</si>
  <si>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</si>
  <si>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</si>
  <si>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</si>
  <si>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</si>
  <si>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</si>
  <si>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</si>
  <si>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</si>
  <si>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</si>
  <si>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</si>
  <si>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</si>
  <si>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</si>
  <si>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</si>
  <si>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</si>
  <si>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</si>
  <si>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</si>
  <si>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</si>
  <si>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</si>
  <si>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</si>
  <si>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</si>
  <si>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</si>
  <si>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</si>
  <si>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</si>
  <si>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</si>
  <si>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</si>
  <si>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</si>
  <si>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</si>
  <si>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</si>
  <si>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</si>
  <si>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</si>
  <si>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</si>
  <si>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</si>
  <si>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</si>
  <si>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</si>
  <si>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</si>
  <si>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</si>
  <si>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</si>
  <si>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</si>
  <si>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</si>
  <si>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</si>
  <si>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</si>
  <si>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</si>
  <si>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</si>
  <si>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</si>
  <si>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</si>
  <si>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</si>
  <si>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</si>
  <si>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</si>
  <si>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</si>
  <si>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</si>
  <si>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</si>
  <si>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</si>
  <si>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</si>
  <si>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</si>
  <si>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</si>
  <si>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</si>
  <si>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</si>
  <si>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</si>
  <si>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</si>
  <si>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</si>
  <si>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</si>
  <si>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</si>
  <si>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</si>
  <si>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</si>
  <si>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</si>
  <si>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</si>
  <si>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</si>
  <si>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</si>
  <si>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</si>
  <si>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</si>
  <si>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</si>
  <si>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</si>
  <si>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</si>
  <si>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</si>
  <si>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</si>
  <si>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</si>
  <si>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</si>
  <si>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</si>
  <si>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</si>
  <si>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</si>
  <si>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</si>
  <si>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</si>
  <si>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</si>
  <si>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</si>
  <si>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</si>
  <si>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</si>
  <si>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</si>
  <si>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</si>
  <si>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</si>
  <si>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</si>
  <si>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</si>
  <si>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</si>
  <si>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</si>
  <si>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</si>
  <si>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</si>
  <si>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</si>
  <si>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</si>
  <si>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</si>
  <si>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</si>
  <si>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</si>
  <si>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</si>
  <si>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</si>
  <si>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</si>
  <si>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</si>
  <si>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</si>
  <si>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</si>
  <si>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</si>
  <si>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</si>
  <si>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</si>
  <si>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</si>
  <si>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</si>
  <si>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</si>
  <si>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</si>
  <si>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</si>
  <si>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</si>
  <si>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</si>
  <si>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</si>
  <si>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</si>
  <si>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</si>
  <si>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</si>
  <si>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</si>
  <si>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</si>
  <si>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</si>
  <si>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</si>
  <si>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</si>
  <si>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</si>
  <si>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</si>
  <si>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</si>
  <si>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</si>
  <si>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</si>
  <si>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</si>
  <si>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</si>
  <si>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</si>
  <si>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</si>
  <si>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</si>
  <si>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</si>
  <si>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</si>
  <si>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</si>
  <si>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</si>
  <si>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</si>
  <si>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</si>
  <si>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</si>
  <si>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</si>
  <si>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</si>
  <si>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</si>
  <si>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</si>
  <si>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</si>
  <si>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</si>
  <si>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</si>
  <si>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</si>
  <si>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</si>
  <si>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</si>
  <si>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</si>
  <si>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</si>
  <si>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</si>
  <si>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</si>
  <si>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</si>
  <si>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</si>
  <si>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</si>
  <si>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</si>
  <si>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</si>
  <si>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</si>
  <si>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</si>
  <si>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</si>
  <si>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</si>
  <si>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</si>
  <si>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</si>
  <si>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</si>
  <si>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</si>
  <si>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</si>
  <si>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</si>
  <si>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</si>
  <si>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</si>
  <si>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</si>
  <si>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</si>
  <si>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</si>
  <si>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</si>
  <si>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</si>
  <si>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</si>
  <si>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</si>
  <si>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</si>
  <si>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</si>
  <si>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</si>
  <si>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</si>
  <si>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</si>
  <si>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</si>
  <si>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</si>
  <si>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</si>
  <si>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</si>
  <si>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</si>
  <si>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</si>
  <si>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</si>
  <si>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</si>
  <si>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</si>
  <si>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</si>
  <si>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</si>
  <si>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</si>
  <si>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</si>
  <si>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</si>
  <si>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</si>
  <si>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</si>
  <si>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</si>
  <si>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</si>
  <si>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</si>
  <si>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</si>
  <si>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</si>
  <si>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</si>
  <si>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</si>
  <si>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</si>
  <si>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</si>
  <si>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</si>
  <si>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</si>
  <si>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</si>
  <si>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</si>
  <si>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</si>
  <si>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</si>
  <si>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</si>
  <si>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</si>
  <si>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</si>
  <si>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</si>
  <si>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</si>
  <si>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</si>
  <si>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</si>
  <si>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</si>
  <si>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</si>
  <si>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</si>
  <si>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</si>
  <si>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</si>
  <si>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</si>
  <si>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</si>
  <si>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</si>
  <si>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</si>
  <si>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</si>
  <si>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</si>
  <si>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</si>
  <si>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</si>
  <si>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</si>
  <si>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</si>
  <si>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</si>
  <si>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</si>
  <si>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</si>
  <si>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</si>
  <si>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</si>
  <si>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</si>
  <si>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</si>
  <si>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</si>
  <si>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</si>
  <si>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</si>
  <si>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</si>
  <si>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</si>
  <si>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</si>
  <si>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</si>
  <si>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</si>
  <si>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</si>
  <si>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</si>
  <si>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</si>
  <si>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</si>
  <si>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</si>
  <si>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</si>
  <si>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</si>
  <si>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</si>
  <si>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</si>
  <si>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</si>
  <si>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</si>
  <si>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</si>
  <si>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</si>
  <si>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</si>
  <si>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</si>
  <si>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</si>
  <si>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</si>
  <si>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</si>
  <si>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</si>
  <si>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</si>
  <si>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</si>
  <si>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</si>
  <si>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</si>
  <si>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</si>
  <si>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</si>
  <si>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</si>
  <si>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</si>
  <si>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</si>
  <si>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</si>
  <si>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</si>
  <si>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</si>
  <si>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</si>
  <si>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</si>
  <si>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</si>
  <si>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</si>
  <si>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</si>
  <si>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</si>
  <si>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</si>
  <si>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</si>
  <si>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</si>
  <si>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</si>
  <si>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</si>
  <si>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</si>
  <si>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</si>
  <si>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</si>
  <si>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</si>
  <si>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</si>
  <si>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</si>
  <si>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</si>
  <si>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</si>
  <si>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</si>
  <si>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</si>
  <si>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</si>
  <si>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</si>
  <si>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</si>
  <si>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</si>
  <si>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</si>
  <si>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</si>
  <si>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</si>
  <si>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</si>
  <si>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</si>
  <si>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</si>
  <si>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</si>
  <si>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</si>
  <si>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</si>
  <si>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</si>
  <si>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</si>
  <si>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</si>
  <si>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</si>
  <si>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</si>
  <si>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</si>
  <si>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</si>
  <si>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</si>
  <si>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</si>
  <si>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</si>
  <si>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</si>
  <si>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</si>
  <si>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</si>
  <si>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</si>
  <si>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</si>
  <si>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</si>
  <si>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</si>
  <si>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</si>
  <si>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</si>
  <si>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</si>
  <si>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</si>
  <si>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</si>
  <si>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</si>
  <si>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</si>
  <si>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</si>
  <si>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</si>
  <si>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</si>
  <si>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</si>
  <si>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</si>
  <si>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</si>
  <si>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</si>
  <si>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</si>
  <si>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</si>
  <si>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</si>
  <si>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</si>
  <si>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</si>
  <si>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</si>
  <si>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</si>
  <si>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</si>
  <si>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</si>
  <si>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</si>
  <si>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</si>
  <si>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</si>
  <si>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</si>
  <si>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</si>
  <si>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</si>
  <si>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</si>
  <si>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</si>
  <si>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</si>
  <si>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</si>
  <si>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</si>
  <si>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</si>
  <si>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</si>
  <si>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</si>
  <si>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</si>
  <si>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</si>
  <si>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</si>
  <si>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</si>
  <si>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</si>
  <si>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</si>
  <si>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</si>
  <si>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</si>
  <si>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</si>
  <si>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</si>
  <si>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</si>
  <si>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</si>
  <si>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</si>
  <si>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</si>
  <si>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</si>
  <si>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</si>
  <si>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</si>
  <si>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</si>
  <si>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</si>
  <si>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</si>
  <si>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</si>
  <si>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</si>
  <si>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</si>
  <si>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</si>
  <si>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</si>
  <si>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</si>
  <si>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</si>
  <si>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</si>
  <si>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</si>
  <si>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</si>
  <si>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</si>
  <si>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</si>
  <si>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</si>
  <si>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</si>
  <si>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</si>
  <si>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</si>
  <si>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</si>
  <si>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</si>
  <si>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</si>
  <si>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</si>
  <si>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</si>
  <si>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</si>
  <si>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</si>
  <si>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</si>
  <si>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</si>
  <si>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</si>
  <si>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</si>
  <si>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</si>
  <si>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</si>
  <si>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</si>
  <si>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</si>
  <si>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</si>
  <si>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</si>
  <si>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</si>
  <si>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</si>
  <si>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</si>
  <si>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</si>
  <si>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</si>
  <si>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</si>
  <si>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</si>
  <si>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</si>
  <si>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</si>
  <si>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</si>
  <si>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</si>
  <si>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</si>
  <si>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</si>
  <si>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</si>
  <si>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</si>
  <si>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</si>
  <si>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</si>
  <si>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</si>
  <si>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</si>
  <si>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</si>
  <si>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</si>
  <si>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</si>
  <si>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</si>
  <si>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</si>
  <si>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</si>
  <si>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</si>
  <si>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</si>
  <si>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</si>
  <si>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</si>
  <si>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</si>
  <si>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</si>
  <si>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</si>
  <si>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</si>
  <si>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</si>
  <si>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</si>
  <si>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</si>
  <si>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</si>
  <si>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</si>
  <si>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</si>
  <si>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</si>
  <si>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</si>
  <si>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</si>
  <si>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</si>
  <si>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</si>
  <si>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</si>
  <si>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</si>
  <si>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</si>
  <si>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</si>
  <si>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</si>
  <si>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</si>
  <si>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</si>
  <si>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</si>
  <si>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</si>
  <si>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</si>
  <si>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</si>
  <si>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</si>
  <si>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</si>
  <si>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</si>
  <si>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</si>
  <si>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</si>
  <si>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</si>
  <si>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</si>
  <si>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</si>
  <si>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</si>
  <si>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</si>
  <si>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</si>
  <si>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</si>
  <si>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</si>
  <si>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</si>
  <si>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</si>
  <si>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</si>
  <si>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</si>
  <si>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</si>
  <si>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</si>
  <si>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</si>
  <si>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</si>
  <si>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</si>
  <si>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</si>
  <si>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</si>
  <si>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</si>
  <si>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</si>
  <si>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</si>
  <si>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</si>
  <si>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</si>
  <si>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</si>
  <si>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</si>
  <si>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</si>
  <si>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</si>
  <si>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</si>
  <si>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</si>
  <si>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</si>
  <si>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</si>
  <si>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</si>
  <si>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</si>
  <si>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</si>
  <si>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</si>
  <si>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</si>
  <si>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</si>
  <si>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</si>
  <si>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</si>
  <si>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</si>
  <si>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</si>
  <si>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</si>
  <si>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</si>
  <si>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</si>
  <si>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</si>
  <si>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</si>
  <si>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</si>
  <si>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</si>
  <si>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</si>
  <si>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</si>
  <si>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</si>
  <si>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</si>
  <si>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</si>
  <si>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</si>
  <si>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</si>
  <si>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</si>
  <si>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</si>
  <si>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</si>
  <si>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</si>
  <si>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</si>
  <si>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</si>
  <si>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</si>
  <si>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</si>
  <si>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</si>
  <si>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</si>
  <si>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</si>
  <si>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</si>
  <si>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</si>
  <si>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</si>
  <si>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</si>
  <si>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</si>
  <si>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</si>
  <si>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</si>
  <si>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</si>
  <si>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</si>
  <si>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</si>
  <si>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</si>
  <si>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</si>
  <si>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</si>
  <si>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</si>
  <si>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</si>
  <si>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</si>
  <si>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</si>
  <si>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</si>
  <si>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</si>
  <si>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</si>
  <si>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</si>
  <si>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</si>
  <si>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</si>
  <si>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</si>
  <si>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</si>
  <si>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</si>
  <si>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</si>
  <si>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</si>
  <si>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</si>
  <si>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</si>
  <si>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</si>
  <si>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</si>
  <si>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</si>
  <si>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</si>
  <si>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</si>
  <si>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</si>
  <si>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</si>
  <si>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</si>
  <si>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</si>
  <si>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</si>
  <si>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</si>
  <si>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</si>
  <si>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</si>
  <si>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</si>
  <si>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</si>
  <si>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</si>
  <si>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</si>
  <si>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</si>
  <si>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</si>
  <si>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</si>
  <si>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</si>
  <si>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</si>
  <si>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</si>
  <si>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</si>
  <si>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</si>
  <si>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</si>
  <si>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</si>
  <si>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</si>
  <si>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</si>
  <si>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</si>
  <si>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</si>
  <si>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</si>
  <si>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</si>
  <si>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</si>
  <si>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</si>
  <si>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</si>
  <si>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</si>
  <si>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</si>
  <si>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</si>
  <si>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</si>
  <si>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</si>
  <si>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</si>
  <si>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</si>
  <si>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</si>
  <si>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</si>
  <si>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</si>
  <si>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</si>
  <si>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</si>
  <si>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</si>
  <si>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</si>
  <si>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</si>
  <si>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</si>
  <si>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</si>
  <si>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</si>
  <si>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</si>
  <si>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</si>
  <si>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</si>
  <si>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</si>
  <si>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</si>
  <si>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</si>
  <si>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</si>
  <si>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</si>
  <si>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</si>
  <si>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</si>
  <si>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</si>
  <si>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</si>
  <si>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</si>
  <si>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</si>
  <si>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</si>
  <si>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</si>
  <si>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</si>
  <si>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</si>
  <si>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</si>
  <si>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</si>
  <si>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</si>
  <si>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</si>
  <si>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</si>
  <si>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</si>
  <si>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</si>
  <si>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</si>
  <si>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</si>
  <si>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</si>
  <si>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</si>
  <si>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</si>
  <si>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</si>
  <si>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</si>
  <si>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</si>
  <si>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</si>
  <si>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</si>
  <si>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</si>
  <si>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</si>
  <si>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</si>
  <si>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</si>
  <si>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</si>
  <si>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</si>
  <si>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</si>
  <si>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</si>
  <si>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</si>
  <si>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</si>
  <si>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</si>
  <si>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</si>
  <si>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</si>
  <si>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</si>
  <si>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</si>
  <si>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</si>
  <si>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</si>
  <si>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</si>
  <si>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</si>
  <si>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</si>
  <si>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</si>
  <si>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</si>
  <si>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</si>
  <si>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</si>
  <si>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</si>
  <si>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</si>
  <si>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</si>
  <si>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</si>
  <si>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</si>
  <si>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</si>
  <si>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</si>
  <si>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</si>
  <si>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</si>
  <si>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</si>
  <si>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</si>
  <si>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</si>
  <si>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</si>
  <si>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</si>
  <si>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</si>
  <si>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</si>
  <si>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</si>
  <si>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</si>
  <si>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</si>
  <si>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</si>
  <si>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</si>
  <si>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</si>
  <si>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</si>
  <si>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</si>
  <si>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</si>
  <si>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</si>
  <si>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</si>
  <si>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</si>
  <si>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</si>
  <si>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</si>
  <si>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</si>
  <si>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</si>
  <si>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</si>
  <si>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</si>
  <si>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</si>
  <si>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</si>
  <si>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</si>
  <si>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</si>
  <si>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</si>
  <si>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</si>
  <si>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</si>
  <si>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</si>
  <si>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</si>
  <si>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</si>
  <si>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</si>
  <si>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</si>
  <si>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</si>
  <si>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</si>
  <si>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</si>
  <si>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</si>
  <si>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</si>
  <si>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</si>
  <si>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</si>
  <si>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</si>
  <si>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</si>
  <si>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</si>
  <si>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</si>
  <si>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</si>
  <si>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</si>
  <si>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</si>
  <si>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</si>
  <si>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</si>
  <si>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</si>
  <si>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</si>
  <si>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</si>
  <si>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</si>
  <si>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</si>
  <si>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</si>
  <si>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</si>
  <si>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</si>
  <si>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</si>
  <si>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</si>
  <si>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</si>
  <si>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</si>
  <si>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</si>
  <si>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</si>
  <si>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</si>
  <si>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</si>
  <si>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</si>
  <si>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</si>
  <si>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</si>
  <si>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</si>
  <si>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</si>
  <si>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</si>
  <si>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</si>
  <si>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</si>
  <si>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</si>
  <si>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</si>
  <si>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</si>
  <si>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</si>
  <si>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</si>
  <si>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</si>
  <si>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</si>
  <si>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</si>
  <si>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</si>
  <si>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</si>
  <si>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</si>
  <si>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</si>
  <si>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</si>
  <si>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</si>
  <si>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</si>
  <si>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</si>
  <si>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</si>
  <si>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</si>
  <si>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</si>
  <si>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</si>
  <si>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</si>
  <si>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</si>
  <si>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</si>
  <si>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</si>
  <si>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</si>
  <si>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</si>
  <si>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</si>
  <si>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</si>
  <si>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</si>
  <si>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</si>
  <si>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</si>
  <si>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</si>
  <si>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</si>
  <si>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</si>
  <si>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</si>
  <si>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</si>
  <si>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</si>
  <si>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</si>
  <si>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</si>
  <si>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</si>
  <si>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</si>
  <si>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</si>
  <si>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</si>
  <si>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</si>
  <si>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</si>
  <si>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</si>
  <si>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</si>
  <si>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</si>
  <si>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</si>
  <si>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</si>
  <si>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</si>
  <si>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</si>
  <si>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</si>
  <si>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</si>
  <si>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</si>
  <si>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</si>
  <si>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</si>
  <si>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</si>
  <si>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</si>
  <si>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</si>
  <si>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</si>
  <si>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</si>
  <si>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</si>
  <si>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</si>
  <si>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</si>
  <si>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</si>
  <si>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</si>
  <si>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</si>
  <si>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</si>
  <si>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</si>
  <si>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</si>
  <si>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</si>
  <si>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</si>
  <si>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</si>
  <si>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</si>
  <si>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</si>
  <si>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</si>
  <si>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</si>
  <si>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</si>
  <si>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</si>
  <si>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</si>
  <si>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</si>
  <si>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</si>
  <si>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</si>
  <si>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</si>
  <si>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</si>
  <si>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</si>
  <si>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</si>
  <si>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</si>
  <si>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</si>
  <si>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</si>
  <si>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</si>
  <si>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</si>
  <si>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</si>
  <si>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</si>
  <si>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</si>
  <si>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</si>
  <si>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</si>
  <si>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</si>
  <si>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</si>
  <si>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</si>
  <si>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</si>
  <si>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</si>
  <si>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</si>
  <si>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</si>
  <si>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</si>
  <si>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</si>
  <si>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</si>
  <si>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</si>
  <si>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</si>
  <si>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</si>
  <si>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</si>
  <si>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</si>
  <si>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</si>
  <si>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</si>
  <si>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</si>
  <si>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</si>
  <si>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</si>
  <si>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</si>
  <si>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</si>
  <si>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</si>
  <si>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</si>
  <si>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</si>
  <si>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</si>
  <si>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</si>
  <si>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</si>
  <si>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</si>
  <si>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</si>
  <si>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</si>
  <si>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</si>
  <si>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</si>
  <si>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</si>
  <si>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</si>
  <si>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</si>
  <si>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</si>
  <si>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</si>
  <si>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</si>
  <si>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</si>
  <si>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</si>
  <si>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</si>
  <si>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</si>
  <si>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</si>
  <si>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</si>
  <si>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</si>
  <si>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</si>
  <si>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</si>
  <si>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</si>
  <si>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</si>
  <si>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</si>
  <si>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</si>
  <si>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</si>
  <si>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</si>
  <si>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</si>
  <si>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</si>
  <si>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</si>
  <si>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</si>
  <si>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</si>
  <si>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</si>
  <si>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</si>
  <si>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</si>
  <si>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</si>
  <si>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</si>
  <si>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</si>
  <si>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</si>
  <si>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</si>
  <si>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</si>
  <si>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</si>
  <si>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</si>
  <si>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</si>
  <si>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</si>
  <si>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</si>
  <si>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</si>
  <si>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</si>
  <si>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</si>
  <si>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</si>
  <si>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</si>
  <si>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</si>
  <si>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</si>
  <si>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</si>
  <si>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</si>
  <si>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</si>
  <si>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</si>
  <si>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</si>
  <si>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</si>
  <si>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</si>
  <si>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</si>
  <si>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</si>
  <si>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</si>
  <si>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</si>
  <si>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</si>
  <si>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</si>
  <si>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</si>
  <si>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</si>
  <si>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</si>
  <si>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</si>
  <si>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</si>
  <si>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</si>
  <si>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</si>
  <si>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</si>
  <si>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</si>
  <si>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</si>
  <si>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</si>
  <si>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</si>
  <si>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</si>
  <si>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</si>
  <si>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</si>
  <si>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</si>
  <si>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</si>
  <si>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</si>
  <si>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</si>
  <si>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</si>
  <si>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</si>
  <si>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</si>
  <si>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</si>
  <si>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</si>
  <si>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</si>
  <si>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</si>
  <si>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</si>
  <si>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</si>
  <si>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</si>
  <si>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</si>
  <si>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</si>
  <si>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</si>
  <si>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</si>
  <si>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</si>
  <si>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</si>
  <si>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</si>
  <si>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</si>
  <si>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</si>
  <si>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</si>
  <si>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</si>
  <si>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</si>
  <si>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</si>
  <si>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</si>
  <si>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</si>
  <si>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</si>
  <si>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</si>
  <si>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</si>
  <si>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</si>
  <si>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</si>
  <si>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</si>
  <si>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</si>
  <si>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</si>
  <si>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</si>
  <si>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</si>
  <si>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</si>
  <si>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</si>
  <si>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</si>
  <si>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</si>
  <si>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</si>
  <si>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</si>
  <si>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</si>
  <si>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</si>
  <si>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</si>
  <si>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</si>
  <si>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</si>
  <si>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</si>
  <si>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</si>
  <si>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</si>
  <si>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</si>
  <si>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</si>
  <si>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</si>
  <si>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</si>
  <si>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</si>
  <si>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</si>
  <si>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</si>
  <si>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</si>
  <si>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</si>
  <si>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</si>
  <si>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</si>
  <si>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</si>
  <si>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</si>
  <si>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</si>
  <si>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</si>
  <si>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</si>
  <si>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</si>
  <si>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</si>
  <si>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</si>
  <si>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</si>
  <si>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</si>
  <si>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</si>
  <si>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</si>
  <si>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</si>
  <si>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</si>
  <si>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</si>
  <si>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</si>
  <si>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</si>
  <si>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</si>
  <si>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</si>
  <si>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</si>
  <si>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</si>
  <si>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</si>
  <si>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</si>
  <si>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</si>
  <si>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</si>
  <si>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</si>
  <si>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</si>
  <si>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</si>
  <si>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</si>
  <si>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</si>
  <si>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</si>
  <si>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</si>
  <si>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</si>
  <si>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</si>
  <si>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</si>
  <si>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</si>
  <si>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</si>
  <si>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</si>
  <si>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</si>
  <si>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</si>
  <si>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</si>
  <si>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</si>
  <si>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</si>
  <si>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</si>
  <si>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</si>
  <si>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</si>
  <si>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</si>
  <si>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</si>
  <si>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</si>
  <si>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</si>
  <si>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</si>
  <si>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</si>
  <si>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</si>
  <si>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</si>
  <si>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</si>
  <si>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</si>
  <si>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</si>
  <si>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</si>
  <si>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</si>
  <si>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</si>
  <si>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</si>
  <si>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</si>
  <si>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</si>
  <si>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</si>
  <si>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</si>
  <si>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</si>
  <si>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</si>
  <si>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</si>
  <si>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</si>
  <si>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</si>
  <si>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</si>
  <si>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</si>
  <si>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</si>
  <si>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</si>
  <si>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</si>
  <si>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</si>
  <si>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</si>
  <si>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</si>
  <si>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</si>
  <si>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</si>
  <si>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</si>
  <si>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</si>
  <si>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</si>
  <si>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</si>
  <si>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</si>
  <si>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</si>
  <si>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</si>
  <si>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</si>
  <si>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</si>
  <si>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</si>
  <si>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</si>
  <si>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</si>
  <si>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</si>
  <si>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</si>
  <si>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</si>
  <si>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</si>
  <si>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</si>
  <si>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</si>
  <si>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</si>
  <si>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</si>
  <si>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</si>
  <si>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</si>
  <si>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</si>
  <si>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</si>
  <si>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</si>
  <si>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</si>
  <si>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</si>
  <si>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</si>
  <si>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</si>
  <si>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</si>
  <si>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</si>
  <si>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</si>
  <si>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</si>
  <si>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</si>
  <si>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</si>
  <si>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</si>
  <si>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</si>
  <si>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</si>
  <si>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</si>
  <si>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</si>
  <si>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</si>
  <si>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</si>
  <si>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</si>
  <si>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</si>
  <si>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</si>
  <si>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</si>
  <si>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</si>
  <si>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</si>
  <si>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</si>
  <si>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</si>
  <si>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</si>
  <si>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</si>
  <si>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</si>
  <si>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</si>
  <si>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</si>
  <si>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</si>
  <si>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</si>
  <si>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</si>
  <si>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</si>
  <si>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</si>
  <si>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</si>
  <si>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</si>
  <si>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</si>
  <si>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</si>
  <si>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</si>
  <si>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</si>
  <si>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</si>
  <si>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</si>
  <si>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</si>
  <si>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</si>
  <si>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</si>
  <si>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</si>
  <si>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</si>
  <si>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</si>
  <si>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</si>
  <si>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</si>
  <si>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</si>
  <si>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</si>
  <si>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</si>
  <si>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</si>
  <si>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</si>
  <si>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</si>
  <si>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</si>
  <si>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</si>
  <si>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</si>
  <si>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</si>
  <si>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</si>
  <si>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</si>
  <si>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</si>
  <si>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</si>
  <si>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</si>
  <si>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</si>
  <si>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</si>
  <si>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</si>
  <si>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</si>
  <si>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</si>
  <si>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</si>
  <si>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</si>
  <si>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</si>
  <si>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</si>
  <si>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</si>
  <si>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</si>
  <si>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</si>
  <si>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</si>
  <si>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</si>
  <si>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</si>
  <si>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</si>
  <si>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</si>
  <si>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</si>
  <si>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</si>
  <si>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</si>
  <si>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</si>
  <si>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</si>
  <si>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</si>
  <si>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</si>
  <si>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</si>
  <si>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</si>
  <si>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</si>
  <si>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</si>
  <si>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</si>
  <si>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</si>
  <si>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</si>
  <si>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</si>
  <si>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</si>
  <si>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</si>
  <si>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</si>
  <si>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</si>
  <si>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</si>
  <si>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</si>
  <si>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</si>
  <si>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</si>
  <si>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</si>
  <si>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</si>
  <si>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</si>
  <si>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</si>
  <si>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</si>
  <si>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</si>
  <si>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</si>
  <si>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</si>
  <si>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</si>
  <si>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</si>
  <si>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</si>
  <si>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</si>
  <si>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</si>
  <si>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</si>
  <si>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</si>
  <si>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</si>
  <si>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</si>
  <si>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</si>
  <si>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</si>
  <si>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</si>
  <si>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</si>
  <si>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</si>
  <si>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</si>
  <si>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</si>
  <si>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</si>
  <si>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</si>
  <si>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</si>
  <si>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</si>
  <si>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</si>
  <si>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</si>
  <si>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</si>
  <si>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</si>
  <si>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</si>
  <si>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</si>
  <si>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</si>
  <si>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</si>
  <si>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</si>
  <si>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</si>
  <si>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</si>
  <si>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</si>
  <si>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</si>
  <si>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</si>
  <si>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</si>
  <si>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</si>
  <si>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</si>
  <si>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</si>
  <si>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</si>
  <si>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</si>
  <si>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</si>
  <si>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</si>
  <si>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</si>
  <si>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</si>
  <si>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</si>
  <si>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</si>
  <si>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</si>
  <si>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</si>
  <si>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</si>
  <si>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</si>
  <si>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</si>
  <si>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</si>
  <si>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</si>
  <si>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</si>
  <si>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</si>
  <si>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</si>
  <si>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</si>
  <si>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</si>
  <si>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</si>
  <si>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</si>
  <si>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</si>
  <si>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</si>
  <si>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</si>
  <si>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</si>
  <si>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</si>
  <si>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</si>
  <si>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</si>
  <si>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</si>
  <si>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</si>
  <si>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</si>
  <si>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</si>
  <si>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</si>
  <si>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</si>
  <si>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</si>
  <si>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</si>
  <si>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</si>
  <si>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</si>
  <si>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</si>
  <si>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</si>
  <si>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</si>
  <si>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</si>
  <si>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</si>
  <si>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</si>
  <si>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</si>
  <si>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</si>
  <si>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</si>
  <si>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</si>
  <si>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</si>
  <si>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</si>
  <si>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</si>
  <si>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</si>
  <si>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</si>
  <si>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</si>
  <si>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</si>
  <si>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</si>
  <si>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</si>
  <si>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</si>
  <si>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</si>
  <si>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</si>
  <si>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</si>
  <si>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</si>
  <si>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</si>
  <si>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</si>
  <si>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</si>
  <si>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</si>
  <si>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</si>
  <si>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</si>
  <si>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</si>
  <si>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</si>
  <si>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</si>
  <si>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</si>
  <si>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</si>
  <si>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</si>
  <si>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</si>
  <si>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</si>
  <si>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</si>
  <si>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</si>
  <si>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</si>
  <si>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</si>
  <si>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</si>
  <si>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</si>
  <si>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</si>
  <si>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</si>
  <si>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</si>
  <si>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</si>
  <si>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</si>
  <si>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</si>
  <si>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</si>
  <si>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</si>
  <si>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</si>
  <si>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</si>
  <si>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</si>
  <si>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</si>
  <si>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</si>
  <si>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</si>
  <si>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</si>
  <si>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</si>
  <si>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</si>
  <si>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</si>
  <si>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</si>
  <si>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</si>
  <si>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</si>
  <si>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</si>
  <si>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</si>
  <si>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</si>
  <si>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</si>
  <si>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</si>
  <si>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</si>
  <si>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</si>
  <si>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</si>
  <si>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</si>
  <si>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</si>
  <si>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</si>
  <si>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</si>
  <si>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</si>
  <si>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</si>
  <si>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</si>
  <si>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</si>
  <si>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</si>
  <si>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</si>
  <si>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</si>
  <si>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</si>
  <si>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</si>
  <si>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</si>
  <si>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</si>
  <si>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</si>
  <si>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</si>
  <si>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</si>
  <si>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</si>
  <si>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</si>
  <si>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</si>
  <si>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</si>
  <si>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</si>
  <si>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</si>
  <si>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</si>
  <si>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</si>
  <si>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</si>
  <si>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</si>
  <si>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</si>
  <si>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</si>
  <si>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</si>
  <si>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</si>
  <si>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</si>
  <si>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</si>
  <si>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</si>
  <si>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</si>
  <si>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</si>
  <si>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</si>
  <si>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</si>
  <si>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</si>
  <si>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</si>
  <si>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</si>
  <si>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</si>
  <si>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</si>
  <si>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</si>
  <si>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</si>
  <si>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</si>
  <si>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</si>
  <si>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</si>
  <si>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</si>
  <si>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</si>
  <si>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</si>
  <si>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</si>
  <si>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</si>
  <si>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</si>
  <si>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</si>
  <si>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</si>
  <si>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</si>
  <si>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</si>
  <si>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</si>
  <si>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</si>
  <si>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</si>
  <si>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</si>
  <si>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</si>
  <si>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</si>
  <si>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</si>
  <si>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</si>
  <si>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</si>
  <si>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</si>
  <si>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</si>
  <si>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</si>
  <si>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</si>
  <si>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</si>
  <si>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</si>
  <si>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</si>
  <si>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</si>
  <si>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</si>
  <si>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</si>
  <si>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</si>
  <si>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</si>
  <si>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</si>
  <si>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</si>
  <si>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</si>
  <si>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</si>
  <si>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</si>
  <si>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</si>
  <si>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</si>
  <si>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</si>
  <si>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</si>
  <si>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</si>
  <si>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</si>
  <si>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</si>
  <si>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</si>
  <si>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</si>
  <si>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</si>
  <si>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</si>
  <si>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</si>
  <si>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</si>
  <si>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</si>
  <si>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</si>
  <si>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</si>
  <si>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</si>
  <si>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</si>
  <si>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</si>
  <si>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</si>
  <si>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</si>
  <si>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</si>
  <si>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</si>
  <si>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</si>
  <si>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</si>
  <si>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</si>
  <si>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</si>
  <si>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</si>
  <si>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</si>
  <si>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</si>
  <si>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</si>
  <si>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</si>
  <si>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</si>
  <si>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</si>
  <si>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</si>
  <si>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</si>
  <si>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</si>
  <si>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</si>
  <si>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</si>
  <si>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</si>
  <si>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</si>
  <si>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</si>
  <si>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</si>
  <si>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</si>
  <si>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</si>
  <si>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</si>
  <si>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</si>
  <si>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</si>
  <si>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</si>
  <si>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</si>
  <si>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</si>
  <si>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</si>
  <si>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</si>
  <si>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</si>
  <si>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</si>
  <si>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</si>
  <si>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</si>
  <si>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</si>
  <si>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</si>
  <si>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</si>
  <si>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</si>
  <si>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</si>
  <si>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</si>
  <si>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</si>
  <si>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</si>
  <si>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</si>
  <si>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</si>
  <si>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</si>
  <si>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</si>
  <si>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</si>
  <si>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</si>
  <si>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</si>
  <si>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</si>
  <si>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</si>
  <si>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</si>
  <si>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</si>
  <si>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</si>
  <si>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</si>
  <si>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</si>
  <si>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</si>
  <si>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</si>
  <si>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</si>
  <si>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</si>
  <si>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</si>
  <si>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</si>
  <si>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</si>
  <si>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</si>
  <si>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</si>
  <si>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</si>
  <si>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</si>
  <si>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</si>
  <si>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</si>
  <si>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</si>
  <si>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</si>
  <si>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</si>
  <si>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</si>
  <si>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</si>
  <si>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</si>
  <si>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</si>
  <si>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</si>
  <si>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</si>
  <si>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</si>
  <si>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</si>
  <si>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</si>
  <si>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</si>
  <si>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</si>
  <si>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</si>
  <si>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</si>
  <si>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</si>
  <si>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</si>
  <si>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</si>
  <si>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</si>
  <si>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</si>
  <si>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</si>
  <si>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</si>
  <si>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</si>
  <si>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</si>
  <si>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</si>
  <si>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</si>
  <si>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</si>
  <si>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</si>
  <si>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</si>
  <si>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</si>
  <si>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</si>
  <si>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</si>
  <si>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</si>
  <si>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</si>
  <si>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</si>
  <si>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</si>
  <si>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</si>
  <si>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</si>
  <si>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</si>
  <si>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</si>
  <si>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</si>
  <si>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</si>
  <si>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</si>
  <si>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</si>
  <si>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</si>
  <si>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</si>
  <si>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</si>
  <si>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</si>
  <si>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</si>
  <si>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</si>
  <si>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</si>
  <si>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</si>
  <si>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</si>
  <si>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</si>
  <si>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</si>
  <si>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</si>
  <si>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</si>
  <si>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</si>
  <si>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</si>
  <si>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</si>
  <si>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</si>
  <si>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</si>
  <si>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</si>
  <si>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</si>
  <si>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</si>
  <si>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</si>
  <si>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</si>
  <si>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</si>
  <si>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</si>
  <si>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</si>
  <si>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</si>
  <si>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</si>
  <si>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</si>
  <si>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</si>
  <si>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</si>
  <si>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</si>
  <si>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</si>
  <si>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</si>
  <si>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</si>
  <si>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</si>
  <si>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</si>
  <si>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</si>
  <si>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</si>
  <si>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</si>
  <si>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</si>
  <si>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</si>
  <si>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</si>
  <si>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</si>
  <si>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</si>
  <si>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</si>
  <si>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</si>
  <si>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</si>
  <si>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</si>
  <si>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</si>
  <si>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</si>
  <si>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</si>
  <si>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</si>
  <si>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</si>
  <si>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</si>
  <si>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</si>
  <si>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</si>
  <si>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</si>
  <si>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</si>
  <si>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</si>
  <si>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</si>
  <si>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</si>
  <si>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</si>
  <si>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</si>
  <si>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</si>
  <si>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</si>
  <si>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</si>
  <si>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</si>
  <si>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</si>
  <si>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</si>
  <si>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</si>
  <si>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</si>
  <si>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</si>
  <si>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</si>
  <si>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</si>
  <si>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</si>
  <si>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</si>
  <si>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</si>
  <si>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</si>
  <si>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</si>
  <si>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</si>
  <si>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</si>
  <si>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</si>
  <si>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</si>
  <si>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</si>
  <si>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</si>
  <si>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</si>
  <si>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</si>
  <si>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</si>
  <si>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</si>
  <si>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</si>
  <si>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</si>
  <si>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</si>
  <si>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</si>
  <si>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</si>
  <si>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</si>
  <si>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</si>
  <si>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</si>
  <si>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</si>
  <si>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</si>
  <si>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</si>
  <si>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</si>
  <si>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</si>
  <si>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</si>
  <si>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</si>
  <si>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</si>
  <si>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</si>
  <si>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</si>
  <si>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</si>
  <si>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</si>
  <si>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</si>
  <si>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</si>
  <si>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</si>
  <si>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</si>
  <si>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</si>
  <si>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</si>
  <si>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</si>
  <si>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</si>
  <si>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</si>
  <si>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</si>
  <si>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</si>
  <si>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</si>
  <si>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</si>
  <si>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</si>
  <si>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</si>
  <si>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</si>
  <si>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</si>
  <si>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</si>
  <si>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</si>
  <si>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</si>
  <si>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</si>
  <si>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</si>
  <si>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</si>
  <si>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</si>
  <si>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</si>
  <si>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</si>
  <si>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</si>
  <si>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</si>
  <si>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</si>
  <si>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</si>
  <si>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</si>
  <si>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</si>
  <si>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</si>
  <si>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</si>
  <si>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</si>
  <si>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</si>
  <si>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</si>
  <si>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</si>
  <si>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</si>
  <si>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</si>
  <si>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</si>
  <si>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</si>
  <si>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</si>
  <si>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</si>
  <si>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</si>
  <si>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</si>
  <si>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</si>
  <si>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</si>
  <si>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</si>
  <si>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</si>
  <si>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</si>
  <si>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</si>
  <si>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</si>
  <si>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</si>
  <si>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</si>
  <si>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</si>
  <si>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</si>
  <si>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</si>
  <si>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</si>
  <si>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</si>
  <si>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</si>
  <si>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</si>
  <si>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</si>
  <si>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</si>
  <si>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</si>
  <si>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</si>
  <si>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</si>
  <si>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</si>
  <si>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</si>
  <si>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</si>
  <si>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</si>
  <si>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</si>
  <si>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</si>
  <si>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</si>
  <si>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</si>
  <si>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</si>
  <si>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</si>
  <si>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</si>
  <si>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</si>
  <si>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</si>
  <si>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</si>
  <si>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</si>
  <si>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</si>
  <si>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</si>
  <si>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</si>
  <si>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</si>
  <si>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</si>
  <si>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</si>
  <si>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</si>
  <si>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</si>
  <si>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</si>
  <si>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</si>
  <si>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</si>
  <si>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</si>
  <si>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</si>
  <si>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</si>
  <si>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</si>
  <si>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</si>
  <si>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</si>
  <si>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</si>
  <si>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</si>
  <si>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</si>
  <si>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</si>
  <si>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</si>
  <si>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</si>
  <si>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</si>
  <si>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</si>
  <si>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</si>
  <si>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</si>
  <si>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</si>
  <si>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</si>
  <si>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</si>
  <si>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</si>
  <si>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</si>
  <si>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</si>
  <si>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</si>
  <si>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</si>
  <si>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</si>
  <si>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</si>
  <si>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</si>
  <si>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</si>
  <si>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</si>
  <si>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</si>
  <si>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</si>
  <si>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</si>
  <si>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</si>
  <si>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</si>
  <si>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</si>
  <si>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</si>
  <si>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</si>
  <si>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</si>
  <si>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</si>
  <si>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</si>
  <si>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</si>
  <si>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</si>
  <si>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</si>
  <si>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</si>
  <si>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</si>
  <si>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</si>
  <si>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</si>
  <si>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</si>
  <si>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</si>
  <si>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</si>
  <si>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</si>
  <si>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</si>
  <si>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</si>
  <si>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</si>
  <si>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</si>
  <si>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</si>
  <si>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</si>
  <si>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</si>
  <si>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</si>
  <si>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</si>
  <si>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</si>
  <si>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</si>
  <si>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</si>
  <si>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</si>
  <si>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</si>
  <si>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</si>
  <si>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</si>
  <si>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</si>
  <si>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</si>
  <si>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</si>
  <si>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</si>
  <si>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</si>
  <si>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</si>
  <si>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</si>
  <si>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</si>
  <si>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</si>
  <si>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</si>
  <si>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</si>
  <si>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</si>
  <si>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</si>
  <si>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</si>
  <si>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</si>
  <si>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</si>
  <si>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</si>
  <si>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</si>
  <si>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</si>
  <si>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</si>
  <si>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</si>
  <si>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</si>
  <si>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</si>
  <si>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</si>
  <si>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</si>
  <si>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</si>
  <si>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</si>
  <si>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</si>
  <si>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</si>
  <si>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</si>
  <si>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</si>
  <si>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</si>
  <si>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</si>
  <si>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</si>
  <si>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</si>
  <si>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</si>
  <si>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</si>
  <si>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</si>
  <si>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</si>
  <si>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</si>
  <si>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</si>
  <si>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</si>
  <si>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</si>
  <si>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</si>
  <si>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</si>
  <si>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</si>
  <si>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</si>
  <si>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</si>
  <si>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</si>
  <si>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</si>
  <si>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</si>
  <si>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</si>
  <si>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</si>
  <si>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</si>
  <si>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</si>
  <si>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</si>
  <si>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</si>
  <si>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</si>
  <si>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</si>
  <si>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</si>
  <si>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</si>
  <si>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</si>
  <si>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</si>
  <si>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</si>
  <si>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</si>
  <si>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</si>
  <si>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</si>
  <si>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</si>
  <si>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</si>
  <si>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</si>
  <si>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</si>
  <si>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</si>
  <si>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</si>
  <si>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</si>
  <si>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</si>
  <si>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</si>
  <si>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</si>
  <si>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</si>
  <si>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</si>
  <si>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</si>
  <si>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</si>
  <si>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</si>
  <si>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</si>
  <si>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</si>
  <si>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</si>
  <si>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</si>
  <si>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</si>
  <si>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</si>
  <si>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</si>
  <si>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</si>
  <si>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</si>
  <si>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</si>
  <si>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</si>
  <si>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</si>
  <si>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</si>
  <si>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</si>
  <si>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</si>
  <si>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</si>
  <si>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</si>
  <si>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</si>
  <si>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</si>
  <si>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</si>
  <si>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</si>
  <si>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</si>
  <si>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</si>
  <si>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</si>
  <si>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</si>
  <si>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</si>
  <si>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</si>
  <si>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</si>
  <si>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</si>
  <si>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</si>
  <si>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</si>
  <si>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</si>
  <si>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</si>
  <si>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</si>
  <si>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</si>
  <si>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</si>
  <si>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</si>
  <si>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</si>
  <si>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</si>
  <si>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</si>
  <si>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</si>
  <si>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</si>
  <si>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</si>
  <si>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</si>
  <si>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</si>
  <si>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</si>
  <si>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</si>
  <si>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</si>
  <si>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</si>
  <si>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</si>
  <si>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</si>
  <si>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</si>
  <si>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</si>
  <si>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</si>
  <si>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</si>
  <si>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</si>
  <si>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</si>
  <si>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</si>
  <si>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</si>
  <si>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</si>
  <si>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</si>
  <si>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</si>
  <si>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</si>
  <si>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</si>
  <si>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</si>
  <si>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</si>
  <si>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</si>
  <si>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</si>
  <si>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</si>
  <si>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</si>
  <si>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</si>
  <si>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</si>
  <si>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</si>
  <si>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</si>
  <si>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</si>
  <si>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</si>
  <si>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</si>
  <si>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</si>
  <si>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</si>
  <si>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</si>
  <si>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</si>
  <si>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</si>
  <si>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</si>
  <si>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</si>
  <si>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</si>
  <si>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</si>
  <si>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</si>
  <si>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</si>
  <si>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</si>
  <si>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</si>
  <si>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</si>
  <si>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</si>
  <si>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</si>
  <si>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</si>
  <si>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</si>
  <si>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</si>
  <si>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</si>
  <si>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</si>
  <si>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</si>
  <si>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</si>
  <si>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</si>
  <si>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</si>
  <si>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</si>
  <si>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</si>
  <si>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</si>
  <si>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</si>
  <si>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</si>
  <si>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</si>
  <si>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</si>
  <si>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</si>
  <si>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</si>
  <si>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</si>
  <si>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</si>
  <si>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</si>
  <si>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</si>
  <si>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</si>
  <si>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</si>
  <si>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</si>
  <si>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</si>
  <si>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</si>
  <si>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</si>
  <si>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</si>
  <si>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</si>
  <si>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</si>
  <si>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</si>
  <si>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</si>
  <si>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</si>
  <si>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</si>
  <si>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</si>
  <si>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</si>
  <si>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</si>
  <si>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</si>
  <si>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</si>
  <si>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</si>
  <si>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</si>
  <si>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</si>
  <si>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</si>
  <si>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</si>
  <si>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</si>
  <si>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</si>
  <si>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</si>
  <si>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</si>
  <si>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</si>
  <si>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</si>
  <si>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</si>
  <si>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</si>
  <si>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</si>
  <si>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</si>
  <si>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</si>
  <si>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</si>
  <si>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</si>
  <si>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</si>
  <si>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</si>
  <si>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</si>
  <si>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</si>
  <si>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</si>
  <si>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</si>
  <si>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</si>
  <si>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</si>
  <si>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</si>
  <si>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</si>
  <si>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</si>
  <si>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</si>
  <si>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</si>
  <si>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</si>
  <si>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</si>
  <si>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</si>
  <si>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</si>
  <si>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</si>
  <si>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</si>
  <si>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</si>
  <si>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</si>
  <si>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</si>
  <si>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</si>
  <si>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</si>
  <si>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</si>
  <si>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</si>
  <si>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</si>
  <si>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</si>
  <si>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</si>
  <si>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</si>
  <si>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</si>
  <si>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</si>
  <si>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</si>
  <si>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</si>
  <si>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</si>
  <si>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</si>
  <si>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</si>
  <si>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</si>
  <si>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</si>
  <si>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</si>
  <si>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</si>
  <si>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</si>
  <si>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</si>
  <si>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</si>
  <si>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</si>
  <si>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</si>
  <si>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</si>
  <si>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</si>
  <si>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</si>
  <si>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</si>
  <si>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</si>
  <si>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</si>
  <si>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</si>
  <si>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</si>
  <si>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</si>
  <si>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</si>
  <si>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</si>
  <si>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</si>
  <si>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</si>
  <si>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</si>
  <si>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</si>
  <si>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</si>
  <si>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</si>
  <si>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</si>
  <si>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</si>
  <si>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</si>
  <si>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</si>
  <si>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</si>
  <si>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</si>
  <si>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</si>
  <si>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</si>
  <si>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</si>
  <si>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</si>
  <si>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</si>
  <si>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</si>
  <si>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</si>
  <si>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</si>
  <si>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</si>
  <si>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</si>
  <si>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</si>
  <si>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</si>
  <si>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</si>
  <si>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</si>
  <si>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</si>
  <si>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</si>
  <si>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</si>
  <si>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</si>
  <si>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</si>
  <si>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</si>
  <si>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</si>
  <si>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</si>
  <si>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</si>
  <si>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</si>
  <si>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</si>
  <si>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</si>
  <si>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</si>
  <si>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</si>
  <si>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</si>
  <si>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</si>
  <si>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</si>
  <si>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</si>
  <si>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</si>
  <si>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</si>
  <si>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</si>
  <si>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</si>
  <si>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</si>
  <si>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</si>
  <si>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</si>
  <si>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</si>
  <si>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</si>
  <si>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</si>
  <si>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</si>
  <si>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</si>
  <si>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</si>
  <si>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</si>
  <si>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</si>
  <si>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</si>
  <si>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</si>
  <si>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</si>
  <si>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</si>
  <si>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</si>
  <si>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</si>
  <si>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</si>
  <si>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</si>
  <si>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</si>
  <si>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</si>
  <si>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</si>
  <si>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</si>
  <si>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</si>
  <si>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</si>
  <si>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</si>
  <si>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</si>
  <si>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</si>
  <si>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</si>
  <si>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</si>
  <si>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</si>
  <si>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</si>
  <si>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</si>
  <si>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</si>
  <si>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</si>
  <si>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</si>
  <si>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</si>
  <si>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</si>
  <si>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</si>
  <si>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</si>
  <si>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</si>
  <si>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</si>
  <si>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</si>
  <si>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</si>
  <si>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</si>
  <si>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</si>
  <si>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</si>
  <si>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</si>
  <si>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</si>
  <si>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</si>
  <si>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</si>
  <si>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</si>
  <si>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</si>
  <si>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</si>
  <si>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</si>
  <si>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</si>
  <si>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</si>
  <si>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</si>
  <si>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</si>
  <si>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</si>
  <si>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</si>
  <si>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</si>
  <si>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</si>
  <si>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</si>
  <si>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</si>
  <si>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</si>
  <si>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</si>
  <si>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</si>
  <si>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</si>
  <si>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</si>
  <si>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</si>
  <si>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</si>
  <si>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</si>
  <si>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</si>
  <si>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</si>
  <si>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</si>
  <si>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</si>
  <si>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</si>
  <si>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</si>
  <si>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</si>
  <si>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</si>
  <si>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</si>
  <si>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</si>
  <si>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</si>
  <si>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</si>
  <si>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</si>
  <si>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</si>
  <si>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</si>
  <si>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</si>
  <si>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</si>
  <si>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</si>
  <si>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</si>
  <si>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</si>
  <si>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</si>
  <si>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</si>
  <si>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</si>
  <si>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</si>
  <si>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</si>
  <si>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</si>
  <si>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</si>
  <si>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</si>
  <si>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</si>
  <si>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</si>
  <si>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</si>
  <si>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</si>
  <si>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</si>
  <si>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</si>
  <si>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</si>
  <si>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</si>
  <si>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</si>
  <si>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</si>
  <si>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</si>
  <si>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</si>
  <si>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</si>
  <si>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</si>
  <si>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</si>
  <si>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</si>
  <si>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</si>
  <si>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</si>
  <si>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</si>
  <si>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</si>
  <si>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</si>
  <si>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</si>
  <si>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</si>
  <si>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</si>
  <si>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</si>
  <si>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</si>
  <si>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</si>
  <si>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</si>
  <si>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</si>
  <si>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</si>
  <si>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</si>
  <si>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</si>
  <si>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</si>
  <si>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</si>
  <si>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</si>
  <si>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</si>
  <si>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</si>
  <si>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</si>
  <si>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</si>
  <si>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</si>
  <si>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</si>
  <si>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</si>
  <si>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</si>
  <si>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</si>
  <si>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</si>
  <si>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</si>
  <si>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</si>
  <si>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</si>
  <si>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</si>
  <si>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</si>
  <si>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</si>
  <si>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</si>
  <si>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</si>
  <si>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</si>
  <si>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</si>
  <si>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</si>
  <si>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</si>
  <si>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</si>
  <si>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</si>
  <si>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</si>
  <si>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</si>
  <si>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</si>
  <si>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</si>
  <si>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</si>
  <si>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</si>
  <si>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</si>
  <si>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</si>
  <si>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</si>
  <si>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</si>
  <si>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</si>
  <si>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</si>
  <si>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</si>
  <si>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</si>
  <si>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</si>
  <si>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</si>
  <si>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</si>
  <si>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</si>
  <si>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</si>
  <si>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</si>
  <si>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</si>
  <si>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</si>
  <si>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</si>
  <si>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</si>
  <si>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</si>
  <si>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</si>
  <si>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</si>
  <si>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</si>
  <si>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</si>
  <si>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</si>
  <si>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</si>
  <si>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</si>
  <si>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</si>
  <si>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</si>
  <si>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</si>
  <si>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</si>
  <si>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</si>
  <si>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</si>
  <si>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</si>
  <si>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</si>
  <si>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</si>
  <si>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</si>
  <si>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</si>
  <si>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</si>
  <si>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</si>
  <si>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</si>
  <si>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</si>
  <si>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</si>
  <si>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</si>
  <si>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</si>
  <si>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</si>
  <si>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</si>
  <si>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</si>
  <si>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</si>
  <si>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</si>
  <si>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</si>
  <si>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</si>
  <si>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</si>
  <si>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</si>
  <si>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</si>
  <si>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</si>
  <si>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</si>
  <si>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</si>
  <si>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</si>
  <si>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</si>
  <si>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</si>
  <si>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</si>
  <si>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</si>
  <si>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</si>
  <si>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</si>
  <si>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</si>
  <si>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</si>
  <si>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</si>
  <si>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</si>
  <si>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</si>
  <si>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</si>
  <si>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</si>
  <si>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</si>
  <si>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</si>
  <si>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</si>
  <si>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</si>
  <si>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</si>
  <si>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</si>
  <si>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</si>
  <si>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</si>
  <si>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</si>
  <si>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</si>
  <si>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</si>
  <si>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</si>
  <si>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</si>
  <si>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</si>
  <si>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</si>
  <si>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</si>
  <si>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</si>
  <si>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</si>
  <si>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</si>
  <si>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</si>
  <si>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</si>
  <si>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</si>
  <si>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</si>
  <si>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</si>
  <si>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</si>
  <si>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</si>
  <si>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</si>
  <si>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</si>
  <si>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</si>
  <si>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</si>
  <si>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</si>
  <si>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</si>
  <si>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</si>
  <si>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</si>
  <si>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</si>
  <si>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</si>
  <si>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</si>
  <si>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</si>
  <si>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</si>
  <si>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</si>
  <si>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</si>
  <si>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</si>
  <si>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</si>
  <si>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</si>
  <si>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</si>
  <si>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</si>
  <si>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</si>
  <si>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</si>
  <si>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</si>
  <si>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</si>
  <si>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</si>
  <si>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</si>
  <si>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</si>
  <si>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</si>
  <si>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</si>
  <si>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</si>
  <si>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</si>
  <si>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</si>
  <si>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</si>
  <si>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</si>
  <si>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</si>
  <si>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</si>
  <si>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</si>
  <si>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</si>
  <si>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</si>
  <si>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</si>
  <si>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</si>
  <si>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</si>
  <si>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</si>
  <si>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</si>
  <si>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</si>
  <si>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</si>
  <si>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</si>
  <si>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</si>
  <si>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</si>
  <si>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</si>
  <si>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</si>
  <si>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</si>
  <si>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</si>
  <si>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</si>
  <si>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</si>
  <si>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</si>
  <si>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</si>
  <si>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</si>
  <si>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</si>
  <si>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</si>
  <si>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</si>
  <si>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</si>
  <si>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</si>
  <si>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</si>
  <si>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</si>
  <si>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</si>
  <si>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</si>
  <si>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</si>
  <si>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</si>
  <si>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</si>
  <si>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</si>
  <si>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</si>
  <si>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</si>
  <si>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</si>
  <si>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</si>
  <si>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</si>
  <si>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</si>
  <si>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</si>
  <si>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</si>
  <si>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</si>
  <si>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</si>
  <si>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</si>
  <si>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</si>
  <si>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</si>
  <si>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</si>
  <si>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</si>
  <si>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</si>
  <si>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</si>
  <si>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</si>
  <si>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</si>
  <si>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</si>
  <si>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</si>
  <si>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</si>
  <si>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</si>
  <si>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</si>
  <si>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</si>
  <si>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</si>
  <si>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</si>
  <si>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</si>
  <si>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</si>
  <si>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</si>
  <si>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</si>
  <si>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</si>
  <si>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</si>
  <si>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</si>
  <si>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</si>
  <si>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</si>
  <si>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</si>
  <si>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</si>
  <si>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</si>
  <si>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</si>
  <si>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</si>
  <si>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</si>
  <si>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</si>
  <si>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</si>
  <si>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</si>
  <si>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</si>
  <si>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</si>
  <si>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</si>
  <si>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</si>
  <si>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</si>
  <si>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</si>
  <si>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</si>
  <si>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</si>
  <si>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</si>
  <si>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</si>
  <si>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</si>
  <si>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</si>
  <si>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</si>
  <si>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</si>
  <si>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</si>
  <si>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</si>
  <si>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</si>
  <si>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</si>
  <si>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</si>
  <si>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</si>
  <si>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</si>
  <si>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</si>
  <si>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</si>
  <si>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</si>
  <si>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</si>
  <si>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</si>
  <si>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</si>
  <si>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</si>
  <si>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</si>
  <si>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</si>
  <si>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</si>
  <si>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</si>
  <si>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</si>
  <si>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</si>
  <si>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</si>
  <si>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</si>
  <si>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</si>
  <si>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</si>
  <si>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</si>
  <si>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</si>
  <si>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</si>
  <si>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</si>
  <si>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</si>
  <si>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</si>
  <si>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</si>
  <si>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</si>
  <si>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</si>
  <si>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</si>
  <si>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</si>
  <si>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</si>
  <si>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</si>
  <si>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</si>
  <si>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</si>
  <si>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</si>
  <si>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</si>
  <si>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</si>
  <si>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</si>
  <si>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</si>
  <si>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</si>
  <si>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</si>
  <si>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</si>
  <si>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</si>
  <si>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</si>
  <si>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</si>
  <si>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</si>
  <si>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</si>
  <si>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</si>
  <si>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</si>
  <si>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</si>
  <si>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</si>
  <si>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</si>
  <si>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</si>
  <si>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</si>
  <si>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</si>
  <si>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</si>
  <si>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</si>
  <si>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</si>
  <si>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</si>
  <si>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</si>
  <si>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</si>
  <si>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</si>
  <si>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</si>
  <si>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</si>
  <si>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</si>
  <si>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</si>
  <si>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</si>
  <si>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</si>
  <si>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</si>
  <si>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</si>
  <si>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</si>
  <si>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</si>
  <si>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</si>
  <si>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</si>
  <si>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</si>
  <si>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</si>
  <si>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</si>
  <si>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</si>
  <si>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</si>
  <si>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</si>
  <si>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</si>
  <si>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</si>
  <si>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</si>
  <si>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</si>
  <si>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</si>
  <si>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</si>
  <si>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</si>
  <si>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</si>
  <si>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</si>
  <si>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</si>
  <si>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</si>
  <si>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</si>
  <si>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</si>
  <si>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</si>
  <si>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</si>
  <si>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</si>
  <si>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</si>
  <si>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</si>
  <si>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</si>
  <si>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</si>
  <si>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</si>
  <si>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</si>
  <si>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</si>
  <si>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</si>
  <si>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</si>
  <si>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</si>
  <si>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</si>
  <si>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</si>
  <si>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</si>
  <si>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</si>
  <si>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</si>
  <si>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</si>
  <si>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</si>
  <si>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</si>
  <si>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</si>
  <si>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</si>
  <si>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</si>
  <si>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</si>
  <si>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</si>
  <si>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</si>
  <si>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</si>
  <si>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</si>
  <si>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</si>
  <si>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</si>
  <si>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</si>
  <si>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</si>
  <si>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</si>
  <si>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</si>
  <si>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</si>
  <si>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</si>
  <si>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</si>
  <si>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</si>
  <si>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</si>
  <si>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</si>
  <si>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</si>
  <si>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</si>
  <si>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</si>
  <si>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</si>
  <si>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</si>
  <si>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</si>
  <si>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</si>
  <si>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</si>
  <si>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</si>
  <si>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</si>
  <si>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</si>
  <si>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</si>
  <si>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</si>
  <si>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</si>
  <si>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</si>
  <si>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</si>
  <si>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</si>
  <si>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</si>
  <si>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</si>
  <si>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</si>
  <si>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</si>
  <si>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</si>
  <si>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</si>
  <si>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</si>
  <si>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</si>
  <si>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</si>
  <si>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</si>
  <si>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</si>
  <si>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</si>
  <si>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</si>
  <si>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</si>
  <si>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</si>
  <si>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</si>
  <si>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</si>
  <si>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</si>
  <si>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</si>
  <si>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</si>
  <si>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</si>
  <si>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</si>
  <si>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</si>
  <si>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</si>
  <si>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</si>
  <si>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</si>
  <si>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</si>
  <si>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</si>
  <si>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</si>
  <si>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</si>
  <si>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</si>
  <si>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</si>
  <si>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</si>
  <si>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</si>
  <si>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</si>
  <si>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</si>
  <si>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</si>
  <si>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</si>
  <si>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</si>
  <si>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</si>
  <si>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</si>
  <si>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</si>
  <si>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</si>
  <si>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</si>
  <si>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</si>
  <si>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</si>
  <si>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</si>
  <si>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</si>
  <si>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</si>
  <si>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</si>
  <si>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</si>
  <si>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</si>
  <si>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</si>
  <si>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</si>
  <si>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</si>
  <si>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</si>
  <si>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</si>
  <si>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</si>
  <si>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</si>
  <si>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</si>
  <si>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</si>
  <si>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</si>
  <si>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</si>
  <si>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</si>
  <si>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</si>
  <si>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</si>
  <si>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</si>
  <si>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</si>
  <si>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</si>
  <si>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</si>
  <si>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</si>
  <si>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</si>
  <si>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</si>
  <si>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</si>
  <si>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</si>
  <si>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</si>
  <si>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</si>
  <si>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</si>
  <si>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</si>
  <si>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</si>
  <si>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</si>
  <si>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</si>
  <si>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</si>
  <si>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</si>
  <si>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</si>
  <si>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</si>
  <si>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</si>
  <si>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</si>
  <si>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</si>
  <si>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</si>
  <si>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</si>
  <si>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</si>
  <si>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</si>
  <si>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</si>
  <si>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</si>
  <si>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</si>
  <si>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</si>
  <si>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</si>
  <si>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</si>
  <si>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</si>
  <si>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</si>
  <si>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</si>
  <si>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</si>
  <si>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</si>
  <si>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</si>
  <si>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</si>
  <si>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</si>
  <si>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</si>
  <si>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</si>
  <si>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</si>
  <si>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</si>
  <si>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</si>
  <si>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</si>
  <si>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</si>
  <si>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</si>
  <si>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</si>
  <si>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</si>
  <si>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</si>
  <si>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</si>
  <si>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</si>
  <si>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</si>
  <si>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</si>
  <si>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</si>
  <si>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</si>
  <si>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</si>
  <si>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</si>
  <si>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</si>
  <si>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</si>
  <si>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</si>
  <si>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</si>
  <si>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</si>
  <si>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</si>
  <si>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</si>
  <si>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</si>
  <si>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</si>
  <si>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</si>
  <si>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</si>
  <si>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</si>
  <si>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</si>
  <si>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</si>
  <si>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</si>
  <si>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</si>
  <si>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</si>
  <si>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</si>
  <si>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</si>
  <si>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</si>
  <si>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</si>
  <si>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</si>
  <si>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</si>
  <si>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</si>
  <si>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</si>
  <si>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</si>
  <si>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</si>
  <si>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</si>
  <si>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</si>
  <si>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</si>
  <si>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</si>
  <si>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</si>
  <si>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</si>
  <si>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</si>
  <si>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</si>
  <si>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</si>
  <si>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</si>
  <si>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</si>
  <si>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</si>
  <si>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</si>
  <si>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</si>
  <si>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</si>
  <si>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</si>
  <si>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</si>
  <si>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</si>
  <si>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</si>
  <si>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</si>
  <si>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</si>
  <si>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</si>
  <si>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</si>
  <si>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</si>
  <si>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</si>
  <si>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</si>
  <si>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</si>
  <si>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</si>
  <si>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</si>
  <si>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</si>
  <si>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</si>
  <si>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</si>
  <si>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</si>
  <si>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</si>
  <si>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</si>
  <si>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</si>
  <si>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</si>
  <si>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</si>
  <si>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</si>
  <si>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</si>
  <si>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</si>
  <si>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</si>
  <si>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</si>
  <si>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</si>
  <si>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</si>
  <si>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</si>
  <si>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</si>
  <si>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</si>
  <si>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</si>
  <si>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</si>
  <si>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</si>
  <si>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</si>
  <si>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</si>
  <si>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</si>
  <si>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</si>
  <si>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</si>
  <si>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</si>
  <si>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</si>
  <si>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</si>
  <si>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</si>
  <si>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</si>
  <si>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</si>
  <si>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</si>
  <si>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</si>
  <si>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</si>
  <si>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</si>
  <si>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</si>
  <si>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</si>
  <si>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</si>
  <si>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</si>
  <si>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</si>
  <si>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</si>
  <si>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</si>
  <si>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</si>
  <si>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</si>
  <si>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</si>
  <si>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</si>
  <si>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</si>
  <si>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</si>
  <si>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</si>
  <si>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</si>
  <si>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</si>
  <si>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</si>
  <si>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</si>
  <si>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</si>
  <si>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</si>
  <si>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</si>
  <si>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</si>
  <si>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</si>
  <si>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</si>
  <si>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</si>
  <si>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</si>
  <si>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</si>
  <si>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</si>
  <si>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</si>
  <si>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</si>
  <si>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</si>
  <si>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</si>
  <si>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</si>
  <si>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</si>
  <si>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</si>
  <si>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</si>
  <si>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</si>
  <si>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</si>
  <si>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</si>
  <si>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</si>
  <si>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</si>
  <si>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</si>
  <si>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</si>
  <si>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</si>
  <si>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</si>
  <si>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</si>
  <si>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</si>
  <si>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</si>
  <si>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</si>
  <si>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</si>
  <si>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</si>
  <si>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</si>
  <si>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</si>
  <si>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</si>
  <si>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</si>
  <si>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</si>
  <si>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</si>
  <si>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</si>
  <si>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</si>
  <si>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</si>
  <si>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</si>
  <si>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</si>
  <si>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</si>
  <si>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</si>
  <si>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</si>
  <si>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</si>
  <si>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</si>
  <si>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</si>
  <si>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</si>
  <si>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</si>
  <si>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</si>
  <si>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</si>
  <si>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</si>
  <si>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</si>
  <si>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</si>
  <si>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</si>
  <si>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</si>
  <si>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</si>
  <si>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</si>
  <si>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</si>
  <si>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</si>
  <si>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</si>
  <si>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</si>
  <si>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</si>
  <si>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</si>
  <si>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</si>
  <si>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</si>
  <si>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</si>
  <si>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</si>
  <si>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</si>
  <si>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</si>
  <si>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</si>
  <si>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</si>
  <si>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</si>
  <si>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</si>
  <si>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</si>
  <si>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</si>
  <si>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</si>
  <si>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</si>
  <si>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</si>
  <si>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</si>
  <si>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</si>
  <si>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</si>
  <si>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</si>
  <si>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</si>
  <si>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</si>
  <si>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</si>
  <si>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</si>
  <si>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</si>
  <si>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</si>
  <si>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</si>
  <si>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</si>
  <si>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</si>
  <si>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</si>
  <si>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</si>
  <si>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</si>
  <si>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</si>
  <si>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</si>
  <si>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</si>
  <si>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</si>
  <si>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</si>
  <si>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</si>
  <si>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</si>
  <si>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</si>
  <si>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</si>
  <si>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</si>
  <si>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</si>
  <si>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</si>
  <si>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</si>
  <si>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</si>
  <si>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</si>
  <si>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</si>
  <si>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</si>
  <si>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</si>
  <si>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</si>
  <si>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</si>
  <si>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</si>
  <si>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</si>
  <si>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</si>
  <si>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</si>
  <si>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</si>
  <si>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</si>
  <si>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</si>
  <si>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</si>
  <si>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</si>
  <si>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</si>
  <si>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</si>
  <si>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</si>
  <si>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</si>
  <si>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</si>
  <si>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</si>
  <si>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</si>
  <si>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</si>
  <si>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</si>
  <si>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</si>
  <si>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</si>
  <si>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</si>
  <si>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</si>
  <si>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</si>
  <si>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</si>
  <si>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</si>
  <si>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</si>
  <si>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</si>
  <si>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</si>
  <si>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</si>
  <si>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</si>
  <si>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</si>
  <si>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</si>
  <si>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</si>
  <si>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</si>
  <si>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</si>
  <si>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</si>
  <si>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</si>
  <si>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</si>
  <si>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</si>
  <si>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</si>
  <si>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</si>
  <si>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</si>
  <si>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</si>
  <si>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</si>
  <si>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</si>
  <si>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</si>
  <si>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</si>
  <si>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</si>
  <si>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</si>
  <si>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</si>
  <si>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</si>
  <si>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</si>
  <si>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</si>
  <si>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</si>
  <si>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</si>
  <si>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</si>
  <si>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</si>
  <si>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</si>
  <si>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</si>
  <si>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</si>
  <si>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</si>
  <si>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</si>
  <si>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</si>
  <si>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</si>
  <si>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</si>
  <si>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</si>
  <si>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</si>
  <si>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</si>
  <si>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</si>
  <si>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</si>
  <si>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</si>
  <si>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</si>
  <si>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</si>
  <si>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</si>
  <si>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</si>
  <si>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</si>
  <si>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</si>
  <si>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</si>
  <si>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</si>
  <si>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</si>
  <si>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</si>
  <si>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</si>
  <si>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</si>
  <si>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</si>
  <si>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</si>
  <si>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</si>
  <si>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</si>
  <si>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</si>
  <si>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</si>
  <si>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</si>
  <si>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</si>
  <si>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</si>
  <si>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</si>
  <si>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</si>
  <si>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</si>
  <si>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</si>
  <si>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</si>
  <si>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</si>
  <si>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</si>
  <si>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</si>
  <si>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</si>
  <si>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</si>
  <si>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</si>
  <si>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</si>
  <si>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</si>
  <si>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</si>
  <si>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</si>
  <si>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</si>
  <si>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</si>
  <si>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</si>
  <si>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</si>
  <si>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</si>
  <si>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</si>
  <si>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</si>
  <si>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</si>
  <si>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</si>
  <si>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</si>
  <si>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</si>
  <si>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</si>
  <si>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</si>
  <si>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</si>
  <si>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</si>
  <si>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</si>
  <si>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</si>
  <si>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</si>
  <si>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</si>
  <si>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</si>
  <si>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</si>
  <si>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</si>
  <si>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</si>
  <si>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</si>
  <si>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</si>
  <si>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</si>
  <si>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</si>
  <si>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</si>
  <si>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</si>
  <si>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</si>
  <si>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</si>
  <si>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</si>
  <si>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</si>
  <si>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</si>
  <si>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</si>
  <si>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</si>
  <si>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</si>
  <si>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</si>
  <si>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</si>
  <si>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</si>
  <si>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</si>
  <si>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</si>
  <si>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</si>
  <si>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</si>
  <si>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</si>
  <si>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</si>
  <si>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</si>
  <si>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</si>
  <si>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</si>
  <si>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</si>
  <si>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</si>
  <si>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</si>
  <si>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</si>
  <si>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</si>
  <si>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</si>
  <si>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</si>
  <si>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</si>
  <si>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</si>
  <si>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</si>
  <si>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</si>
  <si>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</si>
  <si>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</si>
  <si>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</si>
  <si>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</si>
  <si>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</si>
  <si>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</si>
  <si>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</si>
  <si>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</si>
  <si>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</si>
  <si>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</si>
  <si>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</si>
  <si>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</si>
  <si>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</si>
  <si>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</si>
  <si>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</si>
  <si>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</si>
  <si>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</si>
  <si>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</si>
  <si>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</si>
  <si>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</si>
  <si>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</si>
  <si>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</si>
  <si>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</si>
  <si>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</si>
  <si>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</si>
  <si>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</si>
  <si>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</si>
  <si>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</si>
  <si>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</si>
  <si>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</si>
  <si>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</si>
  <si>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</si>
  <si>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</si>
  <si>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</si>
  <si>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</si>
  <si>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</si>
  <si>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</si>
  <si>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</si>
  <si>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</si>
  <si>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</si>
  <si>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</si>
  <si>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</si>
  <si>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</si>
  <si>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</si>
  <si>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</si>
  <si>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</si>
  <si>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</si>
  <si>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</si>
  <si>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</si>
  <si>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</si>
  <si>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</si>
  <si>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</si>
  <si>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</si>
  <si>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</si>
  <si>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</si>
  <si>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</si>
  <si>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</si>
  <si>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</si>
  <si>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</si>
  <si>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</si>
  <si>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</si>
  <si>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</si>
  <si>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</si>
  <si>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</si>
  <si>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</si>
  <si>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</si>
  <si>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</si>
  <si>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</si>
  <si>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</si>
  <si>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</si>
  <si>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</si>
  <si>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</si>
  <si>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</si>
  <si>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</si>
  <si>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</si>
  <si>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</si>
  <si>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</si>
  <si>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</si>
  <si>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</si>
  <si>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</si>
  <si>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</si>
  <si>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</si>
  <si>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</si>
  <si>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</si>
  <si>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</si>
  <si>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</si>
  <si>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</si>
  <si>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</si>
  <si>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</si>
  <si>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</si>
  <si>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</si>
  <si>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</si>
  <si>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</si>
  <si>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</si>
  <si>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</si>
  <si>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</si>
  <si>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</si>
  <si>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</si>
  <si>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</si>
  <si>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</si>
  <si>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</si>
  <si>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</si>
  <si>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</si>
  <si>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</si>
  <si>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</si>
  <si>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</si>
  <si>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</si>
  <si>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</si>
  <si>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</si>
  <si>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</si>
  <si>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</si>
  <si>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</si>
  <si>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</si>
  <si>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</si>
  <si>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</si>
  <si>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</si>
  <si>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</si>
  <si>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</si>
  <si>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</si>
  <si>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</si>
  <si>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</si>
  <si>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</si>
  <si>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</si>
  <si>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</si>
  <si>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</si>
  <si>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</si>
  <si>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</si>
  <si>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</si>
  <si>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</si>
  <si>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</si>
  <si>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</si>
  <si>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</si>
  <si>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</si>
  <si>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</si>
  <si>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</si>
  <si>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</si>
  <si>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</si>
  <si>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</si>
  <si>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</si>
  <si>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</si>
  <si>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</si>
  <si>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</si>
  <si>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</si>
  <si>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</si>
  <si>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</si>
  <si>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</si>
  <si>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</si>
  <si>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</si>
  <si>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</si>
  <si>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</si>
  <si>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</si>
  <si>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</si>
  <si>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</si>
  <si>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</si>
  <si>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</si>
  <si>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</si>
  <si>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</si>
  <si>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</si>
  <si>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</si>
  <si>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</si>
  <si>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</si>
  <si>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</si>
  <si>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</si>
  <si>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</si>
  <si>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</si>
  <si>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</si>
  <si>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</si>
  <si>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</si>
  <si>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</si>
  <si>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</si>
  <si>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</si>
  <si>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</si>
  <si>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</si>
  <si>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</si>
  <si>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</si>
  <si>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</si>
  <si>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</si>
  <si>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</si>
  <si>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</si>
  <si>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</si>
  <si>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</si>
  <si>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</si>
  <si>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</si>
  <si>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</si>
  <si>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</si>
  <si>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</si>
  <si>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</si>
  <si>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</si>
  <si>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</si>
  <si>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</si>
  <si>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</si>
  <si>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</si>
  <si>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</si>
  <si>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</si>
  <si>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</si>
  <si>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</si>
  <si>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</si>
  <si>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</si>
  <si>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</si>
  <si>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</si>
  <si>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</si>
  <si>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</si>
  <si>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</si>
  <si>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</si>
  <si>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</si>
  <si>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</si>
  <si>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</si>
  <si>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</si>
  <si>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</si>
  <si>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</si>
  <si>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</si>
  <si>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</si>
  <si>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</si>
  <si>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</si>
  <si>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</si>
  <si>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</si>
  <si>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</si>
  <si>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</si>
  <si>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</si>
  <si>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</si>
  <si>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</si>
  <si>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</si>
  <si>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</si>
  <si>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</si>
  <si>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</si>
  <si>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</si>
  <si>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</si>
  <si>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</si>
  <si>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</si>
  <si>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</si>
  <si>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</si>
  <si>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</si>
  <si>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</si>
  <si>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</si>
  <si>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</si>
  <si>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</si>
  <si>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</si>
  <si>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</si>
  <si>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</si>
  <si>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</si>
  <si>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</si>
  <si>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</si>
  <si>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</si>
  <si>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</si>
  <si>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</si>
  <si>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</si>
  <si>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</si>
  <si>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</si>
  <si>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</si>
  <si>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</si>
  <si>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</si>
  <si>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</si>
  <si>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</si>
  <si>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</si>
  <si>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</si>
  <si>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</si>
  <si>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</si>
  <si>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</si>
  <si>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</si>
  <si>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</si>
  <si>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</si>
  <si>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</si>
  <si>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</si>
  <si>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</si>
  <si>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</si>
  <si>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</si>
  <si>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</si>
  <si>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</si>
  <si>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</si>
  <si>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</si>
  <si>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</si>
  <si>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</si>
  <si>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</si>
  <si>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</si>
  <si>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</si>
  <si>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</si>
  <si>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</si>
  <si>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</si>
  <si>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</si>
  <si>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</si>
  <si>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</si>
  <si>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</si>
  <si>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</si>
  <si>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</si>
  <si>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</si>
  <si>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</si>
  <si>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</si>
  <si>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</si>
  <si>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</si>
  <si>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</si>
  <si>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</si>
  <si>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</si>
  <si>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</si>
  <si>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</si>
  <si>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</si>
  <si>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</si>
  <si>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</si>
  <si>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</si>
  <si>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</si>
  <si>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</si>
  <si>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</si>
  <si>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</si>
  <si>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</si>
  <si>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</si>
  <si>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</si>
  <si>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</si>
  <si>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</si>
  <si>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</si>
  <si>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</si>
  <si>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</si>
  <si>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</si>
  <si>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</si>
  <si>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</si>
  <si>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</si>
  <si>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</si>
  <si>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</si>
  <si>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</si>
  <si>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</si>
  <si>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</si>
  <si>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</si>
  <si>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</si>
  <si>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</si>
  <si>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</si>
  <si>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</si>
  <si>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</si>
  <si>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</si>
  <si>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</si>
  <si>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</si>
  <si>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</si>
  <si>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</si>
  <si>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</si>
  <si>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</si>
  <si>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</si>
  <si>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</si>
  <si>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</si>
  <si>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</si>
  <si>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</si>
  <si>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</si>
  <si>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</si>
  <si>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</si>
  <si>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</si>
  <si>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</si>
  <si>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</si>
  <si>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</si>
  <si>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</si>
  <si>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</si>
  <si>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</si>
  <si>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</si>
  <si>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</si>
  <si>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</si>
  <si>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</si>
  <si>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</si>
  <si>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</si>
  <si>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</si>
  <si>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</si>
  <si>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</si>
  <si>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</si>
  <si>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</si>
  <si>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</si>
  <si>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</si>
  <si>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</si>
  <si>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</si>
  <si>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</si>
  <si>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</si>
  <si>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</si>
  <si>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</si>
  <si>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</si>
  <si>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</si>
  <si>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</si>
  <si>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</si>
  <si>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</si>
  <si>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</si>
  <si>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</si>
  <si>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</si>
  <si>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</si>
  <si>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</si>
  <si>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</si>
  <si>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</si>
  <si>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</si>
  <si>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</si>
  <si>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</si>
  <si>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</si>
  <si>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</si>
  <si>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</si>
  <si>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</si>
  <si>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</si>
  <si>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</si>
  <si>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</si>
  <si>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</si>
  <si>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</si>
  <si>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</si>
  <si>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</si>
  <si>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</si>
  <si>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</si>
  <si>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</si>
  <si>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</si>
  <si>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</si>
  <si>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</si>
  <si>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</si>
  <si>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</si>
  <si>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</si>
  <si>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</si>
  <si>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</si>
  <si>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</si>
  <si>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</si>
  <si>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</si>
  <si>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</si>
  <si>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</si>
  <si>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</si>
  <si>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</si>
  <si>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</si>
  <si>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</si>
  <si>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</si>
  <si>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</si>
  <si>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</si>
  <si>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</si>
  <si>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</si>
  <si>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</si>
  <si>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</si>
  <si>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</si>
  <si>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</si>
  <si>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</si>
  <si>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</si>
  <si>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</si>
  <si>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</si>
  <si>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</si>
  <si>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</si>
  <si>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</si>
  <si>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</si>
  <si>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</si>
  <si>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</si>
  <si>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</si>
  <si>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</si>
  <si>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</si>
  <si>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</si>
  <si>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</si>
  <si>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</si>
  <si>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</si>
  <si>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</si>
  <si>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</si>
  <si>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</si>
  <si>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</si>
  <si>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</si>
  <si>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</si>
  <si>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</si>
  <si>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</si>
  <si>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</si>
  <si>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</si>
  <si>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</si>
  <si>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</si>
  <si>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</si>
  <si>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</si>
  <si>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</si>
  <si>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</si>
  <si>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</si>
  <si>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</si>
  <si>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</si>
  <si>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</si>
  <si>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</si>
  <si>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</si>
  <si>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</si>
  <si>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</si>
  <si>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</si>
  <si>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</si>
  <si>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</si>
  <si>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</si>
  <si>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</si>
  <si>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</si>
  <si>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</si>
  <si>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</si>
  <si>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</si>
  <si>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</si>
  <si>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</si>
  <si>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</si>
  <si>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</si>
  <si>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</si>
  <si>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</si>
  <si>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</si>
  <si>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</si>
  <si>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</si>
  <si>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</si>
  <si>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</si>
  <si>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</si>
  <si>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</si>
  <si>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</si>
  <si>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</si>
  <si>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</si>
  <si>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</si>
  <si>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</si>
  <si>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</si>
  <si>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</si>
  <si>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</si>
  <si>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</si>
  <si>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</si>
  <si>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</si>
  <si>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</si>
  <si>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</si>
  <si>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</si>
  <si>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</si>
  <si>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</si>
  <si>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</si>
  <si>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</si>
  <si>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</si>
  <si>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</si>
  <si>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</si>
  <si>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</si>
  <si>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</si>
  <si>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</si>
  <si>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</si>
  <si>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</si>
  <si>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</si>
  <si>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</si>
  <si>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</si>
  <si>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</si>
  <si>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</si>
  <si>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</si>
  <si>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</si>
  <si>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</si>
  <si>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</si>
  <si>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</si>
  <si>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</si>
  <si>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</si>
  <si>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</si>
  <si>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</si>
  <si>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</si>
  <si>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</si>
  <si>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</si>
  <si>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</si>
  <si>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</si>
  <si>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</si>
  <si>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</si>
  <si>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</si>
  <si>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</si>
  <si>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</si>
  <si>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</si>
  <si>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</si>
  <si>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</si>
  <si>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</si>
  <si>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</si>
  <si>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</si>
  <si>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</si>
  <si>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</si>
  <si>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</si>
  <si>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</si>
  <si>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</si>
  <si>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</si>
  <si>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</si>
  <si>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</si>
  <si>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</si>
  <si>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</si>
  <si>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</si>
  <si>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</si>
  <si>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</si>
  <si>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</si>
  <si>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</si>
  <si>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</si>
  <si>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</si>
  <si>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</si>
  <si>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</si>
  <si>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</si>
  <si>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</si>
  <si>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</si>
  <si>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</si>
  <si>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</si>
  <si>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</si>
  <si>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</si>
  <si>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</si>
  <si>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</si>
  <si>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</si>
  <si>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</si>
  <si>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</si>
  <si>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</si>
  <si>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</si>
  <si>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</si>
  <si>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</si>
  <si>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</si>
  <si>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</si>
  <si>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</si>
  <si>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</si>
  <si>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</si>
  <si>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</si>
  <si>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</si>
  <si>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</si>
  <si>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</si>
  <si>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</si>
  <si>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</si>
  <si>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</si>
  <si>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</si>
  <si>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</si>
  <si>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</si>
  <si>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</si>
  <si>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</si>
  <si>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</si>
  <si>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</si>
  <si>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</si>
  <si>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</si>
  <si>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</si>
  <si>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</si>
  <si>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</si>
  <si>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</si>
  <si>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</si>
  <si>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</si>
  <si>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</si>
  <si>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</si>
  <si>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</si>
  <si>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</si>
  <si>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</si>
  <si>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</si>
  <si>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</si>
  <si>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</si>
  <si>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</si>
  <si>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</si>
  <si>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</si>
  <si>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</si>
  <si>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</si>
  <si>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</si>
  <si>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</si>
  <si>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</si>
  <si>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</si>
  <si>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</si>
  <si>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</si>
  <si>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</si>
  <si>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</si>
  <si>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</si>
  <si>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</si>
  <si>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</si>
  <si>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</si>
  <si>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</si>
  <si>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</si>
  <si>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</si>
  <si>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</si>
  <si>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</si>
  <si>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</si>
  <si>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</si>
  <si>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</si>
  <si>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</si>
  <si>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</si>
  <si>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</si>
  <si>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</si>
  <si>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</si>
  <si>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</si>
  <si>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</si>
  <si>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</si>
  <si>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</si>
  <si>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</si>
  <si>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</si>
  <si>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</si>
  <si>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</si>
  <si>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</si>
  <si>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</si>
  <si>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</si>
  <si>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</si>
  <si>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</si>
  <si>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</si>
  <si>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</si>
  <si>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</si>
  <si>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</si>
  <si>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</si>
  <si>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</si>
  <si>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</si>
  <si>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</si>
  <si>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</si>
  <si>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</si>
  <si>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</si>
  <si>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</si>
  <si>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</si>
  <si>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</si>
  <si>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</si>
  <si>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</si>
  <si>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</si>
  <si>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</si>
  <si>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</si>
  <si>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</si>
  <si>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</si>
  <si>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</si>
  <si>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</si>
  <si>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</si>
  <si>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</si>
  <si>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</si>
  <si>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</si>
  <si>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</si>
  <si>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</si>
  <si>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</si>
  <si>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</si>
  <si>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</si>
  <si>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</si>
  <si>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</si>
  <si>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</si>
  <si>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</si>
  <si>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</si>
  <si>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</si>
  <si>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</si>
  <si>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</si>
  <si>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</si>
  <si>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</si>
  <si>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</si>
  <si>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</si>
  <si>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</si>
  <si>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</si>
  <si>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</si>
  <si>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</si>
  <si>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</si>
  <si>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</si>
  <si>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</si>
  <si>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</si>
  <si>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</si>
  <si>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</si>
  <si>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</si>
  <si>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</si>
  <si>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</si>
  <si>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</si>
  <si>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</si>
  <si>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</si>
  <si>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</si>
  <si>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</si>
  <si>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</si>
  <si>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</si>
  <si>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</si>
  <si>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</si>
  <si>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</si>
  <si>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</si>
  <si>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</si>
  <si>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</si>
  <si>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</si>
  <si>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</si>
  <si>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</si>
  <si>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</si>
  <si>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</si>
  <si>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</si>
  <si>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</si>
  <si>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</si>
  <si>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</si>
  <si>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</si>
  <si>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</si>
  <si>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</si>
  <si>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</si>
  <si>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</si>
  <si>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</si>
  <si>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</si>
  <si>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</si>
  <si>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</si>
  <si>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</si>
  <si>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</si>
  <si>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</si>
  <si>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</si>
  <si>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</si>
  <si>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</si>
  <si>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</si>
  <si>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</si>
  <si>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</si>
  <si>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</si>
  <si>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</si>
  <si>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</si>
  <si>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</si>
  <si>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</si>
  <si>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</si>
  <si>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</si>
  <si>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</si>
  <si>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</si>
  <si>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</si>
  <si>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</si>
  <si>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</si>
  <si>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</si>
  <si>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</si>
  <si>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</si>
  <si>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</si>
  <si>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</si>
  <si>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</si>
  <si>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</si>
  <si>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</si>
  <si>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</si>
  <si>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</si>
  <si>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</si>
  <si>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</si>
  <si>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</si>
  <si>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</si>
  <si>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</si>
  <si>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</si>
  <si>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</si>
  <si>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</si>
  <si>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</si>
  <si>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</si>
  <si>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</si>
  <si>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</si>
  <si>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</si>
  <si>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</si>
  <si>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</si>
  <si>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</si>
  <si>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</si>
  <si>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</si>
  <si>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</si>
  <si>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</si>
  <si>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</si>
  <si>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</si>
  <si>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</si>
  <si>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</si>
  <si>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</si>
  <si>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</si>
  <si>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</si>
  <si>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</si>
  <si>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</si>
  <si>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</si>
  <si>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</si>
  <si>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</si>
  <si>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</si>
  <si>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</si>
  <si>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</si>
  <si>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</si>
  <si>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</si>
  <si>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</si>
  <si>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</si>
  <si>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</si>
  <si>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</si>
  <si>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</si>
  <si>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</si>
  <si>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</si>
  <si>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</si>
  <si>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</si>
  <si>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</si>
  <si>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</si>
  <si>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</si>
  <si>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</si>
  <si>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</si>
  <si>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</si>
  <si>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</si>
  <si>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</si>
  <si>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</si>
  <si>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</si>
  <si>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</si>
  <si>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</si>
  <si>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</si>
  <si>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</si>
  <si>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</si>
  <si>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</si>
  <si>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</si>
  <si>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</si>
  <si>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</si>
  <si>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</si>
  <si>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</si>
  <si>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</si>
  <si>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</si>
  <si>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</si>
  <si>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</si>
  <si>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</si>
  <si>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</si>
  <si>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</si>
  <si>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</si>
  <si>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</si>
  <si>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</si>
  <si>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</si>
  <si>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</si>
  <si>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</si>
  <si>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</si>
  <si>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</si>
  <si>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</si>
  <si>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</si>
  <si>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</si>
  <si>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</si>
  <si>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</si>
  <si>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</si>
  <si>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</si>
  <si>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</si>
  <si>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</si>
  <si>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</si>
  <si>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</si>
  <si>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</si>
  <si>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</si>
  <si>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</si>
  <si>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</si>
  <si>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</si>
  <si>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</si>
  <si>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</si>
  <si>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</si>
  <si>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</si>
  <si>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</si>
  <si>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</si>
  <si>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</si>
  <si>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</si>
  <si>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</si>
  <si>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</si>
  <si>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</si>
  <si>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</si>
  <si>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</si>
  <si>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</si>
  <si>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</si>
  <si>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</si>
  <si>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</si>
  <si>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</si>
  <si>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</si>
  <si>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</si>
  <si>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</si>
  <si>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</si>
  <si>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</si>
  <si>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</si>
  <si>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</si>
  <si>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</si>
  <si>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</si>
  <si>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</si>
  <si>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</si>
  <si>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</si>
  <si>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</si>
  <si>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</si>
  <si>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</si>
  <si>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</si>
  <si>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</si>
  <si>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</si>
  <si>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</si>
  <si>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</si>
  <si>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</si>
  <si>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</si>
  <si>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</si>
  <si>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</si>
  <si>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</si>
  <si>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</si>
  <si>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</si>
  <si>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</si>
  <si>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</si>
  <si>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</si>
  <si>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</si>
  <si>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</si>
  <si>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</si>
  <si>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</si>
  <si>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</si>
  <si>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</si>
  <si>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</si>
  <si>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</si>
  <si>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</si>
  <si>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</si>
  <si>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</si>
  <si>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</si>
  <si>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</si>
  <si>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</si>
  <si>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</si>
  <si>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</si>
  <si>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</si>
  <si>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</si>
  <si>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</si>
  <si>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</si>
  <si>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</si>
  <si>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</si>
  <si>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</si>
  <si>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</si>
  <si>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</si>
  <si>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</si>
  <si>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</si>
  <si>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</si>
  <si>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</si>
  <si>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</si>
  <si>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</si>
  <si>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</si>
  <si>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</si>
  <si>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</si>
  <si>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</si>
  <si>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</si>
  <si>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</si>
  <si>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</si>
  <si>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</si>
  <si>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</si>
  <si>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</si>
  <si>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</si>
  <si>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</si>
  <si>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</si>
  <si>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</si>
  <si>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</si>
  <si>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</si>
  <si>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</si>
  <si>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</si>
  <si>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</si>
  <si>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</si>
  <si>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</si>
  <si>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</si>
  <si>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</si>
  <si>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</si>
  <si>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</si>
  <si>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</si>
  <si>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</si>
  <si>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</si>
  <si>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</si>
  <si>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</si>
  <si>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</si>
  <si>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</si>
  <si>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</si>
  <si>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</si>
  <si>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</si>
  <si>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</si>
  <si>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</si>
  <si>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</si>
  <si>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</si>
  <si>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</si>
  <si>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</si>
  <si>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</si>
  <si>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</si>
  <si>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</si>
  <si>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</si>
  <si>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</si>
  <si>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</si>
  <si>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</si>
  <si>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</si>
  <si>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</si>
  <si>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</si>
  <si>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</si>
  <si>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</si>
  <si>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</si>
  <si>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</si>
  <si>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</si>
  <si>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</si>
  <si>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</si>
  <si>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</si>
  <si>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</si>
  <si>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</si>
  <si>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</si>
  <si>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</si>
  <si>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</si>
  <si>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</si>
  <si>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</si>
  <si>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</si>
  <si>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</si>
  <si>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</si>
  <si>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</si>
  <si>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</si>
  <si>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</si>
  <si>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</si>
  <si>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</si>
  <si>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</si>
  <si>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</si>
  <si>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</si>
  <si>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</si>
  <si>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</si>
  <si>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</si>
  <si>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</si>
  <si>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</si>
  <si>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</si>
  <si>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</si>
  <si>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</si>
  <si>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</si>
  <si>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</si>
  <si>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</si>
  <si>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</si>
  <si>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</si>
  <si>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</si>
  <si>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</si>
  <si>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</si>
  <si>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</si>
  <si>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</si>
  <si>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</si>
  <si>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</si>
  <si>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</si>
  <si>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</si>
  <si>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</si>
  <si>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</si>
  <si>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</si>
  <si>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</si>
  <si>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</si>
  <si>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</si>
  <si>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</si>
  <si>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</si>
  <si>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</si>
  <si>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</si>
  <si>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</si>
  <si>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</si>
  <si>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</si>
  <si>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</si>
  <si>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</si>
  <si>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</si>
  <si>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</si>
  <si>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</si>
  <si>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</si>
  <si>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</si>
  <si>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</si>
  <si>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</si>
  <si>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</si>
  <si>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</si>
  <si>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</si>
  <si>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</si>
  <si>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</si>
  <si>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</si>
  <si>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</si>
  <si>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</si>
  <si>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</si>
  <si>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</si>
  <si>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</si>
  <si>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</si>
  <si>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</si>
  <si>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</si>
  <si>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</si>
  <si>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</si>
  <si>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</si>
  <si>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</si>
  <si>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</si>
  <si>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</si>
  <si>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</si>
  <si>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</si>
  <si>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</si>
  <si>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</si>
  <si>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</si>
  <si>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</si>
  <si>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</si>
  <si>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</si>
  <si>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</si>
  <si>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</si>
  <si>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</si>
  <si>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</si>
  <si>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</si>
  <si>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</si>
  <si>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</si>
  <si>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</si>
  <si>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</si>
  <si>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</si>
  <si>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</si>
  <si>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</si>
  <si>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</si>
  <si>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</si>
  <si>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</si>
  <si>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</si>
  <si>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</si>
  <si>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</si>
  <si>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</si>
  <si>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</si>
  <si>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</si>
  <si>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</si>
  <si>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</si>
  <si>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</si>
  <si>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</si>
  <si>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</si>
  <si>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</si>
  <si>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</si>
  <si>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</si>
  <si>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</si>
  <si>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</si>
  <si>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</si>
  <si>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</si>
  <si>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</si>
  <si>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</si>
  <si>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</si>
  <si>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</si>
  <si>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</si>
  <si>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</si>
  <si>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</si>
  <si>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</si>
  <si>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</si>
  <si>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</si>
  <si>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</si>
  <si>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</si>
  <si>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</si>
  <si>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</si>
  <si>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</si>
  <si>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</si>
  <si>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</si>
  <si>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</si>
  <si>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</si>
  <si>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</si>
  <si>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</si>
  <si>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</si>
  <si>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</si>
  <si>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</si>
  <si>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</si>
  <si>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</si>
  <si>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</si>
  <si>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</si>
  <si>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</si>
  <si>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</si>
  <si>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</si>
  <si>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</si>
  <si>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</si>
  <si>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</si>
  <si>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</si>
  <si>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</si>
  <si>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</si>
  <si>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</si>
  <si>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</si>
  <si>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</si>
  <si>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</si>
  <si>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</si>
  <si>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</si>
  <si>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</si>
  <si>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</si>
  <si>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</si>
  <si>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</si>
  <si>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</si>
  <si>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</si>
  <si>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</si>
  <si>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</si>
  <si>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</si>
  <si>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</si>
  <si>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</si>
  <si>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</si>
  <si>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</si>
  <si>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</si>
  <si>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</si>
  <si>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</si>
  <si>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</si>
  <si>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</si>
  <si>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</si>
  <si>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</si>
  <si>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</si>
  <si>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</si>
  <si>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</si>
  <si>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</si>
  <si>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</si>
  <si>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</si>
  <si>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</si>
  <si>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</si>
  <si>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</si>
  <si>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</si>
  <si>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</si>
  <si>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</si>
  <si>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</si>
  <si>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</si>
  <si>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</si>
  <si>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</si>
  <si>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</si>
  <si>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</si>
  <si>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</si>
  <si>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</si>
  <si>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</si>
  <si>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</si>
  <si>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</si>
  <si>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</si>
  <si>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</si>
  <si>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</si>
  <si>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</si>
  <si>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</si>
  <si>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</si>
  <si>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</si>
  <si>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</si>
  <si>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</si>
  <si>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</si>
  <si>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</si>
  <si>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</si>
  <si>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</si>
  <si>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</si>
  <si>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</si>
  <si>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</si>
  <si>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</si>
  <si>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</si>
  <si>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</si>
  <si>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</si>
  <si>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</si>
  <si>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</si>
  <si>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</si>
  <si>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</si>
  <si>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</si>
  <si>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</si>
  <si>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</si>
  <si>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</si>
  <si>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</si>
  <si>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</si>
  <si>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</si>
  <si>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</si>
  <si>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</si>
  <si>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</si>
  <si>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</si>
  <si>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</si>
  <si>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</si>
  <si>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</si>
  <si>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</si>
  <si>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</si>
  <si>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</si>
  <si>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</si>
  <si>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</si>
  <si>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</si>
  <si>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</si>
  <si>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</si>
  <si>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</si>
  <si>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</si>
  <si>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</si>
  <si>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</si>
  <si>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</si>
  <si>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</si>
  <si>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</si>
  <si>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</si>
  <si>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</si>
  <si>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</si>
  <si>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</si>
  <si>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</si>
  <si>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</si>
  <si>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</si>
  <si>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</si>
  <si>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</si>
  <si>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</si>
  <si>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</si>
  <si>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</si>
  <si>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</si>
  <si>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</si>
  <si>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</si>
  <si>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</si>
  <si>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</si>
  <si>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</si>
  <si>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</si>
  <si>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</si>
  <si>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</si>
  <si>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</si>
  <si>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</si>
  <si>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</si>
  <si>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</si>
  <si>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</si>
  <si>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</si>
  <si>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</si>
  <si>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</si>
  <si>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</si>
  <si>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</si>
  <si>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</si>
  <si>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</si>
  <si>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</si>
  <si>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</si>
  <si>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</si>
  <si>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</si>
  <si>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</si>
  <si>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</si>
  <si>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</si>
  <si>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</si>
  <si>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</si>
  <si>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</si>
  <si>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</si>
  <si>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</si>
  <si>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</si>
  <si>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</si>
  <si>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</si>
  <si>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</si>
  <si>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</si>
  <si>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</si>
  <si>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</si>
  <si>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</si>
  <si>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</si>
  <si>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</si>
  <si>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</si>
  <si>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</si>
  <si>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</si>
  <si>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</si>
  <si>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</si>
  <si>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</si>
  <si>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</si>
  <si>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</si>
  <si>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</si>
  <si>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</si>
  <si>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</si>
  <si>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</si>
  <si>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</si>
  <si>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</si>
  <si>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</si>
  <si>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</si>
  <si>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</si>
  <si>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</si>
  <si>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</si>
  <si>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</si>
  <si>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</si>
  <si>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</si>
  <si>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</si>
  <si>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</si>
  <si>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</si>
  <si>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</si>
  <si>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</si>
  <si>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</si>
  <si>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</si>
  <si>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</si>
  <si>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</si>
  <si>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</si>
  <si>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</si>
  <si>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</si>
  <si>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</si>
  <si>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</si>
  <si>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</si>
  <si>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</si>
  <si>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</si>
  <si>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</si>
  <si>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</si>
  <si>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</si>
  <si>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</si>
  <si>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</si>
  <si>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</si>
  <si>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</si>
  <si>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</si>
  <si>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</si>
  <si>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</si>
  <si>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</si>
  <si>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</si>
  <si>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</si>
  <si>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</si>
  <si>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</si>
  <si>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</si>
  <si>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</si>
  <si>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</si>
  <si>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</si>
  <si>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</si>
  <si>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</si>
  <si>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</si>
  <si>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</si>
  <si>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</si>
  <si>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</si>
  <si>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</si>
  <si>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</si>
  <si>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</si>
  <si>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</si>
  <si>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</si>
  <si>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</si>
  <si>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</si>
  <si>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</si>
  <si>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</si>
  <si>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</si>
  <si>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</si>
  <si>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</si>
  <si>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</si>
  <si>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</si>
  <si>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</si>
  <si>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</si>
  <si>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</si>
  <si>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</si>
  <si>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</si>
  <si>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</si>
  <si>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</si>
  <si>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</si>
  <si>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</si>
  <si>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</si>
  <si>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</si>
  <si>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</si>
  <si>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</si>
  <si>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</si>
  <si>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</si>
  <si>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</si>
  <si>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</si>
  <si>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</si>
  <si>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</si>
  <si>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</si>
  <si>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</si>
  <si>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</si>
  <si>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</si>
  <si>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</si>
  <si>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</si>
  <si>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</si>
  <si>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</si>
  <si>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</si>
  <si>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</si>
  <si>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</si>
  <si>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</si>
  <si>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</si>
  <si>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</si>
  <si>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</si>
  <si>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</si>
  <si>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</si>
  <si>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</si>
  <si>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</si>
  <si>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</si>
  <si>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</si>
  <si>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</si>
  <si>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</si>
  <si>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</si>
  <si>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</si>
  <si>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</si>
  <si>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</si>
  <si>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</si>
  <si>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</si>
  <si>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</si>
  <si>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</si>
  <si>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</si>
  <si>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</si>
  <si>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</si>
  <si>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</si>
  <si>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</si>
  <si>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</si>
  <si>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</si>
  <si>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</si>
  <si>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</si>
  <si>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</si>
  <si>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</si>
  <si>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</si>
  <si>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</si>
  <si>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</si>
  <si>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</si>
  <si>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</si>
  <si>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</si>
  <si>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</si>
  <si>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</si>
  <si>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</si>
  <si>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</si>
  <si>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</si>
  <si>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</si>
  <si>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</si>
  <si>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</si>
  <si>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</si>
  <si>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</si>
  <si>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</si>
  <si>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</si>
  <si>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</si>
  <si>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</si>
  <si>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</si>
  <si>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</si>
  <si>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</si>
  <si>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</si>
  <si>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</si>
  <si>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</si>
  <si>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</si>
  <si>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</si>
  <si>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</si>
  <si>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</si>
  <si>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</si>
  <si>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</si>
  <si>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</si>
  <si>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</si>
  <si>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</si>
  <si>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</si>
  <si>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</si>
  <si>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</si>
  <si>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</si>
  <si>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</si>
  <si>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</si>
  <si>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</si>
  <si>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</si>
  <si>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</si>
  <si>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</si>
  <si>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</si>
  <si>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</si>
  <si>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</si>
  <si>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</si>
  <si>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</si>
  <si>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</si>
  <si>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</si>
  <si>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</si>
  <si>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</si>
  <si>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</si>
  <si>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</si>
  <si>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</si>
  <si>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</si>
  <si>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</si>
  <si>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</si>
  <si>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</si>
  <si>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</si>
  <si>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</si>
  <si>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</si>
  <si>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</si>
  <si>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</si>
  <si>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</si>
  <si>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</si>
  <si>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</si>
  <si>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</si>
  <si>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</si>
  <si>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</si>
  <si>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</si>
  <si>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</si>
  <si>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</si>
  <si>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</si>
  <si>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</si>
  <si>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</si>
  <si>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</si>
  <si>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</si>
  <si>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</si>
  <si>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</si>
  <si>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</si>
  <si>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</si>
  <si>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</si>
  <si>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</si>
  <si>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</si>
  <si>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</si>
  <si>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</si>
  <si>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</si>
  <si>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</si>
  <si>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</si>
  <si>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</si>
  <si>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</si>
  <si>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</si>
  <si>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</si>
  <si>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</si>
  <si>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</si>
  <si>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</si>
  <si>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</si>
  <si>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</si>
  <si>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</si>
  <si>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</si>
  <si>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</si>
  <si>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</si>
  <si>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</si>
  <si>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</si>
  <si>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</si>
  <si>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</si>
  <si>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</si>
  <si>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</si>
  <si>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</si>
  <si>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</si>
  <si>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</si>
  <si>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</si>
  <si>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</si>
  <si>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</si>
  <si>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</si>
  <si>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</si>
  <si>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</si>
  <si>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</si>
  <si>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</si>
  <si>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</si>
  <si>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</si>
  <si>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</si>
  <si>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</si>
  <si>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</si>
  <si>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</si>
  <si>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</si>
  <si>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</si>
  <si>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</si>
  <si>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</si>
  <si>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</si>
  <si>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</si>
  <si>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</si>
  <si>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</si>
  <si>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</si>
  <si>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</si>
  <si>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</si>
  <si>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</si>
  <si>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</si>
  <si>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</si>
  <si>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</si>
  <si>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</si>
  <si>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</si>
  <si>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</si>
  <si>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</si>
  <si>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</si>
  <si>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</si>
  <si>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</si>
  <si>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</si>
  <si>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</si>
  <si>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</si>
  <si>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</si>
  <si>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</si>
  <si>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</si>
  <si>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</si>
  <si>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</si>
  <si>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</si>
  <si>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</si>
  <si>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</si>
  <si>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</si>
  <si>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</si>
  <si>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</si>
  <si>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</si>
  <si>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</si>
  <si>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</si>
  <si>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</si>
  <si>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</si>
  <si>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</si>
  <si>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</si>
  <si>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</si>
  <si>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</si>
  <si>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</si>
  <si>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</si>
  <si>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</si>
  <si>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</si>
  <si>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</si>
  <si>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</si>
  <si>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</si>
  <si>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</si>
  <si>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</si>
  <si>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</si>
  <si>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</si>
  <si>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</si>
  <si>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</si>
  <si>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</si>
  <si>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</si>
  <si>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</si>
  <si>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</si>
  <si>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</si>
  <si>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</si>
  <si>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</si>
  <si>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</si>
  <si>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</si>
  <si>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</si>
  <si>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</si>
  <si>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</si>
  <si>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</si>
  <si>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</si>
  <si>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</si>
  <si>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</si>
  <si>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</si>
  <si>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</si>
  <si>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</si>
  <si>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</si>
  <si>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</si>
  <si>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</si>
  <si>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</si>
  <si>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</si>
  <si>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</si>
  <si>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</si>
  <si>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</si>
  <si>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</si>
  <si>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</si>
  <si>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</si>
  <si>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</si>
  <si>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</si>
  <si>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</si>
  <si>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</si>
  <si>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</si>
  <si>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</si>
  <si>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</si>
  <si>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</si>
  <si>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</si>
  <si>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</si>
  <si>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</si>
  <si>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</si>
  <si>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</si>
  <si>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</si>
  <si>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</si>
  <si>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</si>
  <si>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</si>
  <si>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</si>
  <si>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</si>
  <si>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</si>
  <si>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</si>
  <si>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</si>
  <si>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</si>
  <si>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</si>
  <si>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</si>
  <si>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</si>
  <si>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</si>
  <si>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</si>
  <si>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</si>
  <si>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</si>
  <si>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</si>
  <si>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</si>
  <si>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</si>
  <si>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</si>
  <si>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</si>
  <si>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</si>
  <si>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</si>
  <si>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</si>
  <si>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</si>
  <si>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</si>
  <si>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</si>
  <si>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</si>
  <si>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</si>
  <si>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</si>
  <si>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</si>
  <si>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</si>
  <si>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</si>
  <si>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</si>
  <si>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</si>
  <si>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</si>
  <si>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</si>
  <si>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</si>
  <si>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</si>
  <si>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</si>
  <si>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</si>
  <si>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</si>
  <si>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</si>
  <si>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</si>
  <si>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</si>
  <si>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</si>
  <si>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</si>
  <si>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</si>
  <si>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</si>
  <si>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</si>
  <si>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</si>
  <si>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</si>
  <si>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</si>
  <si>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</si>
  <si>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</si>
  <si>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</si>
  <si>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</si>
  <si>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</si>
  <si>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</si>
  <si>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</si>
  <si>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</si>
  <si>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</si>
  <si>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</si>
  <si>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</si>
  <si>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</si>
  <si>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</si>
  <si>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</si>
  <si>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</si>
  <si>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</si>
  <si>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</si>
  <si>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</si>
  <si>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</si>
  <si>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</si>
  <si>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</si>
  <si>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</si>
  <si>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</si>
  <si>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</si>
  <si>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</si>
  <si>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</si>
  <si>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</si>
  <si>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</si>
  <si>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</si>
  <si>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</si>
  <si>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</si>
  <si>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</si>
  <si>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</si>
  <si>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</si>
  <si>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</si>
  <si>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</si>
  <si>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</si>
  <si>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</si>
  <si>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</si>
  <si>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</si>
  <si>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</si>
  <si>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</si>
  <si>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</si>
  <si>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</si>
  <si>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</si>
  <si>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</si>
  <si>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</si>
  <si>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</si>
  <si>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</si>
  <si>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</si>
  <si>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</si>
  <si>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</si>
  <si>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</si>
  <si>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</si>
  <si>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</si>
  <si>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</si>
  <si>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</si>
  <si>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</si>
  <si>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</si>
  <si>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</si>
  <si>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</si>
  <si>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</si>
  <si>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</si>
  <si>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</si>
  <si>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</si>
  <si>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</si>
  <si>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</si>
  <si>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</si>
  <si>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</si>
  <si>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</si>
  <si>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</si>
  <si>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</si>
  <si>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</si>
  <si>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</si>
  <si>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</si>
  <si>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</si>
  <si>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</si>
  <si>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</si>
  <si>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</si>
  <si>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</si>
  <si>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</si>
  <si>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</si>
  <si>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</si>
  <si>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</si>
  <si>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</si>
  <si>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</si>
  <si>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</si>
  <si>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</si>
  <si>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</si>
  <si>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</si>
  <si>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</si>
  <si>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</si>
  <si>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</si>
  <si>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</si>
  <si>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</si>
  <si>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</si>
  <si>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</si>
  <si>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</si>
  <si>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</si>
  <si>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</si>
  <si>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</si>
  <si>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</si>
  <si>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</si>
  <si>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</si>
  <si>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</si>
  <si>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</si>
  <si>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</si>
  <si>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</si>
  <si>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</si>
  <si>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</si>
  <si>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</si>
  <si>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</si>
  <si>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</si>
  <si>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</si>
  <si>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</si>
  <si>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</si>
  <si>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</si>
  <si>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</si>
  <si>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</si>
  <si>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</si>
  <si>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</si>
  <si>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</si>
  <si>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</si>
  <si>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</si>
  <si>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</si>
  <si>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</si>
  <si>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</si>
  <si>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</si>
  <si>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</si>
  <si>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</si>
  <si>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</si>
  <si>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</si>
  <si>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</si>
  <si>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</si>
  <si>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</si>
  <si>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</si>
  <si>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</si>
  <si>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</si>
  <si>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</si>
  <si>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</si>
  <si>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</si>
  <si>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</si>
  <si>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</si>
  <si>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</si>
  <si>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</si>
  <si>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</si>
  <si>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</si>
  <si>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</si>
  <si>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</si>
  <si>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</si>
  <si>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</si>
  <si>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</si>
  <si>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</si>
  <si>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</si>
  <si>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</si>
  <si>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</si>
  <si>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</si>
  <si>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</si>
  <si>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</si>
  <si>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</si>
  <si>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</si>
  <si>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</si>
  <si>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</si>
  <si>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</si>
  <si>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</si>
  <si>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</si>
  <si>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</si>
  <si>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</si>
  <si>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</si>
  <si>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</si>
  <si>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</si>
  <si>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</si>
  <si>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</si>
  <si>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</si>
  <si>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</si>
  <si>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</si>
  <si>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</si>
  <si>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</si>
  <si>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</si>
  <si>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</si>
  <si>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</si>
  <si>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</si>
  <si>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</si>
  <si>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</si>
  <si>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</si>
  <si>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</si>
  <si>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</si>
  <si>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</si>
  <si>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</si>
  <si>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</si>
  <si>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</si>
  <si>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</si>
  <si>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</si>
  <si>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</si>
  <si>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</si>
  <si>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</si>
  <si>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</si>
  <si>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</si>
  <si>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</si>
  <si>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</si>
  <si>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</si>
  <si>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</si>
  <si>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</si>
  <si>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</si>
  <si>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</si>
  <si>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</si>
  <si>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</si>
  <si>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</si>
  <si>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</si>
  <si>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</si>
  <si>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</si>
  <si>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</si>
  <si>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</si>
  <si>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</si>
  <si>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</si>
  <si>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</si>
  <si>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</si>
  <si>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</si>
  <si>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</si>
  <si>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</si>
  <si>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</si>
  <si>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</si>
  <si>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</si>
  <si>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</si>
  <si>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</si>
  <si>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</si>
  <si>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</si>
  <si>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</si>
  <si>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</si>
  <si>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</si>
  <si>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</si>
  <si>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</si>
  <si>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</si>
  <si>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</si>
  <si>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</si>
  <si>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</si>
  <si>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</si>
  <si>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</si>
  <si>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</si>
  <si>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</si>
  <si>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</si>
  <si>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</si>
  <si>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</si>
  <si>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</si>
  <si>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</si>
  <si>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</si>
  <si>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</si>
  <si>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</si>
  <si>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</si>
  <si>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</si>
  <si>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</si>
  <si>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</si>
  <si>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</si>
  <si>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</si>
  <si>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</si>
  <si>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</si>
  <si>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</si>
  <si>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</si>
  <si>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</si>
  <si>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</si>
  <si>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</si>
  <si>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</si>
  <si>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</si>
  <si>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</si>
  <si>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</si>
  <si>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</si>
  <si>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</si>
  <si>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</si>
  <si>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</si>
  <si>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</si>
  <si>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</si>
  <si>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</si>
  <si>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</si>
  <si>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</si>
  <si>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</si>
  <si>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</si>
  <si>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</si>
  <si>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</si>
  <si>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</si>
  <si>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</si>
  <si>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</si>
  <si>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</si>
  <si>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</si>
  <si>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</si>
  <si>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</si>
  <si>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</si>
  <si>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</si>
  <si>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</si>
  <si>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</si>
  <si>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</si>
  <si>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</si>
  <si>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</si>
  <si>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</si>
  <si>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</si>
  <si>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</si>
  <si>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</si>
  <si>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</si>
  <si>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</si>
  <si>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</si>
  <si>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</si>
  <si>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</si>
  <si>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</si>
  <si>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</si>
  <si>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</si>
  <si>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</si>
  <si>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</si>
  <si>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</si>
  <si>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</si>
  <si>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</si>
  <si>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</si>
  <si>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</si>
  <si>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</si>
  <si>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</si>
  <si>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</si>
  <si>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</si>
  <si>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</si>
  <si>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</si>
  <si>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</si>
  <si>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</si>
  <si>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</si>
  <si>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</si>
  <si>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</si>
  <si>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</si>
  <si>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</si>
  <si>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</si>
  <si>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</si>
  <si>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</si>
  <si>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</si>
  <si>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</si>
  <si>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</si>
  <si>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</si>
  <si>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</si>
  <si>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</si>
  <si>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</si>
  <si>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</si>
  <si>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</si>
  <si>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</si>
  <si>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</si>
  <si>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</si>
  <si>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</si>
  <si>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</si>
  <si>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</si>
  <si>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</si>
  <si>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</si>
  <si>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</si>
  <si>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</si>
  <si>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</si>
  <si>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</si>
  <si>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</si>
  <si>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</si>
  <si>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</si>
  <si>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</si>
  <si>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</si>
  <si>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</si>
  <si>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</si>
  <si>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</si>
  <si>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</si>
  <si>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</si>
  <si>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</si>
  <si>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</si>
  <si>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</si>
  <si>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</si>
  <si>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</si>
  <si>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</si>
  <si>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</si>
  <si>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</si>
  <si>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</si>
  <si>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</si>
  <si>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</si>
  <si>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</si>
  <si>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</si>
  <si>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</si>
  <si>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</si>
  <si>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</si>
  <si>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</si>
  <si>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</si>
  <si>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</si>
  <si>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</si>
  <si>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</si>
  <si>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</si>
  <si>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</si>
  <si>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</si>
  <si>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</si>
  <si>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</si>
  <si>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</si>
  <si>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</si>
  <si>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</si>
  <si>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</si>
  <si>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</si>
  <si>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</si>
  <si>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</si>
  <si>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</si>
  <si>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</si>
  <si>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</si>
  <si>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</si>
  <si>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</si>
  <si>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</si>
  <si>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</si>
  <si>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</si>
  <si>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</si>
  <si>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</si>
  <si>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</si>
  <si>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</si>
  <si>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</si>
  <si>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</si>
  <si>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</si>
  <si>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</si>
  <si>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</si>
  <si>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</si>
  <si>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</si>
  <si>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</si>
  <si>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</si>
  <si>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</si>
  <si>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</si>
  <si>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</si>
  <si>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</si>
  <si>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</si>
  <si>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</si>
  <si>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</si>
  <si>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</si>
  <si>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</si>
  <si>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</si>
  <si>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</si>
  <si>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</si>
  <si>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</si>
  <si>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</si>
  <si>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</si>
  <si>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</si>
  <si>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</si>
  <si>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</si>
  <si>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</si>
  <si>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</si>
  <si>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</si>
  <si>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</si>
  <si>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</si>
  <si>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</si>
  <si>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</si>
  <si>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</si>
  <si>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</si>
  <si>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</si>
  <si>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</si>
  <si>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</si>
  <si>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</si>
  <si>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</si>
  <si>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</si>
  <si>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</si>
  <si>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</si>
  <si>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</si>
  <si>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</si>
  <si>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</si>
  <si>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</si>
  <si>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</si>
  <si>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</si>
  <si>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</si>
  <si>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</si>
  <si>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</si>
  <si>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</si>
  <si>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</si>
  <si>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</si>
  <si>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</si>
  <si>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</si>
  <si>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</si>
  <si>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</si>
  <si>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</si>
  <si>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</si>
  <si>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</si>
  <si>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</si>
  <si>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</si>
  <si>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</si>
  <si>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</si>
  <si>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</si>
  <si>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</si>
  <si>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</si>
  <si>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</si>
  <si>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</si>
  <si>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</si>
  <si>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</si>
  <si>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</si>
  <si>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</si>
  <si>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</si>
  <si>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</si>
  <si>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</si>
  <si>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</si>
  <si>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</si>
  <si>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</si>
  <si>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</si>
  <si>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</si>
  <si>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</si>
  <si>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</si>
  <si>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</si>
  <si>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</si>
  <si>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</si>
  <si>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</si>
  <si>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</si>
  <si>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</si>
  <si>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</si>
  <si>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</si>
  <si>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</si>
  <si>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</si>
  <si>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</si>
  <si>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</si>
  <si>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</si>
  <si>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</si>
  <si>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</si>
  <si>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</si>
  <si>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</si>
  <si>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</si>
  <si>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</si>
  <si>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</si>
  <si>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</si>
  <si>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</si>
  <si>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</si>
  <si>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</si>
  <si>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</si>
  <si>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</si>
  <si>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</si>
  <si>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</si>
  <si>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</si>
  <si>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</si>
  <si>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</si>
  <si>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</si>
  <si>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</si>
  <si>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</si>
  <si>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</si>
  <si>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</si>
  <si>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</si>
  <si>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</si>
  <si>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</si>
  <si>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</si>
  <si>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</si>
  <si>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</si>
  <si>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</si>
  <si>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</si>
  <si>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</si>
  <si>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</si>
  <si>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</si>
  <si>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</si>
  <si>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</si>
  <si>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</si>
  <si>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</si>
  <si>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</si>
  <si>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</si>
  <si>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</si>
  <si>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</si>
  <si>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</si>
  <si>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</si>
  <si>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</si>
  <si>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</si>
  <si>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</si>
  <si>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</si>
  <si>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</si>
  <si>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</si>
  <si>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</si>
  <si>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</si>
  <si>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</si>
  <si>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</si>
  <si>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</si>
  <si>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</si>
  <si>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</si>
  <si>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</si>
  <si>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</si>
  <si>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</si>
  <si>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</si>
  <si>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</si>
  <si>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</si>
  <si>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</si>
  <si>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</si>
  <si>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</si>
  <si>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</si>
  <si>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</si>
  <si>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</si>
  <si>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</si>
  <si>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</si>
  <si>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</si>
  <si>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</si>
  <si>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</si>
  <si>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</si>
  <si>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</si>
  <si>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</si>
  <si>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</si>
  <si>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</si>
  <si>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</si>
  <si>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</si>
  <si>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</si>
  <si>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</si>
  <si>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</si>
  <si>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</si>
  <si>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</si>
  <si>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</si>
  <si>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</si>
  <si>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</si>
  <si>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</si>
  <si>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</si>
  <si>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</si>
  <si>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</si>
  <si>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</si>
  <si>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</si>
  <si>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</si>
  <si>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</si>
  <si>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</si>
  <si>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</si>
  <si>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</si>
  <si>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</si>
  <si>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</si>
  <si>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</si>
  <si>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</si>
  <si>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</si>
  <si>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</si>
  <si>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</si>
  <si>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</si>
  <si>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</si>
  <si>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</si>
  <si>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</si>
  <si>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</si>
  <si>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</si>
  <si>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</si>
  <si>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</si>
  <si>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</si>
  <si>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</si>
  <si>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</si>
  <si>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</si>
  <si>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</si>
  <si>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</si>
  <si>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</si>
  <si>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</si>
  <si>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</si>
  <si>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</si>
  <si>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</si>
  <si>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</si>
  <si>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</si>
  <si>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</si>
  <si>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</si>
  <si>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</si>
  <si>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</si>
  <si>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</si>
  <si>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</si>
  <si>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</si>
  <si>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</si>
  <si>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</si>
  <si>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</si>
  <si>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</si>
  <si>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</si>
  <si>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</si>
  <si>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</si>
  <si>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</si>
  <si>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</si>
  <si>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</si>
  <si>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</si>
  <si>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</si>
  <si>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</si>
  <si>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</si>
  <si>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</si>
  <si>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</si>
  <si>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</si>
  <si>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</si>
  <si>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</si>
  <si>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</si>
  <si>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</si>
  <si>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</si>
  <si>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</si>
  <si>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</si>
  <si>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</si>
  <si>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</si>
  <si>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</si>
  <si>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</si>
  <si>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</si>
  <si>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</si>
  <si>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</si>
  <si>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</si>
  <si>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</si>
  <si>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</si>
  <si>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</si>
  <si>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</si>
  <si>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</si>
  <si>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</si>
  <si>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</si>
  <si>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</si>
  <si>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</si>
  <si>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</si>
  <si>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</si>
  <si>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</si>
  <si>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</si>
  <si>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</si>
  <si>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</si>
  <si>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</si>
  <si>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</si>
  <si>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</si>
  <si>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</si>
  <si>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</si>
  <si>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</si>
  <si>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</si>
  <si>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</si>
  <si>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</si>
  <si>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</si>
  <si>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</si>
  <si>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</si>
  <si>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</si>
  <si>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</si>
  <si>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</si>
  <si>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</si>
  <si>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</si>
  <si>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</si>
  <si>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</si>
  <si>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</si>
  <si>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</si>
  <si>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</si>
  <si>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</si>
  <si>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</si>
  <si>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</si>
  <si>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</si>
  <si>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</si>
  <si>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</si>
  <si>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</si>
  <si>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</si>
  <si>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</si>
  <si>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</si>
  <si>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</si>
  <si>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</si>
  <si>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</si>
  <si>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</si>
  <si>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</si>
  <si>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</si>
  <si>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</si>
  <si>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</si>
  <si>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</si>
  <si>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</si>
  <si>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</si>
  <si>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</si>
  <si>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</si>
  <si>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</si>
  <si>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</si>
  <si>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</si>
  <si>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</si>
  <si>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</si>
  <si>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</si>
  <si>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</si>
  <si>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</si>
  <si>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</si>
  <si>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</si>
  <si>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</si>
  <si>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</si>
  <si>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</si>
  <si>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</si>
  <si>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</si>
  <si>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</si>
  <si>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</si>
  <si>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</si>
  <si>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</si>
  <si>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</si>
  <si>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</si>
  <si>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</si>
  <si>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</si>
  <si>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</si>
  <si>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</si>
  <si>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</si>
  <si>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</si>
  <si>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</si>
  <si>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</si>
  <si>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</si>
  <si>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</si>
  <si>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</si>
  <si>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</si>
  <si>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</si>
  <si>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</si>
  <si>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</si>
  <si>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</si>
  <si>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</si>
  <si>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</si>
  <si>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</si>
  <si>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</si>
  <si>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</si>
  <si>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</si>
  <si>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</si>
  <si>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</si>
  <si>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</si>
  <si>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</si>
  <si>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</si>
  <si>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</si>
  <si>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</si>
  <si>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</si>
  <si>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</si>
  <si>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</si>
  <si>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</si>
  <si>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</si>
  <si>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</si>
  <si>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</si>
  <si>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</si>
  <si>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</si>
  <si>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</si>
  <si>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</si>
  <si>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</si>
  <si>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</si>
  <si>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</si>
  <si>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</si>
  <si>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</si>
  <si>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</si>
  <si>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</si>
  <si>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</si>
  <si>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</si>
  <si>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</si>
  <si>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</si>
  <si>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</si>
  <si>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</si>
  <si>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</si>
  <si>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</si>
  <si>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</si>
  <si>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</si>
  <si>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</si>
  <si>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</si>
  <si>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</si>
  <si>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</si>
  <si>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</si>
  <si>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</si>
  <si>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</si>
  <si>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</si>
  <si>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</si>
  <si>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</si>
  <si>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</si>
  <si>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</si>
  <si>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</si>
  <si>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</si>
  <si>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</si>
  <si>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</si>
  <si>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</si>
  <si>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</si>
  <si>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</si>
  <si>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</si>
  <si>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</si>
  <si>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</si>
  <si>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</si>
  <si>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</si>
  <si>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</si>
  <si>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</si>
  <si>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</si>
  <si>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</si>
  <si>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</si>
  <si>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</si>
  <si>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</si>
  <si>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</si>
  <si>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</si>
  <si>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</si>
  <si>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</si>
  <si>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</si>
  <si>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</si>
  <si>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</si>
  <si>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</si>
  <si>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</si>
  <si>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</si>
  <si>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</si>
  <si>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</si>
  <si>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</si>
  <si>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</si>
  <si>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</si>
  <si>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</si>
  <si>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</si>
  <si>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</si>
  <si>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</si>
  <si>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</si>
  <si>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</si>
  <si>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</si>
  <si>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</si>
  <si>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</si>
  <si>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</si>
  <si>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</si>
  <si>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</si>
  <si>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</si>
  <si>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</si>
  <si>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</si>
  <si>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</si>
  <si>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</si>
  <si>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</si>
  <si>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</si>
  <si>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</si>
  <si>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</si>
  <si>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</si>
  <si>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</si>
  <si>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</si>
  <si>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</si>
  <si>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</si>
  <si>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</si>
  <si>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</si>
  <si>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</si>
  <si>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</si>
  <si>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</si>
  <si>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</si>
  <si>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</si>
  <si>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</si>
  <si>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</si>
  <si>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</si>
  <si>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</si>
  <si>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</si>
  <si>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</si>
  <si>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</si>
  <si>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</si>
  <si>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</si>
  <si>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</si>
  <si>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</si>
  <si>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</si>
  <si>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</si>
  <si>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</si>
  <si>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</si>
  <si>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</si>
  <si>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</si>
  <si>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</si>
  <si>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</si>
  <si>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</si>
  <si>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</si>
  <si>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</si>
  <si>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</si>
  <si>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</si>
  <si>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</si>
  <si>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</si>
  <si>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</si>
  <si>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</si>
  <si>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</si>
  <si>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</si>
  <si>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</si>
  <si>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</si>
  <si>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</si>
  <si>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</si>
  <si>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</si>
  <si>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</si>
  <si>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</si>
  <si>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</si>
  <si>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</si>
  <si>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</si>
  <si>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</si>
  <si>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</si>
  <si>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</si>
  <si>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</si>
  <si>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</si>
  <si>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</si>
  <si>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</si>
  <si>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</si>
  <si>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</si>
  <si>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</si>
  <si>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</si>
  <si>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</si>
  <si>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</si>
  <si>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</si>
  <si>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</si>
  <si>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</si>
  <si>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</si>
  <si>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</si>
  <si>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</si>
  <si>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</si>
  <si>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</si>
  <si>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</si>
  <si>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</si>
  <si>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</si>
  <si>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</si>
  <si>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</si>
  <si>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</si>
  <si>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</si>
  <si>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</si>
  <si>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</si>
  <si>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</si>
  <si>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</si>
  <si>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</si>
  <si>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</si>
  <si>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</si>
  <si>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</si>
  <si>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</si>
  <si>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</si>
  <si>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</si>
  <si>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</si>
  <si>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</si>
  <si>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</si>
  <si>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</si>
  <si>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</si>
  <si>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</si>
  <si>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</si>
  <si>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</si>
  <si>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</si>
  <si>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</si>
  <si>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</si>
  <si>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</si>
  <si>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</si>
  <si>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</si>
  <si>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</si>
  <si>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</si>
  <si>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</si>
  <si>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</si>
  <si>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</si>
  <si>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</si>
  <si>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</si>
  <si>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</si>
  <si>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</si>
  <si>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</si>
  <si>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</si>
  <si>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</si>
  <si>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</si>
  <si>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</si>
  <si>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</si>
  <si>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</si>
  <si>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</si>
  <si>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</si>
  <si>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</si>
  <si>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</si>
  <si>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</si>
  <si>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</si>
  <si>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</si>
  <si>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</si>
  <si>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</si>
  <si>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</si>
  <si>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</si>
  <si>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</si>
  <si>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</si>
  <si>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</si>
  <si>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</si>
  <si>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</si>
  <si>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</si>
  <si>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</si>
  <si>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</si>
  <si>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</si>
  <si>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</si>
  <si>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</si>
  <si>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</si>
  <si>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</si>
  <si>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</si>
  <si>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</si>
  <si>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</si>
  <si>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</si>
  <si>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</si>
  <si>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</si>
  <si>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</si>
  <si>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</si>
  <si>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</si>
  <si>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</si>
  <si>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</si>
  <si>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</si>
  <si>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</si>
  <si>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</si>
  <si>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</si>
  <si>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</si>
  <si>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</si>
  <si>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</si>
  <si>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</si>
  <si>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</si>
  <si>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</si>
  <si>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</si>
  <si>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</si>
  <si>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</si>
  <si>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</si>
  <si>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</si>
  <si>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</si>
  <si>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</si>
  <si>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</si>
  <si>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</si>
  <si>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</si>
  <si>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</si>
  <si>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</si>
  <si>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</si>
  <si>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</si>
  <si>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</si>
  <si>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</si>
  <si>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</si>
  <si>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</si>
  <si>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</si>
  <si>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</si>
  <si>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</si>
  <si>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</si>
  <si>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</si>
  <si>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</si>
  <si>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</si>
  <si>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</si>
  <si>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</si>
  <si>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</si>
  <si>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</si>
  <si>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</si>
  <si>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</si>
  <si>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</si>
  <si>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</si>
  <si>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</si>
  <si>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</si>
  <si>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</si>
  <si>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</si>
  <si>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</si>
  <si>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</si>
  <si>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</si>
  <si>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</si>
  <si>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</si>
  <si>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</si>
  <si>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</si>
  <si>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</si>
  <si>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</si>
  <si>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</si>
  <si>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</si>
  <si>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</si>
  <si>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</si>
  <si>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</si>
  <si>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</si>
  <si>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</si>
  <si>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</si>
  <si>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</si>
  <si>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</si>
  <si>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</si>
  <si>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</si>
  <si>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</si>
  <si>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</si>
  <si>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</si>
  <si>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</si>
  <si>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</si>
  <si>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</si>
  <si>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</si>
  <si>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</si>
  <si>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</si>
  <si>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</si>
  <si>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</si>
  <si>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</si>
  <si>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</si>
  <si>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</si>
  <si>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</si>
  <si>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</si>
  <si>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</si>
  <si>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</si>
  <si>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</si>
  <si>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</si>
  <si>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</si>
  <si>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</si>
  <si>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</si>
  <si>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</si>
  <si>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</si>
  <si>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</si>
  <si>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</si>
  <si>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</si>
  <si>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</si>
  <si>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</si>
  <si>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</si>
  <si>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</si>
  <si>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</si>
  <si>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</si>
  <si>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</si>
  <si>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</si>
  <si>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</si>
  <si>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</si>
  <si>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</si>
  <si>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</si>
  <si>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</si>
  <si>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</si>
  <si>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</si>
  <si>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</si>
  <si>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</si>
  <si>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</si>
  <si>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</si>
  <si>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</si>
  <si>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</si>
  <si>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</si>
  <si>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</si>
  <si>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</si>
  <si>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</si>
  <si>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</si>
  <si>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</si>
  <si>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</si>
  <si>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</si>
  <si>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</si>
  <si>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</si>
  <si>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</si>
  <si>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</si>
  <si>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</si>
  <si>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</si>
  <si>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</si>
  <si>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</si>
  <si>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</si>
  <si>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</si>
  <si>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</si>
  <si>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</si>
  <si>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</si>
  <si>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</si>
  <si>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</si>
  <si>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</si>
  <si>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</si>
  <si>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</si>
  <si>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</si>
  <si>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</si>
  <si>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</si>
  <si>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</si>
  <si>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</si>
  <si>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</si>
  <si>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</si>
  <si>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</si>
  <si>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</si>
  <si>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</si>
  <si>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</si>
  <si>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</si>
  <si>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</si>
  <si>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</si>
  <si>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</si>
  <si>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</si>
  <si>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</si>
  <si>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</si>
  <si>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</si>
  <si>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</si>
  <si>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</si>
  <si>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</si>
  <si>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</si>
  <si>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</si>
  <si>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</si>
  <si>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</si>
  <si>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</si>
  <si>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</si>
  <si>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</si>
  <si>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</si>
  <si>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</si>
  <si>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</si>
  <si>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</si>
  <si>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</si>
  <si>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</si>
  <si>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</si>
  <si>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</si>
  <si>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</si>
  <si>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</si>
  <si>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</si>
  <si>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</si>
  <si>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</si>
  <si>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</si>
  <si>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</si>
  <si>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</si>
  <si>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</si>
  <si>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</si>
  <si>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</si>
  <si>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</si>
  <si>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</si>
  <si>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</si>
  <si>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</si>
  <si>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</si>
  <si>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</si>
  <si>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</si>
  <si>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</si>
  <si>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</si>
  <si>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</si>
  <si>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</si>
  <si>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</si>
  <si>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</si>
  <si>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</si>
  <si>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</si>
  <si>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</si>
  <si>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</si>
  <si>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</si>
  <si>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</si>
  <si>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</si>
  <si>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</si>
  <si>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</si>
  <si>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</si>
  <si>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</si>
  <si>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</si>
  <si>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</si>
  <si>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</si>
  <si>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</si>
  <si>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</si>
  <si>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</si>
  <si>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</si>
  <si>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</si>
  <si>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</si>
  <si>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</si>
  <si>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</si>
  <si>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</si>
  <si>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</si>
  <si>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</si>
  <si>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</si>
  <si>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</si>
  <si>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</si>
  <si>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</si>
  <si>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</si>
  <si>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</si>
  <si>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</si>
  <si>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</si>
  <si>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</si>
  <si>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</si>
  <si>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</si>
  <si>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</si>
  <si>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</si>
  <si>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</si>
  <si>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</si>
  <si>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</si>
  <si>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</si>
  <si>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</si>
  <si>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</si>
  <si>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</si>
  <si>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</si>
  <si>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</si>
  <si>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</si>
  <si>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</si>
  <si>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</si>
  <si>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</si>
  <si>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</si>
  <si>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</si>
  <si>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</si>
  <si>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</si>
  <si>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</si>
  <si>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</si>
  <si>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</si>
  <si>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</si>
  <si>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</si>
  <si>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</si>
  <si>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</si>
  <si>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</si>
  <si>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</si>
  <si>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</si>
  <si>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</si>
  <si>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</si>
  <si>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</si>
  <si>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</si>
  <si>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</si>
  <si>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</si>
  <si>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</si>
  <si>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</si>
  <si>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</si>
  <si>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</si>
  <si>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</si>
  <si>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</si>
  <si>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</si>
  <si>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</si>
  <si>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</si>
  <si>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</si>
  <si>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</si>
  <si>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</si>
  <si>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</si>
  <si>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</si>
  <si>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</si>
  <si>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</si>
  <si>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</si>
  <si>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</si>
  <si>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</si>
  <si>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</si>
  <si>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</si>
  <si>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</si>
  <si>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</si>
  <si>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</si>
  <si>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</si>
  <si>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</si>
  <si>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</si>
  <si>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</si>
  <si>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</si>
  <si>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</si>
  <si>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</si>
  <si>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</si>
  <si>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</si>
  <si>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</si>
  <si>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</si>
  <si>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</si>
  <si>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</si>
  <si>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</si>
  <si>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</si>
  <si>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</si>
  <si>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</si>
  <si>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</si>
  <si>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</si>
  <si>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</si>
  <si>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</si>
  <si>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</si>
  <si>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</si>
  <si>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</si>
  <si>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</si>
  <si>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</si>
  <si>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</si>
  <si>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</si>
  <si>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</si>
  <si>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</si>
  <si>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</si>
  <si>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</si>
  <si>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</si>
  <si>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</si>
  <si>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</si>
  <si>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</si>
  <si>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</si>
  <si>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</si>
  <si>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</si>
  <si>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</si>
  <si>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</si>
  <si>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</si>
  <si>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</si>
  <si>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</si>
  <si>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</si>
  <si>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</si>
  <si>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</si>
  <si>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</si>
  <si>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</si>
  <si>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</si>
  <si>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</si>
  <si>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</si>
  <si>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</si>
  <si>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</si>
  <si>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</si>
  <si>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</si>
  <si>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</si>
  <si>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</si>
  <si>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</si>
  <si>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</si>
  <si>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</si>
  <si>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</si>
  <si>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</si>
  <si>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</si>
  <si>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</si>
  <si>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</si>
  <si>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</si>
  <si>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</si>
  <si>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</si>
  <si>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</si>
  <si>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</si>
  <si>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</si>
  <si>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</si>
  <si>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</si>
  <si>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</si>
  <si>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</si>
  <si>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</si>
  <si>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</si>
  <si>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</si>
  <si>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</si>
  <si>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</si>
  <si>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</si>
  <si>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</si>
  <si>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</si>
  <si>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</si>
  <si>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</si>
  <si>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</si>
  <si>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</si>
  <si>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</si>
  <si>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</si>
  <si>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</si>
  <si>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</si>
  <si>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</si>
  <si>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</si>
  <si>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</si>
  <si>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</si>
  <si>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</si>
  <si>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</si>
  <si>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</si>
  <si>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</si>
  <si>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</si>
  <si>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</si>
  <si>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</si>
  <si>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</si>
  <si>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</si>
  <si>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</si>
  <si>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</si>
  <si>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</si>
  <si>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</si>
  <si>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</si>
  <si>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</si>
  <si>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</si>
  <si>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</si>
  <si>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</si>
  <si>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</si>
  <si>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</si>
  <si>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</si>
  <si>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</si>
  <si>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</si>
  <si>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</si>
  <si>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</si>
  <si>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</si>
  <si>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</si>
  <si>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</si>
  <si>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</si>
  <si>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</si>
  <si>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</si>
  <si>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</si>
  <si>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</si>
  <si>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</si>
  <si>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</si>
  <si>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</si>
  <si>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</si>
  <si>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</si>
  <si>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</si>
  <si>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</si>
  <si>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</si>
  <si>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</si>
  <si>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</si>
  <si>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</si>
  <si>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</si>
  <si>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</si>
  <si>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</si>
  <si>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</si>
  <si>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</si>
  <si>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</si>
  <si>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</si>
  <si>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</si>
  <si>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</si>
  <si>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</si>
  <si>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</si>
  <si>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</si>
  <si>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</si>
  <si>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</si>
  <si>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</si>
  <si>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</si>
  <si>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</si>
  <si>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</si>
  <si>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</si>
  <si>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</si>
  <si>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</si>
  <si>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</si>
  <si>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</si>
  <si>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</si>
  <si>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</si>
  <si>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</si>
  <si>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</si>
  <si>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</si>
  <si>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</si>
  <si>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</si>
  <si>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</si>
  <si>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</si>
  <si>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</si>
  <si>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</si>
  <si>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</si>
  <si>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</si>
  <si>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</si>
  <si>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</si>
  <si>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</si>
  <si>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</si>
  <si>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</si>
  <si>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</si>
  <si>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</si>
  <si>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</si>
  <si>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</si>
  <si>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</si>
  <si>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</si>
  <si>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</si>
  <si>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</si>
  <si>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</si>
  <si>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</si>
  <si>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</si>
  <si>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</si>
  <si>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</si>
  <si>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</si>
  <si>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</si>
  <si>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</si>
  <si>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</si>
  <si>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</si>
  <si>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</si>
  <si>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</si>
  <si>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</si>
  <si>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</si>
  <si>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</si>
  <si>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</si>
  <si>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</si>
  <si>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</si>
  <si>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</si>
  <si>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</si>
  <si>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</si>
  <si>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</si>
  <si>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</si>
  <si>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</si>
  <si>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</si>
  <si>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</si>
  <si>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</si>
  <si>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</si>
  <si>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</si>
  <si>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</si>
  <si>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</si>
  <si>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</si>
  <si>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</si>
  <si>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</si>
  <si>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</si>
  <si>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</si>
  <si>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</si>
  <si>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</si>
  <si>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</si>
  <si>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</si>
  <si>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</si>
  <si>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</si>
  <si>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</si>
  <si>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</si>
  <si>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</si>
  <si>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</si>
  <si>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</si>
  <si>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</si>
  <si>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</si>
  <si>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</si>
  <si>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</si>
  <si>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</si>
  <si>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</si>
  <si>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</si>
  <si>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</si>
  <si>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</si>
  <si>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</si>
  <si>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</si>
  <si>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</si>
  <si>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</si>
  <si>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</si>
  <si>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</si>
  <si>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</si>
  <si>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</si>
  <si>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</si>
  <si>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</si>
  <si>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</si>
  <si>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</si>
  <si>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</si>
  <si>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</si>
  <si>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</si>
  <si>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</si>
  <si>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</si>
  <si>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</si>
  <si>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</si>
  <si>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</si>
  <si>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</si>
  <si>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</si>
  <si>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</si>
  <si>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</si>
  <si>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</si>
  <si>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</si>
  <si>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</si>
  <si>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</si>
  <si>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</si>
  <si>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</si>
  <si>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</si>
  <si>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</si>
  <si>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</si>
  <si>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</si>
  <si>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</si>
  <si>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</si>
  <si>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</si>
  <si>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</si>
  <si>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</si>
  <si>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</si>
  <si>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</si>
  <si>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</si>
  <si>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</si>
  <si>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</si>
  <si>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</si>
  <si>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</si>
  <si>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</si>
  <si>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</si>
  <si>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</si>
  <si>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</si>
  <si>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</si>
  <si>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</si>
  <si>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</si>
  <si>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</si>
  <si>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</si>
  <si>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</si>
  <si>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</si>
  <si>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</si>
  <si>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</si>
  <si>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</si>
  <si>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</si>
  <si>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</si>
  <si>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</si>
  <si>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</si>
  <si>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</si>
  <si>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</si>
  <si>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</si>
  <si>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</si>
  <si>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</si>
  <si>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</si>
  <si>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</si>
  <si>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</si>
  <si>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</si>
  <si>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</si>
  <si>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</si>
  <si>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</si>
  <si>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</si>
  <si>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</si>
  <si>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</si>
  <si>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</si>
  <si>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</si>
  <si>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</si>
  <si>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</si>
  <si>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</si>
  <si>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</si>
  <si>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</si>
  <si>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</si>
  <si>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</si>
  <si>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</si>
  <si>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</si>
  <si>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</si>
  <si>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</si>
  <si>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</si>
  <si>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</si>
  <si>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</si>
  <si>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</si>
  <si>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</si>
  <si>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</si>
  <si>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</si>
  <si>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</si>
  <si>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</si>
  <si>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</si>
  <si>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</si>
  <si>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</si>
  <si>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</si>
  <si>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</si>
  <si>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</si>
  <si>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</si>
  <si>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</si>
  <si>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</si>
  <si>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</si>
  <si>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</si>
  <si>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</si>
  <si>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</si>
  <si>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</si>
  <si>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</si>
  <si>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</si>
  <si>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</si>
  <si>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</si>
  <si>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</si>
  <si>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</si>
  <si>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</si>
  <si>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</si>
  <si>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</si>
  <si>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</si>
  <si>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</si>
  <si>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</si>
  <si>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</si>
  <si>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</si>
  <si>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</si>
  <si>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</si>
  <si>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</si>
  <si>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</si>
  <si>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</si>
  <si>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</si>
  <si>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</si>
  <si>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</si>
  <si>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</si>
  <si>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</si>
  <si>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</si>
  <si>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</si>
  <si>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</si>
  <si>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</si>
  <si>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</si>
  <si>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</si>
  <si>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</si>
  <si>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</si>
  <si>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</si>
  <si>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</si>
  <si>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</si>
  <si>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</si>
  <si>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</si>
  <si>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</si>
  <si>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</si>
  <si>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</si>
  <si>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</si>
  <si>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</si>
  <si>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</si>
  <si>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</si>
  <si>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</si>
  <si>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</si>
  <si>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</si>
  <si>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</si>
  <si>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</si>
  <si>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</si>
  <si>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</si>
  <si>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</si>
  <si>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</si>
  <si>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</si>
  <si>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</si>
  <si>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</si>
  <si>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</si>
  <si>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</si>
  <si>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</si>
  <si>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</si>
  <si>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</si>
  <si>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</si>
  <si>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</si>
  <si>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</si>
  <si>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</si>
  <si>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</si>
  <si>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</si>
  <si>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</si>
  <si>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</si>
  <si>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</si>
  <si>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</si>
  <si>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</si>
  <si>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</si>
  <si>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</si>
  <si>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</si>
  <si>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</si>
  <si>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</si>
  <si>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</si>
  <si>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</si>
  <si>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</si>
  <si>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</si>
  <si>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</si>
  <si>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</si>
  <si>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</si>
  <si>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</si>
  <si>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</si>
  <si>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</si>
  <si>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</si>
  <si>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</si>
  <si>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</si>
  <si>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</si>
  <si>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</si>
  <si>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</si>
  <si>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</si>
  <si>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</si>
  <si>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</si>
  <si>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</si>
  <si>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</si>
  <si>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</si>
  <si>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</si>
  <si>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</si>
  <si>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</si>
  <si>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</si>
  <si>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</si>
  <si>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</si>
  <si>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</si>
  <si>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</si>
  <si>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</si>
  <si>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</si>
  <si>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</si>
  <si>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</si>
  <si>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</si>
  <si>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</si>
  <si>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</si>
  <si>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</si>
  <si>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</si>
  <si>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</si>
  <si>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</si>
  <si>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</si>
  <si>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</si>
  <si>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</si>
  <si>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</si>
  <si>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</si>
  <si>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</si>
  <si>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</si>
  <si>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</si>
  <si>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</si>
  <si>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</si>
  <si>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</si>
  <si>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</si>
  <si>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</si>
  <si>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</si>
  <si>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</si>
  <si>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</si>
  <si>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</si>
  <si>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</si>
  <si>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</si>
  <si>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</si>
  <si>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</si>
  <si>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</si>
  <si>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</si>
  <si>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</si>
  <si>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</si>
  <si>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</si>
  <si>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</si>
  <si>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</si>
  <si>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</si>
  <si>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</si>
  <si>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</si>
  <si>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</si>
  <si>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</si>
  <si>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</si>
  <si>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</si>
  <si>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</si>
  <si>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</si>
  <si>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</si>
  <si>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</si>
  <si>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</si>
  <si>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</si>
  <si>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</si>
  <si>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</si>
  <si>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</si>
  <si>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</si>
  <si>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</si>
  <si>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</si>
  <si>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</si>
  <si>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</si>
  <si>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</si>
  <si>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</si>
  <si>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</si>
  <si>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</si>
  <si>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</si>
  <si>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</si>
  <si>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</si>
  <si>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</si>
  <si>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</si>
  <si>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</si>
  <si>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</si>
  <si>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</si>
  <si>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</si>
  <si>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</si>
  <si>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</si>
  <si>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</si>
  <si>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</si>
  <si>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</si>
  <si>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</si>
  <si>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</si>
  <si>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</si>
  <si>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</si>
  <si>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</si>
  <si>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</si>
  <si>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</si>
  <si>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</si>
  <si>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</si>
  <si>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</si>
  <si>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</si>
  <si>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</si>
  <si>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</si>
  <si>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</si>
  <si>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</si>
  <si>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</si>
  <si>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</si>
  <si>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</si>
  <si>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</si>
  <si>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</si>
  <si>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</si>
  <si>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</si>
  <si>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</si>
  <si>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</si>
  <si>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</si>
  <si>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</si>
  <si>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</si>
  <si>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</si>
  <si>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</si>
  <si>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</si>
  <si>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</si>
  <si>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</si>
  <si>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</si>
  <si>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</si>
  <si>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</si>
  <si>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</si>
  <si>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</si>
  <si>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</si>
  <si>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</si>
  <si>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</si>
  <si>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</si>
  <si>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</si>
  <si>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</si>
  <si>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</si>
  <si>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</si>
  <si>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</si>
  <si>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</si>
  <si>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</si>
  <si>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</si>
  <si>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</si>
  <si>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</si>
  <si>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</si>
  <si>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</si>
  <si>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</si>
  <si>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</si>
  <si>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</si>
  <si>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</si>
  <si>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</si>
  <si>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</si>
  <si>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</si>
  <si>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</si>
  <si>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</si>
  <si>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</si>
  <si>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</si>
  <si>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</si>
  <si>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</si>
  <si>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</si>
  <si>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</si>
  <si>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</si>
  <si>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</si>
  <si>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</si>
  <si>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</si>
  <si>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</si>
  <si>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</si>
  <si>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</si>
  <si>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</si>
  <si>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</si>
  <si>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</si>
  <si>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</si>
  <si>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</si>
  <si>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</si>
  <si>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</si>
  <si>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</si>
  <si>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</si>
  <si>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</si>
  <si>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</si>
  <si>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</si>
  <si>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</si>
  <si>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</si>
  <si>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</si>
  <si>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</si>
  <si>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</si>
  <si>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</si>
  <si>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</si>
  <si>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</si>
  <si>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</si>
  <si>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</si>
  <si>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</si>
  <si>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</si>
  <si>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</si>
  <si>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</si>
  <si>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</si>
  <si>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</si>
  <si>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</si>
  <si>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</si>
  <si>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</si>
  <si>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</si>
  <si>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</si>
  <si>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</si>
  <si>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</si>
  <si>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</si>
  <si>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</si>
  <si>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</si>
  <si>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</si>
  <si>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</si>
  <si>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</si>
  <si>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</si>
  <si>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</si>
  <si>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</si>
  <si>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</si>
  <si>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</si>
  <si>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</si>
  <si>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</si>
  <si>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</si>
  <si>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</si>
  <si>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</si>
  <si>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</si>
  <si>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</si>
  <si>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</si>
  <si>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</si>
  <si>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</si>
  <si>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</si>
  <si>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</si>
  <si>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</si>
  <si>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</si>
  <si>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</si>
  <si>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</si>
  <si>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</si>
  <si>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</si>
  <si>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</si>
  <si>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</si>
  <si>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</si>
  <si>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</si>
  <si>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</si>
  <si>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</si>
  <si>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</si>
  <si>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</si>
  <si>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</si>
  <si>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</si>
  <si>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</si>
  <si>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</si>
  <si>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</si>
  <si>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</si>
  <si>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</si>
  <si>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</si>
  <si>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</si>
  <si>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</si>
  <si>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</si>
  <si>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</si>
  <si>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</si>
  <si>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</si>
  <si>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</si>
  <si>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</si>
  <si>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</si>
  <si>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</si>
  <si>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</si>
  <si>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</si>
  <si>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</si>
  <si>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</si>
  <si>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</si>
  <si>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</si>
  <si>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</si>
  <si>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</si>
  <si>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</si>
  <si>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</si>
  <si>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</si>
  <si>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</si>
  <si>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</si>
  <si>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</si>
  <si>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</si>
  <si>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</si>
  <si>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</si>
  <si>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</si>
  <si>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</si>
  <si>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</si>
  <si>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</si>
  <si>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</si>
  <si>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</si>
  <si>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</si>
  <si>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</si>
  <si>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</si>
  <si>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</si>
  <si>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</si>
  <si>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</si>
  <si>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</si>
  <si>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</si>
  <si>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</si>
  <si>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</si>
  <si>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</si>
  <si>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</si>
  <si>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</si>
  <si>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</si>
  <si>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</si>
  <si>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</si>
  <si>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</si>
  <si>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</si>
  <si>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</si>
  <si>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</si>
  <si>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</si>
  <si>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</si>
  <si>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</si>
  <si>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</si>
  <si>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</si>
  <si>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</si>
  <si>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</si>
  <si>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</si>
  <si>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</si>
  <si>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</si>
  <si>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</si>
  <si>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</si>
  <si>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</si>
  <si>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</si>
  <si>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</si>
  <si>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</si>
  <si>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</si>
  <si>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</si>
  <si>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</si>
  <si>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</si>
  <si>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</si>
  <si>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</si>
  <si>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</si>
  <si>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</si>
  <si>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</si>
  <si>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</si>
  <si>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</si>
  <si>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</si>
  <si>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</si>
  <si>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</si>
  <si>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</si>
  <si>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</si>
  <si>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</si>
  <si>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</si>
  <si>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</si>
  <si>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</si>
  <si>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</si>
  <si>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</si>
  <si>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</si>
  <si>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</si>
  <si>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</si>
  <si>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</si>
  <si>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</si>
  <si>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</si>
  <si>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</si>
  <si>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</si>
  <si>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</si>
  <si>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</si>
  <si>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</si>
  <si>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</si>
  <si>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</si>
  <si>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</si>
  <si>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</si>
  <si>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</si>
  <si>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</si>
  <si>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</si>
  <si>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</si>
  <si>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</si>
  <si>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</si>
  <si>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</si>
  <si>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</si>
  <si>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</si>
  <si>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</si>
  <si>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</si>
  <si>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</si>
  <si>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</si>
  <si>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</si>
  <si>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</si>
  <si>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</si>
  <si>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</si>
  <si>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</si>
  <si>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</si>
  <si>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</si>
  <si>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</si>
  <si>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</si>
  <si>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</si>
  <si>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</si>
  <si>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</si>
  <si>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</si>
  <si>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</si>
  <si>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</si>
  <si>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</si>
  <si>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</si>
  <si>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</si>
  <si>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</si>
  <si>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</si>
  <si>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</si>
  <si>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</si>
  <si>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</si>
  <si>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</si>
  <si>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</si>
  <si>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</si>
  <si>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</si>
  <si>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</si>
  <si>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</si>
  <si>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</si>
  <si>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</si>
  <si>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</si>
  <si>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</si>
  <si>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</si>
  <si>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</si>
  <si>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</si>
  <si>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</si>
  <si>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</si>
  <si>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</si>
  <si>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</si>
  <si>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</si>
  <si>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</si>
  <si>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</si>
  <si>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</si>
  <si>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</si>
  <si>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</si>
  <si>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</si>
  <si>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</si>
  <si>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</si>
  <si>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</si>
  <si>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</si>
  <si>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</si>
  <si>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</si>
  <si>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</si>
  <si>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</si>
  <si>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</si>
  <si>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</si>
  <si>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</si>
  <si>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</si>
  <si>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</si>
  <si>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</si>
  <si>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</si>
  <si>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</si>
  <si>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</si>
  <si>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</si>
  <si>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</si>
  <si>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</si>
  <si>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</si>
  <si>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</si>
  <si>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</si>
  <si>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</si>
  <si>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</si>
  <si>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</si>
  <si>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</si>
  <si>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</si>
  <si>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</si>
  <si>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</si>
  <si>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</si>
  <si>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</si>
  <si>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</si>
  <si>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</si>
  <si>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</si>
  <si>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</si>
  <si>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</si>
  <si>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</si>
  <si>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</si>
  <si>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</si>
  <si>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</si>
  <si>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</si>
  <si>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</si>
  <si>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</si>
  <si>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</si>
  <si>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</si>
  <si>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</si>
  <si>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</si>
  <si>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</si>
  <si>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</si>
  <si>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</si>
  <si>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</si>
  <si>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</si>
  <si>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</si>
  <si>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</si>
  <si>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</si>
  <si>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</si>
  <si>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</si>
  <si>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</si>
  <si>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</si>
  <si>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</si>
  <si>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</si>
  <si>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</si>
  <si>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</si>
  <si>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</si>
  <si>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</si>
  <si>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</si>
  <si>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</si>
  <si>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</si>
  <si>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</si>
  <si>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</si>
  <si>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</si>
  <si>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</si>
  <si>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</si>
  <si>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</si>
  <si>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</si>
  <si>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</si>
  <si>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</si>
  <si>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</si>
  <si>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</si>
  <si>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</si>
  <si>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</si>
  <si>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</si>
  <si>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</si>
  <si>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</si>
  <si>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</si>
  <si>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</si>
  <si>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</si>
  <si>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</si>
  <si>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</si>
  <si>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</si>
  <si>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</si>
  <si>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</si>
  <si>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</si>
  <si>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</si>
  <si>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</si>
  <si>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</si>
  <si>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</si>
  <si>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</si>
  <si>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</si>
  <si>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</si>
  <si>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</si>
  <si>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</si>
  <si>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</si>
  <si>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</si>
  <si>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</si>
  <si>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</si>
  <si>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</si>
  <si>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</si>
  <si>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</si>
  <si>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</si>
  <si>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</si>
  <si>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</si>
  <si>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</si>
  <si>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</si>
  <si>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</si>
  <si>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</si>
  <si>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</si>
  <si>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</si>
  <si>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</si>
  <si>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</si>
  <si>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</si>
  <si>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</si>
  <si>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</si>
  <si>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</si>
  <si>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</si>
  <si>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</si>
  <si>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</si>
  <si>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</si>
  <si>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</si>
  <si>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</si>
  <si>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</si>
  <si>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</si>
  <si>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</si>
  <si>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</si>
  <si>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</si>
  <si>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</si>
  <si>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</si>
  <si>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</si>
  <si>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</si>
  <si>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</si>
  <si>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</si>
  <si>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</si>
  <si>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</si>
  <si>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</si>
  <si>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</si>
  <si>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</si>
  <si>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</si>
  <si>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</si>
  <si>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</si>
  <si>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</si>
  <si>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</si>
  <si>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</si>
  <si>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</si>
  <si>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</si>
  <si>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</si>
  <si>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</si>
  <si>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</si>
  <si>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</si>
  <si>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</si>
  <si>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</si>
  <si>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</si>
  <si>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</si>
  <si>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</si>
  <si>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</si>
  <si>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</si>
  <si>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</si>
  <si>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</si>
  <si>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</si>
  <si>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</si>
  <si>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</si>
  <si>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</si>
  <si>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</si>
  <si>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</si>
  <si>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</si>
  <si>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</si>
  <si>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</si>
  <si>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</si>
  <si>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</si>
  <si>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</si>
  <si>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</si>
  <si>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</si>
  <si>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</si>
  <si>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</si>
  <si>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</si>
  <si>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</si>
  <si>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</si>
  <si>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</si>
  <si>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</si>
  <si>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</si>
  <si>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</si>
  <si>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</si>
  <si>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</si>
  <si>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</si>
  <si>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</si>
  <si>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</si>
  <si>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</si>
  <si>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</si>
  <si>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</si>
  <si>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</si>
  <si>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</si>
  <si>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</si>
  <si>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</si>
  <si>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</si>
  <si>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</si>
  <si>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</si>
  <si>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</si>
  <si>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</si>
  <si>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</si>
  <si>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</si>
  <si>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</si>
  <si>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</si>
  <si>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</si>
  <si>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</si>
  <si>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</si>
  <si>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</si>
  <si>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</si>
  <si>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</si>
  <si>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</si>
  <si>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</si>
  <si>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</si>
  <si>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</si>
  <si>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</si>
  <si>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</si>
  <si>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</si>
  <si>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</si>
  <si>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</si>
  <si>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</si>
  <si>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</si>
  <si>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</si>
  <si>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</si>
  <si>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</si>
  <si>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</si>
  <si>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</si>
  <si>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</si>
  <si>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</si>
  <si>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</si>
  <si>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</si>
  <si>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</si>
  <si>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</si>
  <si>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</si>
  <si>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</si>
  <si>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</si>
  <si>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</si>
  <si>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</si>
  <si>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</si>
  <si>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</si>
  <si>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</si>
  <si>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</si>
  <si>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</si>
  <si>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</si>
  <si>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</si>
  <si>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</si>
  <si>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</si>
  <si>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</si>
  <si>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</si>
  <si>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</si>
  <si>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</si>
  <si>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</si>
  <si>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</si>
  <si>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</si>
  <si>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</si>
  <si>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</si>
  <si>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</si>
  <si>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</si>
  <si>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</si>
  <si>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</si>
  <si>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</si>
  <si>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</si>
  <si>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</si>
  <si>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</si>
  <si>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</si>
  <si>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</si>
  <si>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</si>
  <si>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</si>
  <si>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</si>
  <si>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</si>
  <si>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</si>
  <si>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</si>
  <si>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</si>
  <si>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</si>
  <si>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</si>
  <si>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</si>
  <si>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</si>
  <si>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</si>
  <si>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</si>
  <si>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</si>
  <si>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</si>
  <si>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</si>
  <si>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</si>
  <si>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</si>
  <si>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</si>
  <si>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</si>
  <si>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</si>
  <si>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</si>
  <si>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</si>
  <si>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</si>
  <si>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</si>
  <si>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</si>
  <si>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</si>
  <si>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</si>
  <si>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</si>
  <si>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</si>
  <si>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</si>
  <si>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</si>
  <si>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</si>
  <si>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Parent category</t>
  </si>
  <si>
    <t>Parent Category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</si>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</sst>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4">
    <dxf>
      <fill>
        <patternFill>
          <bgColor rgb="FFFFC000"/>
        </patternFill>
      </fill>
    </dxf>
    <dxf>
      <fill>
        <patternFill>
          <bgColor theme="5"/>
        </patternFill>
      </fill>
    </dxf>
    <dxf>
      <fill>
        <patternFill>
          <bgColor rgb="FF0070C0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55-43BD-97CB-69556FAE87B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55-43BD-97CB-69556FAE87B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62-4082-A549-F56537E0B4F6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62-4082-A549-F56537E0B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1067600"/>
        <c:axId val="1632487040"/>
      </c:barChart>
      <c:catAx>
        <c:axId val="157106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2487040"/>
        <c:crosses val="autoZero"/>
        <c:auto val="1"/>
        <c:lblAlgn val="ctr"/>
        <c:lblOffset val="100"/>
        <c:noMultiLvlLbl val="0"/>
      </c:catAx>
      <c:valAx>
        <c:axId val="163248704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710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6-429F-9F32-C0297D59166C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56-429F-9F32-C0297D59166C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56-429F-9F32-C0297D59166C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56-429F-9F32-C0297D591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952224"/>
        <c:axId val="1518650944"/>
      </c:barChart>
      <c:catAx>
        <c:axId val="142195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18650944"/>
        <c:crosses val="autoZero"/>
        <c:auto val="1"/>
        <c:lblAlgn val="ctr"/>
        <c:lblOffset val="100"/>
        <c:noMultiLvlLbl val="0"/>
      </c:catAx>
      <c:valAx>
        <c:axId val="1518650944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2195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653461979224433"/>
          <c:y val="0.17676339753305484"/>
          <c:w val="0.11844190602935196"/>
          <c:h val="0.177412543137657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[StarterBook.xlsx]DateConversion!PivotTable6</c:name>
    <c:fmtId val="8"/>
  </c:pivotSource>
  <c:chart>
    <c:autoTitleDeleted val="0"/>
    <c:pivotFmts>
      <c:pivotFmt>
        <c:idx val="0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54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A3-480C-A907-4E906B6ACBB9}"/>
            </c:ext>
          </c:extLst>
        </c:ser>
        <c:ser>
          <c:idx val="1"/>
          <c:order val="1"/>
          <c:tx>
            <c:strRef>
              <c:f>DateConversion!$C$4:$C$5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A3-480C-A907-4E906B6ACBB9}"/>
            </c:ext>
          </c:extLst>
        </c:ser>
        <c:ser>
          <c:idx val="2"/>
          <c:order val="2"/>
          <c:tx>
            <c:strRef>
              <c:f>DateConversion!$D$4:$D$5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DateConversion!$D$6:$D$18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A3-480C-A907-4E906B6AC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2017104"/>
        <c:axId val="1563845936"/>
      </c:lineChart>
      <c:catAx>
        <c:axId val="163201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63845936"/>
        <c:crosses val="autoZero"/>
        <c:auto val="1"/>
        <c:lblAlgn val="ctr"/>
        <c:lblOffset val="100"/>
        <c:noMultiLvlLbl val="0"/>
      </c:catAx>
      <c:valAx>
        <c:axId val="1563845936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3201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826312335958002"/>
          <c:y val="0.27187919218431028"/>
          <c:w val="0.21673687664041993"/>
          <c:h val="0.244141783087260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 b="1">
                <a:solidFill>
                  <a:schemeClr val="tx1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States Based on Goal </a:t>
            </a:r>
          </a:p>
        </c:rich>
      </c:tx>
      <c:layout>
        <c:manualLayout>
          <c:xMode val="edge"/>
          <c:yMode val="edge"/>
          <c:x val="0.4480374489271316"/>
          <c:y val="3.07661800006957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7207264899447712E-2"/>
          <c:y val="0.1105666156202144"/>
          <c:w val="0.89142408745298585"/>
          <c:h val="0.53442069741282339"/>
        </c:manualLayout>
      </c:layout>
      <c:lineChart>
        <c:grouping val="standard"/>
        <c:varyColors val="0"/>
        <c:ser>
          <c:idx val="0"/>
          <c:order val="0"/>
          <c:tx>
            <c:strRef>
              <c:f>GoalStates!$F$1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GoalStates!$A$2:$A$13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GoalStates!$F$2:$F$13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67-434D-8858-91D02D6CC643}"/>
            </c:ext>
          </c:extLst>
        </c:ser>
        <c:ser>
          <c:idx val="1"/>
          <c:order val="1"/>
          <c:tx>
            <c:strRef>
              <c:f>GoalStates!$G$1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GoalStates!$A$2:$A$13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GoalStates!$G$2:$G$13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67-434D-8858-91D02D6CC643}"/>
            </c:ext>
          </c:extLst>
        </c:ser>
        <c:ser>
          <c:idx val="2"/>
          <c:order val="2"/>
          <c:tx>
            <c:strRef>
              <c:f>GoalStates!$H$1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GoalStates!$A$2:$A$13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GoalStates!$H$2:$H$13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67-434D-8858-91D02D6CC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4787872"/>
        <c:axId val="1651345952"/>
      </c:lineChart>
      <c:catAx>
        <c:axId val="165478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1345952"/>
        <c:crosses val="autoZero"/>
        <c:auto val="1"/>
        <c:lblAlgn val="ctr"/>
        <c:lblOffset val="100"/>
        <c:noMultiLvlLbl val="0"/>
      </c:catAx>
      <c:valAx>
        <c:axId val="1651345952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Percentages</a:t>
                </a:r>
              </a:p>
            </c:rich>
          </c:tx>
          <c:layout>
            <c:manualLayout>
              <c:xMode val="edge"/>
              <c:yMode val="edge"/>
              <c:x val="1.7297580070532417E-2"/>
              <c:y val="0.285213645048619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654787872"/>
        <c:crossesAt val="0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226416285593168"/>
          <c:y val="0.93178319204944737"/>
          <c:w val="0.65015847245898384"/>
          <c:h val="6.586279497133955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[StarterBook.xlsx]StaffPick!PivotTable2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StaffPick!$B$3:$B$4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StaffPick!$A$5:$A$7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StaffPick!$B$5:$B$7</c:f>
              <c:numCache>
                <c:formatCode>General</c:formatCode>
                <c:ptCount val="2"/>
                <c:pt idx="0">
                  <c:v>1699</c:v>
                </c:pt>
                <c:pt idx="1">
                  <c:v>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9F-4A79-8C18-2BCA58169022}"/>
            </c:ext>
          </c:extLst>
        </c:ser>
        <c:ser>
          <c:idx val="1"/>
          <c:order val="1"/>
          <c:tx>
            <c:strRef>
              <c:f>StaffPick!$C$3:$C$4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StaffPick!$A$5:$A$7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StaffPick!$C$5:$C$7</c:f>
              <c:numCache>
                <c:formatCode>General</c:formatCode>
                <c:ptCount val="2"/>
                <c:pt idx="0">
                  <c:v>1464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9F-4A79-8C18-2BCA58169022}"/>
            </c:ext>
          </c:extLst>
        </c:ser>
        <c:ser>
          <c:idx val="2"/>
          <c:order val="2"/>
          <c:tx>
            <c:strRef>
              <c:f>StaffPick!$D$3:$D$4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StaffPick!$A$5:$A$7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StaffPick!$D$5:$D$7</c:f>
              <c:numCache>
                <c:formatCode>General</c:formatCode>
                <c:ptCount val="2"/>
                <c:pt idx="0">
                  <c:v>345</c:v>
                </c:pt>
                <c:pt idx="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9F-4A79-8C18-2BCA58169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18778976"/>
        <c:axId val="1450351920"/>
      </c:barChart>
      <c:catAx>
        <c:axId val="1518778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50351920"/>
        <c:crosses val="autoZero"/>
        <c:auto val="1"/>
        <c:lblAlgn val="ctr"/>
        <c:lblOffset val="100"/>
        <c:noMultiLvlLbl val="0"/>
      </c:catAx>
      <c:valAx>
        <c:axId val="1450351920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2540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51877897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0</xdr:row>
      <xdr:rowOff>12700</xdr:rowOff>
    </xdr:from>
    <xdr:to>
      <xdr:col>13</xdr:col>
      <xdr:colOff>330200</xdr:colOff>
      <xdr:row>23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028A79-1936-47B8-944C-C1F81653A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</xdr:colOff>
      <xdr:row>3</xdr:row>
      <xdr:rowOff>38100</xdr:rowOff>
    </xdr:from>
    <xdr:to>
      <xdr:col>17</xdr:col>
      <xdr:colOff>82550</xdr:colOff>
      <xdr:row>33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369F7E-3C88-44AF-95FA-83E256A5B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73025</xdr:colOff>
      <xdr:row>2</xdr:row>
      <xdr:rowOff>50806</xdr:rowOff>
    </xdr:from>
    <xdr:to>
      <xdr:col>12</xdr:col>
      <xdr:colOff>238125</xdr:colOff>
      <xdr:row>19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3083E-A48E-4C74-915A-35B81E774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1495425</xdr:colOff>
      <xdr:row>13</xdr:row>
      <xdr:rowOff>63500</xdr:rowOff>
    </xdr:from>
    <xdr:to>
      <xdr:col>7</xdr:col>
      <xdr:colOff>171450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09484B-E114-47BC-A51F-E68098221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69850</xdr:colOff>
      <xdr:row>1</xdr:row>
      <xdr:rowOff>57150</xdr:rowOff>
    </xdr:from>
    <xdr:to>
      <xdr:col>12</xdr:col>
      <xdr:colOff>234950</xdr:colOff>
      <xdr:row>16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6CCF78-B319-47B7-B2A8-0C0869BB4F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uda" refreshedDate="43505.773339120373" createdVersion="6" refreshedVersion="6" minRefreshableVersion="3" recordCount="4114" xr:uid="{7F2995C3-6763-4E2C-B44E-DE661B53B6A0}">
  <cacheSource type="worksheet">
    <worksheetSource ref="A1:R4115" sheet="Original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15452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uda" refreshedDate="43505.799435185188" createdVersion="6" refreshedVersion="6" minRefreshableVersion="3" recordCount="4114" xr:uid="{F166064A-A3B5-4778-A4D6-B58E3F2D4FE9}">
  <cacheSource type="worksheet">
    <worksheetSource ref="A1:T4115" sheet="Original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154520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0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05/16/2009"/>
          <s v="Qtr1"/>
          <s v="Qtr2"/>
          <s v="Qtr3"/>
          <s v="Qtr4"/>
          <s v="&gt;0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05/16/2009"/>
          <s v="2009"/>
          <s v="2010"/>
          <s v="2011"/>
          <s v="2012"/>
          <s v="2013"/>
          <s v="2014"/>
          <s v="2015"/>
          <s v="2016"/>
          <s v="2017"/>
          <s v="&gt;0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1547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8117.2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7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1500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2496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1879.5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464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513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42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10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57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37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24810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78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246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196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84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54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10260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18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50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868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28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46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2009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8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237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3000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852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51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212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0.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25320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336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176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28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264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556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165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5425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32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38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2366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263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3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305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378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350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76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044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13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309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520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351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520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739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1392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1035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750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6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8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115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144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128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288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399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52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40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6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178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8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576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90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162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4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164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4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104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17.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53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564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21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2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3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25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102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62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21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336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8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138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215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15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3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73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1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3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192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58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3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22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3900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637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5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132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35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5175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0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7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3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85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405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390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105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9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19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21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950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1202.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7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3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330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3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325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32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600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6480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15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700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336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3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277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40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60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1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60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8710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1250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76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500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4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5400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525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59.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5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28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840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5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220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24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2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10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5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520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31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15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36.91999999999999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150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3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4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25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2500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12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15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3000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75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66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20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150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108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45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20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387900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136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82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396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60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63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5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25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44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4200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800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5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380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5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2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58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2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5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1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2055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368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2626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8200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294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480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1115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310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12410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235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13110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269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54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10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7536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1504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3575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1960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2064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70650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880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440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362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24075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455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29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36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16252.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5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159600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140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861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195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5900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452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640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248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61815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11205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5185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160425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434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8055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3636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3040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7882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20250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4350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22350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3480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756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64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36975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3406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25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3325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3225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2840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306936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2440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7450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3263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1080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246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251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14175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800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12672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2424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4284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36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300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1168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3774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120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3150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2370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480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1420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255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316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1795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4650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313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697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36800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72650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3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37350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167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190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17520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5550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0640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69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680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12325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3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354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534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0465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192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7875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15720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9547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25955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1880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5160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1190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18804.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5525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32776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2860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358145.2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01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5775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27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4545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335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730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04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239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8311.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2320.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791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975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5092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119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1987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1085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1075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59300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27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667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1044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7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117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596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249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22350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96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6275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13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79.5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76600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5925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7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21356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355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102680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14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3860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3811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7550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235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184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2940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28496.7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502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190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62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3650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86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350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9485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155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98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44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228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7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7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723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137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2188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38480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2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25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546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329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584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99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90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480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260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15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10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80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156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5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24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48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33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220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289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2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1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2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168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3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10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1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350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9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897.5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5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13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66.6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490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39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7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605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0.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40.96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50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780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1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9350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4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420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33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27280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25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600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630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2205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880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4744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5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2249.9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60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60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34.4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4323.7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520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26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8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58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122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168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20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5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5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25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16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3400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4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3298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45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8400.700000000000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70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280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930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4200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455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44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34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1580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34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21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987.4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4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17300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34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72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118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28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1180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300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10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5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4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25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44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1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1700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12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1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20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20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2100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150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851.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8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3000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24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30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30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15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8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5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12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85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7999.9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447.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2400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8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5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875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6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3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9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20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210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8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7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45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200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7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3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5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8000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4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5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7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0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5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60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195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4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5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750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7.8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7260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6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250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75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54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975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45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600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19.9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4500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25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5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50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2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12000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00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1.4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2600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434800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38000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25525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4740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21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340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945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2050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72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625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84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83025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12156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21920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4350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485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79730.88000000000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630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900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90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156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4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48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2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80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400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375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5600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2790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45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107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3000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100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156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2400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4800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493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5358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9675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2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200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105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4320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20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600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720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67200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680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50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40200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29600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1050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420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75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570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2900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15700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465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483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555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05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220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500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31008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14760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0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3380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194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25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420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330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112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400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48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50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779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9758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3825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0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10010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2800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87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521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975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80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530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355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.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422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484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10763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3888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4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615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8340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5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2220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32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82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310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1642.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2897.3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385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880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1100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2621.9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1860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25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2600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98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170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154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4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47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4950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0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42.9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308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15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208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38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1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75.18000000000000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4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5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399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9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9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270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200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98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52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14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220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20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34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238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15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960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150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424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2576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90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213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3045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400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84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10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450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8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99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162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5680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228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93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20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4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12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19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144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28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72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1435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34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66.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56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6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13635.96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207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26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86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37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269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3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49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8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57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3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2310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246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412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80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230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155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1220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4800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1900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470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97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381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477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885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51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0.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4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600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532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14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217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138722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681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7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288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91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392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672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9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200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513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4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3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55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4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26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00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72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16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17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63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1418.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58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10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63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302.3999999999999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7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120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4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21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4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800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12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72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02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1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060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56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576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6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9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2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150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9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128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7.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7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7200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58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5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39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2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300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810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9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45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406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4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4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285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4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150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7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7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7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5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26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1550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120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36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4800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600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75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32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14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12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60500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604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75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1095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2790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8500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84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1322.0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8550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046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10450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9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315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190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15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360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1620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320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330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7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50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900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1600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150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2400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2700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32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212653.4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36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310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3555.5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525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86552.0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0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690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46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2050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320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5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5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400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1372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2200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90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2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40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3740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6000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5368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2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2199.780000000000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3000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375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32200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32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2280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93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50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461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2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3875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2250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60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5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3800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887500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140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18000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46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1434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1480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2620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12200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49700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8540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8326.1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2550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1410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318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990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518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358.5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83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349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949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21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91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15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8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6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200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14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80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600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7.9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1107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5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22200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5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200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2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3000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7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620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3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73125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175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3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4680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960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272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30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50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2700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36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66150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735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129.99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4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14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2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486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47000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348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7000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550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5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40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0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92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225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2220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18000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8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525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3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550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25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27456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1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18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600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5000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8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135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2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1250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1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30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4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805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40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15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300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3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25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1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251.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975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1400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8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360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8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7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450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1000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15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2400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8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5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00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30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225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570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20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250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120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960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5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30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125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285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18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75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75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3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4250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50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4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7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82500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387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922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612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17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7740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6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5733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89250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170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4240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47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84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39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494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6660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67750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46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741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8060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28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2354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7500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2760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206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6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20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70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500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27450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3108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48495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801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41365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2100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266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552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3781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270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9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2000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120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7.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5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6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452.0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3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64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17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9.1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56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90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340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620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17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147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405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52400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4440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493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71.0999999999999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47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327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108300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68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80400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4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244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1040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682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615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22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2310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475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34980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21840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38728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16900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32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4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2160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116750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58350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204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61950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1235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23655.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950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5180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4110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22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2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1260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30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62.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244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780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301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26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884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800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11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16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195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47600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60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120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72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58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12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378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4160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258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391600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22500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380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402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480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2500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4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4880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980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24800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75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3800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5400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52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300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3234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140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660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4500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160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100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196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25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0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75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8500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36708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400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22400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7000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4500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1850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1150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5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615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208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2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730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7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1527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860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3900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24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227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42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768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30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295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130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1470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125.4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121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1584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2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1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6048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6900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1102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450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4350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131381.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30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4899.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8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5200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99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4360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621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266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15100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1.2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3650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1184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204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220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1072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56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312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560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17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53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6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600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520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127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2870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4380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158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2860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16560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1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600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82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264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72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4250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36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6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6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6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9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91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2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5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39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9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3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63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3.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4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5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3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5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20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3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25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799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12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902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30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20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66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16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163.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3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540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150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0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37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7.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105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150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5100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600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150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11700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78060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3968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24000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2783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2042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1215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109760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84000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70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2280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615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54960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11070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1012100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113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3175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30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14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201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9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55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2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8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55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5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2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20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460200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7238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2662.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1748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5520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64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396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39035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343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6480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28840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1172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17200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4400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166500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972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9225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35400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1305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3006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8812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96620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4458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84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64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6440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245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480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2679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305900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1715.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1470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33300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2767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4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546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2688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322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5680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470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6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22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3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11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7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3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52.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68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180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2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22.5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1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10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1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12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4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77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110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5500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312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484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7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27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60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3500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0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75.8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66.6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1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2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24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7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12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1288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66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1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7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97.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5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1400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8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0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196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264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7360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20500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27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6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224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21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2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385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10880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1570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1106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40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34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17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85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448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13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25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7800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8640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76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3520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4920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504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3300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1880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58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4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740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391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7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27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342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68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6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33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850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128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166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2300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207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307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640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4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315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8400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7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7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3600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55250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642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22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8.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797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4960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20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222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325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245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278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9280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1040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23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1540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83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12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565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3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126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252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73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1120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25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57460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35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08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52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5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39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80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33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27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1140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75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24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1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276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275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204.2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158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101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65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10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220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45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7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5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2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3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425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1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6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1338.6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7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2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32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28.8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30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2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49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04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3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87.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45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20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3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600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5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62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8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402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385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623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1605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1431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90500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13165.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625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6100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108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525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765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660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7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270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2450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5100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2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416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429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1287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195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750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880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2254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105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10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570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32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403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20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48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750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418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4560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132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2660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7400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165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2592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55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240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22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32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495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12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3475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6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1620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2268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1634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140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920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24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52273.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29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63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1312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806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2745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1600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40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2688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31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9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404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149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1680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150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180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4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08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14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3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3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12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100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76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7680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96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49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33900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140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7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1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900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5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2750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18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28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11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80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4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13400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3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19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31350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95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72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2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161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33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965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11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2610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16712.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760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66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8277.7695000000003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1680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142.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288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312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5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2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425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8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617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260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6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32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3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100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120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140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2713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19.6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26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4803.7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34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24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22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880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29520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1200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130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112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20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4263.8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58.6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11620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21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378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135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2475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3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123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10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0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49500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12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330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2422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42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21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1248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13.3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200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7300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25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4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1050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7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1280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16.2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99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78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160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6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86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240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260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100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420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660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385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12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1087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1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710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9600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201.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12207500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570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247800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71560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68000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525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184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42450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471500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900480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417000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238700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205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2075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12180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219000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19800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94920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424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3100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1633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30600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3895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14265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515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51300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810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5500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377400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35050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154520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59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406098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80400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40480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1892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4105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940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162600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72500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90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528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105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64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1540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6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50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60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3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3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7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217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125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90035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687500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8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177000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5730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151500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137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644.02390000000003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199000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2110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8550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9150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7299200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7937100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1166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47900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10650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29250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71200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183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475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25000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353000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420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583200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11350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539000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237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2350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204800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25400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3275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39500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39624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51520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254400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4290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32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7375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8130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140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1400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2673.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2700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288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21700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43414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1167050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37100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1700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19360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27050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6050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21735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606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27700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99900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49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250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4100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750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20300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960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15225231.439999999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622400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1300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49.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1900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131500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191250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55600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5025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47000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18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81991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4962610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9400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960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607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50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192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570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18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138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498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40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37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225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1280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4428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330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34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252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55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8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114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920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189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162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880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80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8943.549999999999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96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198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968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116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3056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60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76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78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3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7490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735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540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44160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42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17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44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5520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500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240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2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5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16200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400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6608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15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24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1680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1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9900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3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18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110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320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7000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2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1680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500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126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1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852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133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5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21450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200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270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0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1490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5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46480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4275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93300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7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1600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5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2610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110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456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640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12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120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10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66.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188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13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378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2520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182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3550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950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21475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21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3900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1060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1068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502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266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3115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7840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7124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28239.1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105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10203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187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38856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13455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8780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529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3276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129900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2604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22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526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30.8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2884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100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109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202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7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14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24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7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288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30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738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0.0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14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181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37.79999999999999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152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190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241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1635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15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1950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296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252840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5778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3913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1440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43184.68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42330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825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4940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9775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2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911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19040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17694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316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10650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4800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163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2525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20.35000000000000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145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7920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142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7030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8960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630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142750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4080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2241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6720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985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10704.5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4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42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4510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2060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210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210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597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450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670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91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808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54320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225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41750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26560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944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675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247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513.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3441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1759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204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32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4704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3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9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1440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354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237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21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477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25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37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43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7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92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229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560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08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1015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19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8640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4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5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10550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195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643.5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678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3006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2555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1473.352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30700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642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226440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36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237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78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60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160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300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815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231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445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756.48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108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1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457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7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5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117425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53700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31250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5705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2264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880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56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268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55250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33000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21480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8450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2760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61200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1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8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35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32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35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16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22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5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8.4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675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700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8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100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85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22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12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450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6044.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6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3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8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4550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45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296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16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1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0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5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520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12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4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100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52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726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3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150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7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9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195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360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2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25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073.2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6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60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225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3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50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35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6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60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20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28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4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100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34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1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100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817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9280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6220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1830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5750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5550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842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3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12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530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1860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9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201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4550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48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100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2852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400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84600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578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645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3450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15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86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33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13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43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116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56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360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8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780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94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900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202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176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07.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632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48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16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380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25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2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315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82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9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57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195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262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80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162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518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5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630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2240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20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680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17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77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550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2660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100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4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60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94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600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6500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35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23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322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64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2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284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324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4560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312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274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240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10200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28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15600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1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333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590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6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220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9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2.5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2850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122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227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737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222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580.9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975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2058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54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90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201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700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53.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32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22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2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63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30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9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1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13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14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400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400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17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550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9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5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30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3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300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48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3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3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80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285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945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0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420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452.0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500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75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586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87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200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176200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42350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3184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243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236600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131354.0499999999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40293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294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10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5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1440.7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5950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79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1155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53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81315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69750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1110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1240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277440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7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12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6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176.1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500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162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5720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449.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995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232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966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50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130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48.5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47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2070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1501000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5200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460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267500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7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72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375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300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4760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1100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3570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6000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645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22800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1770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3920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490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100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300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160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1120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82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1610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206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270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28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88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23332.79999999999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2100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470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2640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5985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725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8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526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160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1200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128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16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12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45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8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70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35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94400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30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3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5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3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45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228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96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60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399.96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156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2600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1800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330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132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9205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3152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2098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5400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6528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2854.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786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213000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7625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66120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18700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81250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2664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414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43250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2017.5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9250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21120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25148.9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45200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404000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7070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5880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172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18414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111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1752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59500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.6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542.5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464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368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75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10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51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32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5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52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92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57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2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200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2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67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16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7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300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3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2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2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32.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1182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6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2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38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6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60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5.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52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1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756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3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82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2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35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18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61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480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710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185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80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40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72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1980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56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48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7300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1.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14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16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752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695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65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310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6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270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141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23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72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228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4650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310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52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142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1080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415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268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96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3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507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198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200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20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4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35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564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1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9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1530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3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46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21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1900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33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156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237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94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16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93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9.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178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108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08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33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292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1050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104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30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14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3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18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7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2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36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7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38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50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7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1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2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900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100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45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130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20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15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60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36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2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112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348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3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5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1800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2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3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42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6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100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93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2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36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36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90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385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1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1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20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6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59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42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5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4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18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3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25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3754.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20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3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129.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18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100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3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3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3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3675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89550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1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37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24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60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620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67.5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117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1350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92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136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4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82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80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200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25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40400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4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325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4500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2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2900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16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1200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132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158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450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4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20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980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980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585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12800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35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164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17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546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137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34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165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435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904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9.800000000000000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9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12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23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72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388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2950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270200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54500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11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134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6625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28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728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27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790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192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220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177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37350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372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1150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2165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27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4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2624.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280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51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10800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25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7760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12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780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3200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22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7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0700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13925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136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306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34980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72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3390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10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463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620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42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9100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362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22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2800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49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10440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717.5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43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250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69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126000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76750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8225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16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270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4720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126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78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5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920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18720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2560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4582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10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235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202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54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122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10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30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2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54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165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13200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67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690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5400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5250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8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500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7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1600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1404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24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1960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50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300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500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44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180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360089.8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14000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5000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60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243.5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225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60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40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195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125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2025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45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2100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68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10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149.1999999999999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280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20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13155.7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10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56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3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1440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8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1811.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4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11600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0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302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25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152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99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40413.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1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7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100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1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3000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3.9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43500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32000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425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755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2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4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49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3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8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2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54.3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11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1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3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4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82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300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600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4260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1026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31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64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190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147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723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8610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15100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489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164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3450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78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256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1480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252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9360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177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157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32550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165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1525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656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142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819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58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740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690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300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104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127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117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260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540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7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1057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170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97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24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224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36600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8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10450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15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1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136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18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40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90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265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5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4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25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6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96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198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4100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2147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180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7406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3760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282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380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469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7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468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2208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23800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885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452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210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229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648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78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2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36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259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40400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9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28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26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305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46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27150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2200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9415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22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6096.4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102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14195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1830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568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110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5670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193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142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2400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4840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5325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30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1125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2300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24180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5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176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820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525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231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3650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161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1634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170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122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170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978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432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840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5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54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76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4500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84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4433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21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45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00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850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3654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0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235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73470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376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45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404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830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85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207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12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1440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7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5.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409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14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18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7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242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720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1890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2640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210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420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63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2625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80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81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20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199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08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1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112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1025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5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464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356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14671.2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18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64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80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950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7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75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490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6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4560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64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16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26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103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325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498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88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780.6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315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2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5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68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3760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14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93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468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16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80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6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27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44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434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4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178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270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350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22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165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26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40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42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16200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920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648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340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10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2015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216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7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90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2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23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270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39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1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27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1820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51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152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616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115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76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840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1920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161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52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384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3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820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5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67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6200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33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9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6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66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148.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19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42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6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260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5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8500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191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2475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34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1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59.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910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134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90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10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12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170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78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7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132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1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20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76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2240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126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9800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138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2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456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31200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3262.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43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102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8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144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42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84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674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16800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19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85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108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35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21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410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107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2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6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2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25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14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94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16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10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37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42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14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6900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48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11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264.0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8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9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6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42.5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114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4650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72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213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141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17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176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22.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15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46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617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78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5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1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7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11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84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9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950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240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45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110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49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168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1320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87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360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270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5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330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43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5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360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2340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759.9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6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7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42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630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24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95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8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97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87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72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9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13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28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17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1232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1380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7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52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495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56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42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5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74.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320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74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3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112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516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610.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9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60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26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259.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40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10200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92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25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189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166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7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2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8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467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43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6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2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20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760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27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420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1600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37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154.6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72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265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33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44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55800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77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24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2368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135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97.6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12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17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1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760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410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19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2050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52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37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4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23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261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102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162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55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7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24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67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490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720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360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78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405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14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22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2480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365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12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0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129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7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161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16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825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27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8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0.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106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1960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85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207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1920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11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1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411.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310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127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2850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177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180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112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377.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112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17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20685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210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21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5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117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23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192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58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200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3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008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155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350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35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42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66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25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1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0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80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0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2920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6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8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4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5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60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57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395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230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4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3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39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5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108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320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0.2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152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86.8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456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1740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28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17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6.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14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1710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456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39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1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12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2388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20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6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102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18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201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2310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172.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630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2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125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1170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186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46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0960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17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46.6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210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32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1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6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6800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100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9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585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63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31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8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989.4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9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23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27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5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35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10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780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380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97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94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1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52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30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8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132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220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52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283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3827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4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39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6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20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25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66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105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3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2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9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32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8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0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8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26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3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168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1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7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5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67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154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76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175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39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352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455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350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385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40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90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9600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112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232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16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4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5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285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62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28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752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118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864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725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75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234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54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28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6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426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75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142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2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68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1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225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222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3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40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35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5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480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300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7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13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24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76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39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7.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22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56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51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2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555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4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2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26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6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161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380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102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17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245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15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195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4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4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08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24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171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16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11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34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0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40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0.0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340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11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95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49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480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56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94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559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8400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4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60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2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2000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220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1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5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2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25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78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2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75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15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337.8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4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10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5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1966.6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4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179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350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8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127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4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28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72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1200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5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4200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16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1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6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25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40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20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12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3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93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2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10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24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4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3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240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180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2880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5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70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67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1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3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18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15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7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4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195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600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4.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5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35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280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84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60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69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8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162.7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10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11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65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2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6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320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4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20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6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14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28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32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14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2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4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6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8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1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17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55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169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30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840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8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85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11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13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540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16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36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17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21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42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5124.399999999999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1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8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65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5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6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49.5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90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5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2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51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15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98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8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168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0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40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5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6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3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2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4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57.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273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1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4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7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3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20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6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14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1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30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3546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8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20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21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22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15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423.3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2246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27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250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0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14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10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2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6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3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2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5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67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0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1547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2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5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39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1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1050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135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21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15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7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60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85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1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16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15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85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162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6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7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577.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26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90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3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66.8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3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2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3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3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5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6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4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3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12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11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16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3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17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4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30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6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2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198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65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8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8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2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45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n v="182"/>
    <b v="1"/>
    <s v="film &amp; video/television"/>
    <n v="136.85882352941178"/>
    <n v="15470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0"/>
    <n v="79"/>
    <b v="1"/>
    <s v="film &amp; video/television"/>
    <n v="142.60827250608273"/>
    <n v="8117.2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0"/>
    <n v="35"/>
    <b v="1"/>
    <s v="film &amp; video/television"/>
    <n v="105"/>
    <n v="17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0"/>
    <n v="150"/>
    <b v="1"/>
    <s v="film &amp; video/television"/>
    <n v="103.89999999999999"/>
    <n v="15000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0"/>
    <n v="284"/>
    <b v="1"/>
    <s v="film &amp; video/television"/>
    <n v="122.99154545454545"/>
    <n v="124960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0"/>
    <n v="47"/>
    <b v="1"/>
    <s v="film &amp; video/television"/>
    <n v="109.77744436109028"/>
    <n v="1879.5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0"/>
    <n v="58"/>
    <b v="1"/>
    <s v="film &amp; video/television"/>
    <n v="106.4875"/>
    <n v="4640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0"/>
    <n v="57"/>
    <b v="1"/>
    <s v="film &amp; video/television"/>
    <n v="101.22222222222221"/>
    <n v="5130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0"/>
    <n v="12"/>
    <b v="1"/>
    <s v="film &amp; video/television"/>
    <n v="100.04342857142856"/>
    <n v="420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0"/>
    <n v="20"/>
    <b v="1"/>
    <s v="film &amp; video/television"/>
    <n v="125.998"/>
    <n v="100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0"/>
    <n v="19"/>
    <b v="1"/>
    <s v="film &amp; video/television"/>
    <n v="100.49999999999999"/>
    <n v="570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0"/>
    <n v="75"/>
    <b v="1"/>
    <s v="film &amp; video/television"/>
    <n v="120.5"/>
    <n v="3750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0"/>
    <n v="827"/>
    <b v="1"/>
    <s v="film &amp; video/television"/>
    <n v="165.29333333333335"/>
    <n v="248100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0"/>
    <n v="51"/>
    <b v="1"/>
    <s v="film &amp; video/television"/>
    <n v="159.97142857142856"/>
    <n v="1785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0"/>
    <n v="41"/>
    <b v="1"/>
    <s v="film &amp; video/television"/>
    <n v="100.93333333333334"/>
    <n v="2460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0"/>
    <n v="98"/>
    <b v="1"/>
    <s v="film &amp; video/television"/>
    <n v="106.60000000000001"/>
    <n v="1960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0"/>
    <n v="70"/>
    <b v="1"/>
    <s v="film &amp; video/television"/>
    <n v="100.24166666666667"/>
    <n v="8400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0"/>
    <n v="36"/>
    <b v="1"/>
    <s v="film &amp; video/television"/>
    <n v="100.66666666666666"/>
    <n v="540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0"/>
    <n v="342"/>
    <b v="1"/>
    <s v="film &amp; video/television"/>
    <n v="106.32110000000002"/>
    <n v="102600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0"/>
    <n v="22"/>
    <b v="1"/>
    <s v="film &amp; video/television"/>
    <n v="145.29411764705881"/>
    <n v="187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0"/>
    <n v="25"/>
    <b v="1"/>
    <s v="film &amp; video/television"/>
    <n v="100.2"/>
    <n v="500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0"/>
    <n v="101"/>
    <b v="1"/>
    <s v="film &amp; video/television"/>
    <n v="109.13513513513513"/>
    <n v="18685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0"/>
    <n v="8"/>
    <b v="1"/>
    <s v="film &amp; video/television"/>
    <n v="117.14285714285715"/>
    <n v="28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0"/>
    <n v="23"/>
    <b v="1"/>
    <s v="film &amp; video/television"/>
    <n v="118.5"/>
    <n v="460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0"/>
    <n v="574"/>
    <b v="1"/>
    <s v="film &amp; video/television"/>
    <n v="108.80768571428572"/>
    <n v="200900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0"/>
    <n v="14"/>
    <b v="1"/>
    <s v="film &amp; video/television"/>
    <n v="133.33333333333331"/>
    <n v="84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0"/>
    <n v="19"/>
    <b v="1"/>
    <s v="film &amp; video/television"/>
    <n v="155.20000000000002"/>
    <n v="237.5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0"/>
    <n v="150"/>
    <b v="1"/>
    <s v="film &amp; video/television"/>
    <n v="111.72500000000001"/>
    <n v="30000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0"/>
    <n v="71"/>
    <b v="1"/>
    <s v="film &amp; video/television"/>
    <n v="100.35000000000001"/>
    <n v="8520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0"/>
    <n v="117"/>
    <b v="1"/>
    <s v="film &amp; video/television"/>
    <n v="123.33333333333334"/>
    <n v="3510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0"/>
    <n v="53"/>
    <b v="1"/>
    <s v="film &amp; video/television"/>
    <n v="101.29975"/>
    <n v="2120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0"/>
    <n v="1"/>
    <b v="1"/>
    <s v="film &amp; video/television"/>
    <n v="100"/>
    <n v="0.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0"/>
    <n v="89"/>
    <b v="1"/>
    <s v="film &amp; video/television"/>
    <n v="100.24604569420035"/>
    <n v="25320.5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0"/>
    <n v="64"/>
    <b v="1"/>
    <s v="film &amp; video/television"/>
    <n v="102.0952380952381"/>
    <n v="3360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0"/>
    <n v="68"/>
    <b v="1"/>
    <s v="film &amp; video/television"/>
    <n v="130.46153846153845"/>
    <n v="1768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0"/>
    <n v="28"/>
    <b v="1"/>
    <s v="film &amp; video/television"/>
    <n v="166.5"/>
    <n v="280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0"/>
    <n v="44"/>
    <b v="1"/>
    <s v="film &amp; video/television"/>
    <n v="142.15"/>
    <n v="2640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0"/>
    <n v="253"/>
    <b v="1"/>
    <s v="film &amp; video/television"/>
    <n v="183.44090909090909"/>
    <n v="55660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0"/>
    <n v="66"/>
    <b v="1"/>
    <s v="film &amp; video/television"/>
    <n v="110.04"/>
    <n v="1650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0"/>
    <n v="217"/>
    <b v="1"/>
    <s v="film &amp; video/television"/>
    <n v="130.98000000000002"/>
    <n v="54250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0"/>
    <n v="16"/>
    <b v="1"/>
    <s v="film &amp; video/television"/>
    <n v="101.35000000000001"/>
    <n v="320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0"/>
    <n v="19"/>
    <b v="1"/>
    <s v="film &amp; video/television"/>
    <n v="100"/>
    <n v="380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0"/>
    <n v="169"/>
    <b v="1"/>
    <s v="film &amp; video/television"/>
    <n v="141.85714285714286"/>
    <n v="23660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0"/>
    <n v="263"/>
    <b v="1"/>
    <s v="film &amp; video/television"/>
    <n v="308.65999999999997"/>
    <n v="26300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0"/>
    <n v="15"/>
    <b v="1"/>
    <s v="film &amp; video/television"/>
    <n v="100"/>
    <n v="300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0"/>
    <n v="61"/>
    <b v="1"/>
    <s v="film &amp; video/television"/>
    <n v="120"/>
    <n v="3050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0"/>
    <n v="45"/>
    <b v="1"/>
    <s v="film &amp; video/television"/>
    <n v="104.16666666666667"/>
    <n v="3780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0"/>
    <n v="70"/>
    <b v="1"/>
    <s v="film &amp; video/television"/>
    <n v="107.61100000000002"/>
    <n v="3500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0"/>
    <n v="38"/>
    <b v="1"/>
    <s v="film &amp; video/television"/>
    <n v="107.94999999999999"/>
    <n v="760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0"/>
    <n v="87"/>
    <b v="1"/>
    <s v="film &amp; video/television"/>
    <n v="100"/>
    <n v="10440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0"/>
    <n v="22"/>
    <b v="1"/>
    <s v="film &amp; video/television"/>
    <n v="100"/>
    <n v="132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0"/>
    <n v="119"/>
    <b v="1"/>
    <s v="film &amp; video/television"/>
    <n v="128.0181818181818"/>
    <n v="13090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0"/>
    <n v="52"/>
    <b v="1"/>
    <s v="film &amp; video/television"/>
    <n v="116.21"/>
    <n v="5200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0"/>
    <n v="117"/>
    <b v="1"/>
    <s v="film &amp; video/television"/>
    <n v="109.63333333333334"/>
    <n v="3510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0"/>
    <n v="52"/>
    <b v="1"/>
    <s v="film &amp; video/television"/>
    <n v="101"/>
    <n v="5200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0"/>
    <n v="86"/>
    <b v="1"/>
    <s v="film &amp; video/television"/>
    <n v="128.95348837209301"/>
    <n v="7396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0"/>
    <n v="174"/>
    <b v="1"/>
    <s v="film &amp; video/television"/>
    <n v="107.26249999999999"/>
    <n v="13920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0"/>
    <n v="69"/>
    <b v="1"/>
    <s v="film &amp; video/television"/>
    <n v="101.89999999999999"/>
    <n v="10350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0"/>
    <n v="75"/>
    <b v="1"/>
    <s v="film &amp; video/television"/>
    <n v="102.91"/>
    <n v="7500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0"/>
    <n v="33"/>
    <b v="1"/>
    <s v="film &amp; video/television"/>
    <n v="100.12570000000001"/>
    <n v="6600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0"/>
    <n v="108"/>
    <b v="1"/>
    <s v="film &amp; video/shorts"/>
    <n v="103.29622222222221"/>
    <n v="4860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0"/>
    <n v="23"/>
    <b v="1"/>
    <s v="film &amp; video/shorts"/>
    <n v="148.30000000000001"/>
    <n v="1150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0"/>
    <n v="48"/>
    <b v="1"/>
    <s v="film &amp; video/shorts"/>
    <n v="154.73333333333332"/>
    <n v="1440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0"/>
    <n v="64"/>
    <b v="1"/>
    <s v="film &amp; video/shorts"/>
    <n v="113.51849999999999"/>
    <n v="1280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0"/>
    <n v="24"/>
    <b v="1"/>
    <s v="film &amp; video/shorts"/>
    <n v="173.33333333333334"/>
    <n v="288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0"/>
    <n v="57"/>
    <b v="1"/>
    <s v="film &amp; video/shorts"/>
    <n v="107.52857142857141"/>
    <n v="3990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0"/>
    <n v="26"/>
    <b v="1"/>
    <s v="film &amp; video/shorts"/>
    <n v="118.6"/>
    <n v="520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0"/>
    <n v="20"/>
    <b v="1"/>
    <s v="film &amp; video/shorts"/>
    <n v="116.25000000000001"/>
    <n v="400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0"/>
    <n v="36"/>
    <b v="1"/>
    <s v="film &amp; video/shorts"/>
    <n v="127.16666666666667"/>
    <n v="216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0"/>
    <n v="178"/>
    <b v="1"/>
    <s v="film &amp; video/shorts"/>
    <n v="110.9423"/>
    <n v="17800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0"/>
    <n v="17"/>
    <b v="1"/>
    <s v="film &amp; video/shorts"/>
    <n v="127.2"/>
    <n v="8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0"/>
    <n v="32"/>
    <b v="1"/>
    <s v="film &amp; video/shorts"/>
    <n v="123.94444444444443"/>
    <n v="576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0"/>
    <n v="41"/>
    <b v="1"/>
    <s v="film &amp; video/shorts"/>
    <n v="108.40909090909091"/>
    <n v="902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0"/>
    <n v="18"/>
    <b v="1"/>
    <s v="film &amp; video/shorts"/>
    <n v="100"/>
    <n v="162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0"/>
    <n v="29"/>
    <b v="1"/>
    <s v="film &amp; video/shorts"/>
    <n v="112.93199999999999"/>
    <n v="145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0"/>
    <n v="47"/>
    <b v="1"/>
    <s v="film &amp; video/shorts"/>
    <n v="115.42857142857143"/>
    <n v="1645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0"/>
    <n v="15"/>
    <b v="1"/>
    <s v="film &amp; video/shorts"/>
    <n v="153.33333333333334"/>
    <n v="45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0"/>
    <n v="26"/>
    <b v="1"/>
    <s v="film &amp; video/shorts"/>
    <n v="392.5"/>
    <n v="104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0"/>
    <n v="35"/>
    <b v="1"/>
    <s v="film &amp; video/shorts"/>
    <n v="2702"/>
    <n v="17.5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0"/>
    <n v="41"/>
    <b v="1"/>
    <s v="film &amp; video/shorts"/>
    <n v="127"/>
    <n v="533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0"/>
    <n v="47"/>
    <b v="1"/>
    <s v="film &amp; video/shorts"/>
    <n v="107.25"/>
    <n v="5640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0"/>
    <n v="28"/>
    <b v="1"/>
    <s v="film &amp; video/shorts"/>
    <n v="198"/>
    <n v="210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0"/>
    <n v="100"/>
    <b v="1"/>
    <s v="film &amp; video/shorts"/>
    <n v="100.01249999999999"/>
    <n v="4000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0"/>
    <n v="13"/>
    <b v="1"/>
    <s v="film &amp; video/shorts"/>
    <n v="102.49999999999999"/>
    <n v="26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0"/>
    <n v="7"/>
    <b v="1"/>
    <s v="film &amp; video/shorts"/>
    <n v="100"/>
    <n v="35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0"/>
    <n v="21"/>
    <b v="1"/>
    <s v="film &amp; video/shorts"/>
    <n v="125.49999999999999"/>
    <n v="252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0"/>
    <n v="17"/>
    <b v="1"/>
    <s v="film &amp; video/shorts"/>
    <n v="106.46666666666667"/>
    <n v="1020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0"/>
    <n v="25"/>
    <b v="1"/>
    <s v="film &amp; video/shorts"/>
    <n v="104.60000000000001"/>
    <n v="625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0"/>
    <n v="60"/>
    <b v="1"/>
    <s v="film &amp; video/shorts"/>
    <n v="102.85714285714285"/>
    <n v="210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0"/>
    <n v="56"/>
    <b v="1"/>
    <s v="film &amp; video/shorts"/>
    <n v="115.06666666666668"/>
    <n v="3360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0"/>
    <n v="16"/>
    <b v="1"/>
    <s v="film &amp; video/shorts"/>
    <n v="100.4"/>
    <n v="80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0"/>
    <n v="46"/>
    <b v="1"/>
    <s v="film &amp; video/shorts"/>
    <n v="120"/>
    <n v="1380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0"/>
    <n v="43"/>
    <b v="1"/>
    <s v="film &amp; video/shorts"/>
    <n v="105.2"/>
    <n v="2150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0"/>
    <n v="15"/>
    <b v="1"/>
    <s v="film &amp; video/shorts"/>
    <n v="110.60000000000001"/>
    <n v="150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0"/>
    <n v="12"/>
    <b v="1"/>
    <s v="film &amp; video/shorts"/>
    <n v="104"/>
    <n v="30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0"/>
    <n v="21"/>
    <b v="1"/>
    <s v="film &amp; video/shorts"/>
    <n v="131.42857142857142"/>
    <n v="73.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0"/>
    <n v="34"/>
    <b v="1"/>
    <s v="film &amp; video/shorts"/>
    <n v="114.66666666666667"/>
    <n v="510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0"/>
    <n v="8"/>
    <b v="1"/>
    <s v="film &amp; video/shorts"/>
    <n v="106.25"/>
    <n v="32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0"/>
    <n v="60"/>
    <b v="1"/>
    <s v="film &amp; video/shorts"/>
    <n v="106.25"/>
    <n v="1920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0"/>
    <n v="39"/>
    <b v="1"/>
    <s v="film &amp; video/shorts"/>
    <n v="106.01933333333334"/>
    <n v="585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0"/>
    <n v="26"/>
    <b v="1"/>
    <s v="film &amp; video/shorts"/>
    <n v="100"/>
    <n v="1300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0"/>
    <n v="35"/>
    <b v="1"/>
    <s v="film &amp; video/shorts"/>
    <n v="100"/>
    <n v="1225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0"/>
    <n v="65"/>
    <b v="1"/>
    <s v="film &amp; video/shorts"/>
    <n v="127.75000000000001"/>
    <n v="3900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0"/>
    <n v="49"/>
    <b v="1"/>
    <s v="film &amp; video/shorts"/>
    <n v="105.15384615384616"/>
    <n v="637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0"/>
    <n v="10"/>
    <b v="1"/>
    <s v="film &amp; video/shorts"/>
    <n v="120"/>
    <n v="5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0"/>
    <n v="60"/>
    <b v="1"/>
    <s v="film &amp; video/shorts"/>
    <n v="107.40909090909089"/>
    <n v="1320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x v="0"/>
    <n v="27"/>
    <b v="1"/>
    <s v="film &amp; video/shorts"/>
    <n v="100.49999999999999"/>
    <n v="1350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0"/>
    <n v="69"/>
    <b v="1"/>
    <s v="film &amp; video/shorts"/>
    <n v="102.46666666666667"/>
    <n v="5175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0"/>
    <n v="47"/>
    <b v="1"/>
    <s v="film &amp; video/shorts"/>
    <n v="246.66666666666669"/>
    <n v="705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0"/>
    <n v="47"/>
    <b v="1"/>
    <s v="film &amp; video/shorts"/>
    <n v="219.49999999999997"/>
    <n v="470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0"/>
    <n v="26"/>
    <b v="1"/>
    <s v="film &amp; video/shorts"/>
    <n v="130.76923076923077"/>
    <n v="338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0"/>
    <n v="53"/>
    <b v="1"/>
    <s v="film &amp; video/shorts"/>
    <n v="154.57142857142858"/>
    <n v="1855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0"/>
    <n v="81"/>
    <b v="1"/>
    <s v="film &amp; video/shorts"/>
    <n v="104"/>
    <n v="4050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0"/>
    <n v="78"/>
    <b v="1"/>
    <s v="film &amp; video/shorts"/>
    <n v="141"/>
    <n v="3900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0"/>
    <n v="35"/>
    <b v="1"/>
    <s v="film &amp; video/shorts"/>
    <n v="103.33333333333334"/>
    <n v="1050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x v="0"/>
    <n v="22"/>
    <b v="1"/>
    <s v="film &amp; video/shorts"/>
    <n v="140.44444444444443"/>
    <n v="99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0"/>
    <n v="57"/>
    <b v="1"/>
    <s v="film &amp; video/shorts"/>
    <n v="113.65714285714286"/>
    <n v="1995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0"/>
    <n v="27"/>
    <b v="1"/>
    <s v="film &amp; video/shorts"/>
    <n v="100.49377777777779"/>
    <n v="1215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0"/>
    <n v="39"/>
    <b v="1"/>
    <s v="film &amp; video/shorts"/>
    <n v="113.03159999999998"/>
    <n v="1950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0"/>
    <n v="37"/>
    <b v="1"/>
    <s v="film &amp; video/shorts"/>
    <n v="104.55692307692308"/>
    <n v="1202.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0"/>
    <n v="1"/>
    <b v="0"/>
    <s v="film &amp; video/science fiction"/>
    <n v="1.4285714285714287E-2"/>
    <n v="70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0"/>
    <n v="1"/>
    <b v="0"/>
    <s v="film &amp; video/science fiction"/>
    <n v="3.3333333333333333E-2"/>
    <n v="30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0"/>
    <n v="0"/>
    <b v="0"/>
    <s v="film &amp; video/science fiction"/>
    <n v="0"/>
    <n v="0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0"/>
    <n v="6"/>
    <b v="0"/>
    <s v="film &amp; video/science fiction"/>
    <n v="0.27454545454545454"/>
    <n v="3300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0"/>
    <n v="0"/>
    <b v="0"/>
    <s v="film &amp; video/science fiction"/>
    <n v="0"/>
    <n v="0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0"/>
    <n v="6"/>
    <b v="0"/>
    <s v="film &amp; video/science fiction"/>
    <n v="14.000000000000002"/>
    <n v="30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0"/>
    <n v="13"/>
    <b v="0"/>
    <s v="film &amp; video/science fiction"/>
    <n v="5.548"/>
    <n v="3250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0"/>
    <n v="4"/>
    <b v="0"/>
    <s v="film &amp; video/science fiction"/>
    <n v="2.375"/>
    <n v="320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0"/>
    <n v="6"/>
    <b v="0"/>
    <s v="film &amp; video/science fiction"/>
    <n v="1.867"/>
    <n v="6000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0"/>
    <n v="0"/>
    <b v="0"/>
    <s v="film &amp; video/science fiction"/>
    <n v="0"/>
    <n v="0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0"/>
    <n v="0"/>
    <b v="0"/>
    <s v="film &amp; video/science fiction"/>
    <n v="0"/>
    <n v="0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x v="0"/>
    <n v="0"/>
    <b v="0"/>
    <s v="film &amp; video/science fiction"/>
    <n v="0"/>
    <n v="0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0"/>
    <n v="81"/>
    <b v="0"/>
    <s v="film &amp; video/science fiction"/>
    <n v="9.5687499999999996"/>
    <n v="64800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0"/>
    <n v="0"/>
    <b v="0"/>
    <s v="film &amp; video/science fiction"/>
    <n v="0"/>
    <n v="0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0"/>
    <n v="0"/>
    <b v="0"/>
    <s v="film &amp; video/science fiction"/>
    <n v="0"/>
    <n v="0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0"/>
    <n v="5"/>
    <b v="0"/>
    <s v="film &amp; video/science fiction"/>
    <n v="13.433333333333334"/>
    <n v="150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0"/>
    <n v="0"/>
    <b v="0"/>
    <s v="film &amp; video/science fiction"/>
    <n v="0"/>
    <n v="0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0"/>
    <n v="0"/>
    <b v="0"/>
    <s v="film &amp; video/science fiction"/>
    <n v="0"/>
    <n v="0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0"/>
    <n v="58"/>
    <b v="0"/>
    <s v="film &amp; video/science fiction"/>
    <n v="3.1413333333333333"/>
    <n v="87000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0"/>
    <n v="1"/>
    <b v="0"/>
    <s v="film &amp; video/science fiction"/>
    <n v="100"/>
    <n v="5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0"/>
    <n v="0"/>
    <b v="0"/>
    <s v="film &amp; video/science fiction"/>
    <n v="0"/>
    <n v="0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0"/>
    <n v="28"/>
    <b v="0"/>
    <s v="film &amp; video/science fiction"/>
    <n v="10.775"/>
    <n v="3360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0"/>
    <n v="1"/>
    <b v="0"/>
    <s v="film &amp; video/science fiction"/>
    <n v="0.33333333333333337"/>
    <n v="3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0"/>
    <n v="0"/>
    <b v="0"/>
    <s v="film &amp; video/science fiction"/>
    <n v="0"/>
    <n v="0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0"/>
    <n v="37"/>
    <b v="0"/>
    <s v="film &amp; video/science fiction"/>
    <n v="27.6"/>
    <n v="2775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0"/>
    <n v="9"/>
    <b v="0"/>
    <s v="film &amp; video/science fiction"/>
    <n v="7.5111111111111111"/>
    <n v="405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0"/>
    <n v="3"/>
    <b v="0"/>
    <s v="film &amp; video/science fiction"/>
    <n v="0.57499999999999996"/>
    <n v="600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0"/>
    <n v="0"/>
    <b v="0"/>
    <s v="film &amp; video/science fiction"/>
    <n v="0"/>
    <n v="0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0"/>
    <n v="2"/>
    <b v="0"/>
    <s v="film &amp; video/science fiction"/>
    <n v="0.08"/>
    <n v="100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0"/>
    <n v="6"/>
    <b v="0"/>
    <s v="film &amp; video/science fiction"/>
    <n v="0.91999999999999993"/>
    <n v="600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0"/>
    <n v="67"/>
    <b v="0"/>
    <s v="film &amp; video/science fiction"/>
    <n v="23.163076923076922"/>
    <n v="87100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0"/>
    <n v="5"/>
    <b v="0"/>
    <s v="film &amp; video/science fiction"/>
    <n v="5.5999999999999994E-2"/>
    <n v="12500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0"/>
    <n v="2"/>
    <b v="0"/>
    <s v="film &amp; video/science fiction"/>
    <n v="7.8947368421052634E-3"/>
    <n v="7600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0"/>
    <n v="10"/>
    <b v="0"/>
    <s v="film &amp; video/science fiction"/>
    <n v="0.71799999999999997"/>
    <n v="5000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0"/>
    <n v="3"/>
    <b v="0"/>
    <s v="film &amp; video/science fiction"/>
    <n v="2.666666666666667"/>
    <n v="45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0"/>
    <n v="4"/>
    <b v="0"/>
    <s v="film &amp; video/science fiction"/>
    <n v="6.0000000000000001E-3"/>
    <n v="54000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0"/>
    <n v="15"/>
    <b v="0"/>
    <s v="film &amp; video/science fiction"/>
    <n v="5.0999999999999996"/>
    <n v="5250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0"/>
    <n v="2"/>
    <b v="0"/>
    <s v="film &amp; video/science fiction"/>
    <n v="0.26711185308848079"/>
    <n v="59.9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0"/>
    <n v="0"/>
    <b v="0"/>
    <s v="film &amp; video/science fiction"/>
    <n v="0"/>
    <n v="0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0"/>
    <n v="1"/>
    <b v="0"/>
    <s v="film &amp; video/science fiction"/>
    <n v="2E-3"/>
    <n v="500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0"/>
    <n v="0"/>
    <b v="0"/>
    <s v="film &amp; video/drama"/>
    <n v="0"/>
    <n v="0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0"/>
    <n v="1"/>
    <b v="0"/>
    <s v="film &amp; video/drama"/>
    <n v="0.01"/>
    <n v="500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0"/>
    <n v="10"/>
    <b v="0"/>
    <s v="film &amp; video/drama"/>
    <n v="15.535714285714286"/>
    <n v="280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0"/>
    <n v="0"/>
    <b v="0"/>
    <s v="film &amp; video/drama"/>
    <n v="0"/>
    <n v="0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0"/>
    <n v="7"/>
    <b v="0"/>
    <s v="film &amp; video/drama"/>
    <n v="0.53333333333333333"/>
    <n v="8400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x v="0"/>
    <n v="0"/>
    <b v="0"/>
    <s v="film &amp; video/drama"/>
    <n v="0"/>
    <n v="0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0"/>
    <n v="1"/>
    <b v="0"/>
    <s v="film &amp; video/drama"/>
    <n v="60"/>
    <n v="5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0"/>
    <n v="2"/>
    <b v="0"/>
    <s v="film &amp; video/drama"/>
    <n v="0.01"/>
    <n v="2200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0"/>
    <n v="3"/>
    <b v="0"/>
    <s v="film &amp; video/drama"/>
    <n v="4.0625"/>
    <n v="240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0"/>
    <n v="10"/>
    <b v="0"/>
    <s v="film &amp; video/drama"/>
    <n v="22.400000000000002"/>
    <n v="250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0"/>
    <n v="10"/>
    <b v="0"/>
    <s v="film &amp; video/drama"/>
    <n v="3.25"/>
    <n v="1000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0"/>
    <n v="1"/>
    <b v="0"/>
    <s v="film &amp; video/drama"/>
    <n v="2E-3"/>
    <n v="500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0"/>
    <n v="0"/>
    <b v="0"/>
    <s v="film &amp; video/drama"/>
    <n v="0"/>
    <n v="0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0"/>
    <n v="0"/>
    <b v="0"/>
    <s v="film &amp; video/drama"/>
    <n v="0"/>
    <n v="0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0"/>
    <n v="0"/>
    <b v="0"/>
    <s v="film &amp; video/drama"/>
    <n v="0"/>
    <n v="0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0"/>
    <n v="26"/>
    <b v="0"/>
    <s v="film &amp; video/drama"/>
    <n v="6.4850000000000003"/>
    <n v="5200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0"/>
    <n v="0"/>
    <b v="0"/>
    <s v="film &amp; video/drama"/>
    <n v="0"/>
    <n v="0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0"/>
    <n v="7"/>
    <b v="0"/>
    <s v="film &amp; video/drama"/>
    <n v="40"/>
    <n v="31.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0"/>
    <n v="0"/>
    <b v="0"/>
    <s v="film &amp; video/drama"/>
    <n v="0"/>
    <n v="0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0"/>
    <n v="2"/>
    <b v="0"/>
    <s v="film &amp; video/drama"/>
    <n v="20"/>
    <n v="2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0"/>
    <n v="13"/>
    <b v="0"/>
    <s v="film &amp; video/drama"/>
    <n v="33.416666666666664"/>
    <n v="156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0"/>
    <n v="4"/>
    <b v="0"/>
    <s v="film &amp; video/drama"/>
    <n v="21.092608822670172"/>
    <n v="136.91999999999999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0"/>
    <n v="0"/>
    <b v="0"/>
    <s v="film &amp; video/drama"/>
    <n v="0"/>
    <n v="0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x v="0"/>
    <n v="12"/>
    <b v="0"/>
    <s v="film &amp; video/drama"/>
    <n v="35.856000000000002"/>
    <n v="1500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0"/>
    <n v="2"/>
    <b v="0"/>
    <s v="film &amp; video/drama"/>
    <n v="3.4000000000000004"/>
    <n v="30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x v="0"/>
    <n v="10"/>
    <b v="0"/>
    <s v="film &amp; video/drama"/>
    <n v="5.5"/>
    <n v="400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0"/>
    <n v="0"/>
    <b v="0"/>
    <s v="film &amp; video/drama"/>
    <n v="0"/>
    <n v="0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0"/>
    <n v="5"/>
    <b v="0"/>
    <s v="film &amp; video/drama"/>
    <n v="16"/>
    <n v="25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0"/>
    <n v="0"/>
    <b v="0"/>
    <s v="film &amp; video/drama"/>
    <n v="0"/>
    <n v="0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0"/>
    <n v="5"/>
    <b v="0"/>
    <s v="film &amp; video/drama"/>
    <n v="6.8999999999999992E-2"/>
    <n v="25000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x v="0"/>
    <n v="1"/>
    <b v="0"/>
    <s v="film &amp; video/drama"/>
    <n v="0.41666666666666669"/>
    <n v="12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0"/>
    <n v="3"/>
    <b v="0"/>
    <s v="film &amp; video/drama"/>
    <n v="5"/>
    <n v="150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0"/>
    <n v="3"/>
    <b v="0"/>
    <s v="film &amp; video/drama"/>
    <n v="1.6999999999999999E-3"/>
    <n v="30000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0"/>
    <n v="0"/>
    <b v="0"/>
    <s v="film &amp; video/drama"/>
    <n v="0"/>
    <n v="0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0"/>
    <n v="3"/>
    <b v="0"/>
    <s v="film &amp; video/drama"/>
    <n v="0.12"/>
    <n v="75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0"/>
    <n v="0"/>
    <b v="0"/>
    <s v="film &amp; video/drama"/>
    <n v="0"/>
    <n v="0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0"/>
    <n v="19"/>
    <b v="0"/>
    <s v="film &amp; video/drama"/>
    <n v="41.857142857142861"/>
    <n v="665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0"/>
    <n v="8"/>
    <b v="0"/>
    <s v="film &amp; video/drama"/>
    <n v="10.48"/>
    <n v="200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0"/>
    <n v="6"/>
    <b v="0"/>
    <s v="film &amp; video/drama"/>
    <n v="1.1159999999999999"/>
    <n v="1500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0"/>
    <n v="0"/>
    <b v="0"/>
    <s v="film &amp; video/drama"/>
    <n v="0"/>
    <n v="0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0"/>
    <n v="18"/>
    <b v="0"/>
    <s v="film &amp; video/drama"/>
    <n v="26.192500000000003"/>
    <n v="1080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0"/>
    <n v="7"/>
    <b v="0"/>
    <s v="film &amp; video/drama"/>
    <n v="58.461538461538467"/>
    <n v="45.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x v="0"/>
    <n v="0"/>
    <b v="0"/>
    <s v="film &amp; video/drama"/>
    <n v="0"/>
    <n v="0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0"/>
    <n v="8"/>
    <b v="0"/>
    <s v="film &amp; video/drama"/>
    <n v="29.84"/>
    <n v="200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0"/>
    <n v="1293"/>
    <b v="0"/>
    <s v="film &amp; video/drama"/>
    <n v="50.721666666666664"/>
    <n v="3879000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0"/>
    <n v="17"/>
    <b v="0"/>
    <s v="film &amp; video/drama"/>
    <n v="16.25"/>
    <n v="1360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0"/>
    <n v="0"/>
    <b v="0"/>
    <s v="film &amp; video/drama"/>
    <n v="0"/>
    <n v="0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0"/>
    <n v="13"/>
    <b v="0"/>
    <s v="film &amp; video/drama"/>
    <n v="15.214285714285714"/>
    <n v="1820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0"/>
    <n v="0"/>
    <b v="0"/>
    <s v="film &amp; video/drama"/>
    <n v="0"/>
    <n v="0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0"/>
    <n v="0"/>
    <b v="0"/>
    <s v="film &amp; video/drama"/>
    <n v="0"/>
    <n v="0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0"/>
    <n v="33"/>
    <b v="0"/>
    <s v="film &amp; video/drama"/>
    <n v="25.25"/>
    <n v="3960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0"/>
    <n v="12"/>
    <b v="0"/>
    <s v="film &amp; video/drama"/>
    <n v="44.6"/>
    <n v="600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0"/>
    <n v="1"/>
    <b v="0"/>
    <s v="film &amp; video/drama"/>
    <n v="1.5873015873015872E-2"/>
    <n v="63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0"/>
    <n v="1"/>
    <b v="0"/>
    <s v="film &amp; video/drama"/>
    <n v="0.04"/>
    <n v="50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0"/>
    <n v="1"/>
    <b v="0"/>
    <s v="film &amp; video/drama"/>
    <n v="8.0000000000000002E-3"/>
    <n v="125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0"/>
    <n v="1"/>
    <b v="0"/>
    <s v="film &amp; video/drama"/>
    <n v="0.22727272727272727"/>
    <n v="44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0"/>
    <n v="84"/>
    <b v="0"/>
    <s v="film &amp; video/drama"/>
    <n v="55.698440000000005"/>
    <n v="42000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x v="0"/>
    <n v="38"/>
    <b v="0"/>
    <s v="film &amp; video/drama"/>
    <n v="11.943"/>
    <n v="38000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0"/>
    <n v="1"/>
    <b v="0"/>
    <s v="film &amp; video/drama"/>
    <n v="2"/>
    <n v="5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0"/>
    <n v="76"/>
    <b v="0"/>
    <s v="film &amp; video/drama"/>
    <n v="17.630000000000003"/>
    <n v="38000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0"/>
    <n v="3"/>
    <b v="0"/>
    <s v="film &amp; video/drama"/>
    <n v="0.72"/>
    <n v="150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x v="0"/>
    <n v="0"/>
    <b v="0"/>
    <s v="film &amp; video/drama"/>
    <n v="0"/>
    <n v="0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0"/>
    <n v="2"/>
    <b v="0"/>
    <s v="film &amp; video/drama"/>
    <n v="13"/>
    <n v="20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0"/>
    <n v="0"/>
    <b v="0"/>
    <s v="film &amp; video/drama"/>
    <n v="0"/>
    <n v="0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0"/>
    <n v="0"/>
    <b v="0"/>
    <s v="film &amp; video/drama"/>
    <n v="0"/>
    <n v="0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0"/>
    <n v="0"/>
    <b v="0"/>
    <s v="film &amp; video/drama"/>
    <n v="0"/>
    <n v="0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0"/>
    <n v="2"/>
    <b v="0"/>
    <s v="film &amp; video/drama"/>
    <n v="0.86206896551724133"/>
    <n v="580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0"/>
    <n v="0"/>
    <b v="0"/>
    <s v="film &amp; video/drama"/>
    <n v="0"/>
    <n v="0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0"/>
    <n v="0"/>
    <b v="0"/>
    <s v="film &amp; video/drama"/>
    <n v="0"/>
    <n v="0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0"/>
    <n v="0"/>
    <b v="0"/>
    <s v="film &amp; video/drama"/>
    <n v="0"/>
    <n v="0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0"/>
    <n v="2"/>
    <b v="0"/>
    <s v="film &amp; video/drama"/>
    <n v="0.4"/>
    <n v="30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0"/>
    <n v="0"/>
    <b v="0"/>
    <s v="film &amp; video/drama"/>
    <n v="0"/>
    <n v="0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0"/>
    <n v="7"/>
    <b v="0"/>
    <s v="film &amp; video/drama"/>
    <n v="2.75"/>
    <n v="280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0"/>
    <n v="0"/>
    <b v="0"/>
    <s v="film &amp; video/drama"/>
    <n v="0"/>
    <n v="0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0"/>
    <n v="5"/>
    <b v="0"/>
    <s v="film &amp; video/drama"/>
    <n v="40.1"/>
    <n v="50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0"/>
    <n v="0"/>
    <b v="0"/>
    <s v="film &amp; video/drama"/>
    <n v="0"/>
    <n v="0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0"/>
    <n v="0"/>
    <b v="0"/>
    <s v="film &amp; video/drama"/>
    <n v="0"/>
    <n v="0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x v="0"/>
    <n v="1"/>
    <b v="0"/>
    <s v="film &amp; video/drama"/>
    <n v="0.33333333333333337"/>
    <n v="1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0"/>
    <n v="0"/>
    <b v="0"/>
    <s v="film &amp; video/drama"/>
    <n v="0"/>
    <n v="0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1"/>
    <n v="137"/>
    <b v="1"/>
    <s v="film &amp; video/documentary"/>
    <n v="107.63413333333334"/>
    <n v="20550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1"/>
    <n v="376"/>
    <b v="1"/>
    <s v="film &amp; video/documentary"/>
    <n v="112.63736263736264"/>
    <n v="136864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1"/>
    <n v="202"/>
    <b v="1"/>
    <s v="film &amp; video/documentary"/>
    <n v="113.46153846153845"/>
    <n v="26260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1"/>
    <n v="328"/>
    <b v="1"/>
    <s v="film &amp; video/documentary"/>
    <n v="102.592"/>
    <n v="82000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1"/>
    <n v="84"/>
    <b v="1"/>
    <s v="film &amp; video/documentary"/>
    <n v="113.75714285714287"/>
    <n v="2940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1"/>
    <n v="96"/>
    <b v="1"/>
    <s v="film &amp; video/documentary"/>
    <n v="103.71999999999998"/>
    <n v="4800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1"/>
    <n v="223"/>
    <b v="1"/>
    <s v="film &amp; video/documentary"/>
    <n v="305.46000000000004"/>
    <n v="11150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1"/>
    <n v="62"/>
    <b v="1"/>
    <s v="film &amp; video/documentary"/>
    <n v="134.1"/>
    <n v="3100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1"/>
    <n v="146"/>
    <b v="1"/>
    <s v="film &amp; video/documentary"/>
    <n v="101.33294117647058"/>
    <n v="124100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1"/>
    <n v="235"/>
    <b v="1"/>
    <s v="film &amp; video/documentary"/>
    <n v="112.92"/>
    <n v="23500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1"/>
    <n v="437"/>
    <b v="1"/>
    <s v="film &amp; video/documentary"/>
    <n v="105.58333333333334"/>
    <n v="131100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1"/>
    <n v="77"/>
    <b v="1"/>
    <s v="film &amp; video/documentary"/>
    <n v="125.57142857142858"/>
    <n v="269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1"/>
    <n v="108"/>
    <b v="1"/>
    <s v="film &amp; video/documentary"/>
    <n v="184.56"/>
    <n v="5400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1"/>
    <n v="7"/>
    <b v="1"/>
    <s v="film &amp; video/documentary"/>
    <n v="100.73333333333335"/>
    <n v="105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1"/>
    <n v="314"/>
    <b v="1"/>
    <s v="film &amp; video/documentary"/>
    <n v="116.94725"/>
    <n v="75360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1"/>
    <n v="188"/>
    <b v="1"/>
    <s v="film &amp; video/documentary"/>
    <n v="106.73325"/>
    <n v="15040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1"/>
    <n v="275"/>
    <b v="1"/>
    <s v="film &amp; video/documentary"/>
    <n v="139.1"/>
    <n v="35750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1"/>
    <n v="560"/>
    <b v="1"/>
    <s v="film &amp; video/documentary"/>
    <n v="106.72648571428572"/>
    <n v="196000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1"/>
    <n v="688"/>
    <b v="1"/>
    <s v="film &amp; video/documentary"/>
    <n v="191.14"/>
    <n v="206400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1"/>
    <n v="942"/>
    <b v="1"/>
    <s v="film &amp; video/documentary"/>
    <n v="131.93789333333334"/>
    <n v="706500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1"/>
    <n v="88"/>
    <b v="1"/>
    <s v="film &amp; video/documentary"/>
    <n v="106.4"/>
    <n v="8800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1"/>
    <n v="220"/>
    <b v="1"/>
    <s v="film &amp; video/documentary"/>
    <n v="107.4"/>
    <n v="44000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1"/>
    <n v="145"/>
    <b v="1"/>
    <s v="film &amp; video/documentary"/>
    <n v="240"/>
    <n v="3625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1"/>
    <n v="963"/>
    <b v="1"/>
    <s v="film &amp; video/documentary"/>
    <n v="118.08108"/>
    <n v="240750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1"/>
    <n v="91"/>
    <b v="1"/>
    <s v="film &amp; video/documentary"/>
    <n v="118.19999999999999"/>
    <n v="4550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1"/>
    <n v="58"/>
    <b v="1"/>
    <s v="film &amp; video/documentary"/>
    <n v="111.1"/>
    <n v="2900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1"/>
    <n v="36"/>
    <b v="1"/>
    <s v="film &amp; video/documentary"/>
    <n v="145.5"/>
    <n v="360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1"/>
    <n v="165"/>
    <b v="1"/>
    <s v="film &amp; video/documentary"/>
    <n v="131.62883248730967"/>
    <n v="16252.5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1"/>
    <n v="111"/>
    <b v="1"/>
    <s v="film &amp; video/documentary"/>
    <n v="111.4"/>
    <n v="5550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1"/>
    <n v="1596"/>
    <b v="1"/>
    <s v="film &amp; video/documentary"/>
    <n v="147.23376999999999"/>
    <n v="1596000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1"/>
    <n v="61"/>
    <b v="1"/>
    <s v="film &amp; video/documentary"/>
    <n v="152.60869565217391"/>
    <n v="1403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1"/>
    <n v="287"/>
    <b v="1"/>
    <s v="film &amp; video/documentary"/>
    <n v="104.67999999999999"/>
    <n v="86100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1"/>
    <n v="65"/>
    <b v="1"/>
    <s v="film &amp; video/documentary"/>
    <n v="177.43366666666668"/>
    <n v="1950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1"/>
    <n v="118"/>
    <b v="1"/>
    <s v="film &amp; video/documentary"/>
    <n v="107.7758"/>
    <n v="5900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1"/>
    <n v="113"/>
    <b v="1"/>
    <s v="film &amp; video/documentary"/>
    <n v="156"/>
    <n v="4520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1"/>
    <n v="332"/>
    <b v="1"/>
    <s v="film &amp; video/documentary"/>
    <n v="108.395"/>
    <n v="66400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1"/>
    <n v="62"/>
    <b v="1"/>
    <s v="film &amp; video/documentary"/>
    <n v="147.6"/>
    <n v="2480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1"/>
    <n v="951"/>
    <b v="1"/>
    <s v="film &amp; video/documentary"/>
    <n v="110.38153846153847"/>
    <n v="618150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1"/>
    <n v="415"/>
    <b v="1"/>
    <s v="film &amp; video/documentary"/>
    <n v="150.34814814814814"/>
    <n v="112050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1"/>
    <n v="305"/>
    <b v="1"/>
    <s v="film &amp; video/documentary"/>
    <n v="157.31829411764707"/>
    <n v="51850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1"/>
    <n v="2139"/>
    <b v="1"/>
    <s v="film &amp; video/documentary"/>
    <n v="156.14400000000001"/>
    <n v="1604250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1"/>
    <n v="79"/>
    <b v="1"/>
    <s v="film &amp; video/documentary"/>
    <n v="120.58763636363636"/>
    <n v="4345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1"/>
    <n v="179"/>
    <b v="1"/>
    <s v="film &amp; video/documentary"/>
    <n v="101.18888888888888"/>
    <n v="80550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1"/>
    <n v="202"/>
    <b v="1"/>
    <s v="film &amp; video/documentary"/>
    <n v="114.27249999999999"/>
    <n v="36360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1"/>
    <n v="760"/>
    <b v="1"/>
    <s v="film &amp; video/documentary"/>
    <n v="104.62615"/>
    <n v="304000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1"/>
    <n v="563"/>
    <b v="1"/>
    <s v="film &amp; video/documentary"/>
    <n v="228.82507142857142"/>
    <n v="78820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1"/>
    <n v="135"/>
    <b v="1"/>
    <s v="film &amp; video/documentary"/>
    <n v="109.15333333333332"/>
    <n v="20250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1"/>
    <n v="290"/>
    <b v="1"/>
    <s v="film &amp; video/documentary"/>
    <n v="176.29999999999998"/>
    <n v="43500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1"/>
    <n v="447"/>
    <b v="1"/>
    <s v="film &amp; video/documentary"/>
    <n v="103.21061999999999"/>
    <n v="223500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1"/>
    <n v="232"/>
    <b v="1"/>
    <s v="film &amp; video/documentary"/>
    <n v="104.82000000000001"/>
    <n v="34800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1"/>
    <n v="168"/>
    <b v="1"/>
    <s v="film &amp; video/documentary"/>
    <n v="106.68444444444445"/>
    <n v="7560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1"/>
    <n v="128"/>
    <b v="1"/>
    <s v="film &amp; video/documentary"/>
    <n v="120.02"/>
    <n v="6400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1"/>
    <n v="493"/>
    <b v="1"/>
    <s v="film &amp; video/documentary"/>
    <n v="101.50693333333334"/>
    <n v="369750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1"/>
    <n v="131"/>
    <b v="1"/>
    <s v="film &amp; video/documentary"/>
    <n v="101.38461538461539"/>
    <n v="34060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1"/>
    <n v="50"/>
    <b v="1"/>
    <s v="film &amp; video/documentary"/>
    <n v="100"/>
    <n v="25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1"/>
    <n v="665"/>
    <b v="1"/>
    <s v="film &amp; video/documentary"/>
    <n v="133.10911999999999"/>
    <n v="332500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1"/>
    <n v="129"/>
    <b v="1"/>
    <s v="film &amp; video/documentary"/>
    <n v="118.72620000000001"/>
    <n v="32250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1"/>
    <n v="142"/>
    <b v="1"/>
    <s v="film &amp; video/documentary"/>
    <n v="100.64"/>
    <n v="28400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1"/>
    <n v="2436"/>
    <b v="1"/>
    <s v="film &amp; video/documentary"/>
    <n v="108.93241269841269"/>
    <n v="3069360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1"/>
    <n v="244"/>
    <b v="1"/>
    <s v="film &amp; video/documentary"/>
    <n v="178.95250000000001"/>
    <n v="24400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1"/>
    <n v="298"/>
    <b v="1"/>
    <s v="film &amp; video/documentary"/>
    <n v="101.72264"/>
    <n v="74500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1"/>
    <n v="251"/>
    <b v="1"/>
    <s v="film &amp; video/documentary"/>
    <n v="118.73499999999999"/>
    <n v="32630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1"/>
    <n v="108"/>
    <b v="1"/>
    <s v="film &amp; video/documentary"/>
    <n v="100.46"/>
    <n v="10800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1"/>
    <n v="82"/>
    <b v="1"/>
    <s v="film &amp; video/documentary"/>
    <n v="137.46666666666667"/>
    <n v="2460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1"/>
    <n v="74"/>
    <b v="1"/>
    <s v="film &amp; video/documentary"/>
    <n v="231.64705882352939"/>
    <n v="2516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1"/>
    <n v="189"/>
    <b v="1"/>
    <s v="film &amp; video/documentary"/>
    <n v="130.33333333333331"/>
    <n v="14175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1"/>
    <n v="80"/>
    <b v="1"/>
    <s v="film &amp; video/documentary"/>
    <n v="292.89999999999998"/>
    <n v="800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x v="1"/>
    <n v="576"/>
    <b v="1"/>
    <s v="film &amp; video/documentary"/>
    <n v="111.31818181818183"/>
    <n v="126720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1"/>
    <n v="202"/>
    <b v="1"/>
    <s v="film &amp; video/documentary"/>
    <n v="105.56666666666668"/>
    <n v="24240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1"/>
    <n v="238"/>
    <b v="1"/>
    <s v="film &amp; video/documentary"/>
    <n v="118.94444444444446"/>
    <n v="42840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1"/>
    <n v="36"/>
    <b v="1"/>
    <s v="film &amp; video/documentary"/>
    <n v="104.129"/>
    <n v="360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1"/>
    <n v="150"/>
    <b v="1"/>
    <s v="film &amp; video/documentary"/>
    <n v="104.10165000000001"/>
    <n v="30000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1"/>
    <n v="146"/>
    <b v="1"/>
    <s v="film &amp; video/documentary"/>
    <n v="111.87499999999999"/>
    <n v="11680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1"/>
    <n v="222"/>
    <b v="1"/>
    <s v="film &amp; video/documentary"/>
    <n v="104.73529411764706"/>
    <n v="37740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1"/>
    <n v="120"/>
    <b v="1"/>
    <s v="film &amp; video/documentary"/>
    <n v="385.15000000000003"/>
    <n v="1200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1"/>
    <n v="126"/>
    <b v="1"/>
    <s v="film &amp; video/documentary"/>
    <n v="101.248"/>
    <n v="31500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1"/>
    <n v="158"/>
    <b v="1"/>
    <s v="film &amp; video/documentary"/>
    <n v="113.77333333333333"/>
    <n v="23700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1"/>
    <n v="316"/>
    <b v="1"/>
    <s v="film &amp; video/documentary"/>
    <n v="100.80333333333333"/>
    <n v="94800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1"/>
    <n v="284"/>
    <b v="1"/>
    <s v="film &amp; video/documentary"/>
    <n v="283.32"/>
    <n v="14200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1"/>
    <n v="51"/>
    <b v="1"/>
    <s v="film &amp; video/documentary"/>
    <n v="112.68"/>
    <n v="2550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1"/>
    <n v="158"/>
    <b v="1"/>
    <s v="film &amp; video/documentary"/>
    <n v="106.58000000000001"/>
    <n v="31600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1"/>
    <n v="337"/>
    <b v="1"/>
    <s v="film &amp; video/documentary"/>
    <n v="102.66285714285715"/>
    <n v="117950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1"/>
    <n v="186"/>
    <b v="1"/>
    <s v="film &amp; video/documentary"/>
    <n v="107.91200000000001"/>
    <n v="46500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1"/>
    <n v="58"/>
    <b v="1"/>
    <s v="film &amp; video/documentary"/>
    <n v="123.07407407407408"/>
    <n v="3132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1"/>
    <n v="82"/>
    <b v="1"/>
    <s v="film &amp; video/documentary"/>
    <n v="101.6"/>
    <n v="6970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1"/>
    <n v="736"/>
    <b v="1"/>
    <s v="film &amp; video/documentary"/>
    <n v="104.396"/>
    <n v="368000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1"/>
    <n v="1151"/>
    <b v="1"/>
    <s v="film &amp; video/documentary"/>
    <n v="112.92973333333333"/>
    <n v="1726500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1"/>
    <n v="34"/>
    <b v="1"/>
    <s v="film &amp; video/documentary"/>
    <n v="136.4"/>
    <n v="1360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1"/>
    <n v="498"/>
    <b v="1"/>
    <s v="film &amp; video/documentary"/>
    <n v="103.61439999999999"/>
    <n v="373500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1"/>
    <n v="167"/>
    <b v="1"/>
    <s v="film &amp; video/documentary"/>
    <n v="105.5"/>
    <n v="16700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1"/>
    <n v="340"/>
    <b v="1"/>
    <s v="film &amp; video/documentary"/>
    <n v="101.82857142857142"/>
    <n v="119000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1"/>
    <n v="438"/>
    <b v="1"/>
    <s v="film &amp; video/documentary"/>
    <n v="106.60499999999999"/>
    <n v="175200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1"/>
    <n v="555"/>
    <b v="1"/>
    <s v="film &amp; video/documentary"/>
    <n v="113.015"/>
    <n v="555000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1"/>
    <n v="266"/>
    <b v="1"/>
    <s v="film &amp; video/documentary"/>
    <n v="125.22750000000001"/>
    <n v="106400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1"/>
    <n v="69"/>
    <b v="1"/>
    <s v="film &amp; video/documentary"/>
    <n v="101.19"/>
    <n v="6900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1"/>
    <n v="80"/>
    <b v="1"/>
    <s v="film &amp; video/documentary"/>
    <n v="102.76470588235294"/>
    <n v="6800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1"/>
    <n v="493"/>
    <b v="1"/>
    <s v="film &amp; video/documentary"/>
    <n v="116.83911999999998"/>
    <n v="123250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1"/>
    <n v="31"/>
    <b v="1"/>
    <s v="film &amp; video/documentary"/>
    <n v="101.16833333333335"/>
    <n v="930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1"/>
    <n v="236"/>
    <b v="1"/>
    <s v="film &amp; video/documentary"/>
    <n v="110.13360000000002"/>
    <n v="35400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1"/>
    <n v="89"/>
    <b v="1"/>
    <s v="film &amp; video/documentary"/>
    <n v="108.08333333333333"/>
    <n v="5340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1"/>
    <n v="299"/>
    <b v="1"/>
    <s v="film &amp; video/documentary"/>
    <n v="125.02285714285715"/>
    <n v="104650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1"/>
    <n v="55"/>
    <b v="1"/>
    <s v="film &amp; video/documentary"/>
    <n v="106.71428571428572"/>
    <n v="1925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1"/>
    <n v="325"/>
    <b v="1"/>
    <s v="film &amp; video/documentary"/>
    <n v="100.36639999999998"/>
    <n v="178750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1"/>
    <n v="524"/>
    <b v="1"/>
    <s v="film &amp; video/documentary"/>
    <n v="102.02863333333335"/>
    <n v="157200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1"/>
    <n v="285"/>
    <b v="1"/>
    <s v="film &amp; video/documentary"/>
    <n v="102.08358208955224"/>
    <n v="9547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1"/>
    <n v="179"/>
    <b v="1"/>
    <s v="film &amp; video/documentary"/>
    <n v="123.27586206896552"/>
    <n v="25955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1"/>
    <n v="188"/>
    <b v="1"/>
    <s v="film &amp; video/documentary"/>
    <n v="170.28880000000001"/>
    <n v="18800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1"/>
    <n v="379"/>
    <b v="1"/>
    <s v="film &amp; video/documentary"/>
    <n v="111.59049999999999"/>
    <n v="151600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1"/>
    <n v="119"/>
    <b v="1"/>
    <s v="film &amp; video/documentary"/>
    <n v="103"/>
    <n v="11900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1"/>
    <n v="167"/>
    <b v="1"/>
    <s v="film &amp; video/documentary"/>
    <n v="106.63570159857905"/>
    <n v="18804.2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1"/>
    <n v="221"/>
    <b v="1"/>
    <s v="film &amp; video/documentary"/>
    <n v="114.75999999999999"/>
    <n v="55250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1"/>
    <n v="964"/>
    <b v="1"/>
    <s v="film &amp; video/documentary"/>
    <n v="127.34117647058822"/>
    <n v="327760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1"/>
    <n v="286"/>
    <b v="1"/>
    <s v="film &amp; video/documentary"/>
    <n v="116.56"/>
    <n v="28600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1"/>
    <n v="613"/>
    <b v="1"/>
    <s v="film &amp; video/documentary"/>
    <n v="108.61819426615318"/>
    <n v="358145.2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1"/>
    <n v="29"/>
    <b v="1"/>
    <s v="film &amp; video/documentary"/>
    <n v="103.94285714285714"/>
    <n v="1015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1"/>
    <n v="165"/>
    <b v="1"/>
    <s v="film &amp; video/documentary"/>
    <n v="116.25714285714285"/>
    <n v="57750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1"/>
    <n v="97"/>
    <b v="1"/>
    <s v="film &amp; video/documentary"/>
    <n v="102.69239999999999"/>
    <n v="7275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1"/>
    <n v="303"/>
    <b v="1"/>
    <s v="film &amp; video/documentary"/>
    <n v="174"/>
    <n v="45450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1"/>
    <n v="267"/>
    <b v="1"/>
    <s v="film &amp; video/documentary"/>
    <n v="103.08800000000001"/>
    <n v="133500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1"/>
    <n v="302"/>
    <b v="1"/>
    <s v="film &amp; video/documentary"/>
    <n v="104.85537190082646"/>
    <n v="73084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0"/>
    <n v="87"/>
    <b v="1"/>
    <s v="film &amp; video/documentary"/>
    <n v="101.375"/>
    <n v="10440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0"/>
    <n v="354"/>
    <b v="1"/>
    <s v="film &amp; video/documentary"/>
    <n v="111.07699999999998"/>
    <n v="123900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0"/>
    <n v="86"/>
    <b v="1"/>
    <s v="film &amp; video/documentary"/>
    <n v="124.15933781686496"/>
    <n v="8311.9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0"/>
    <n v="26"/>
    <b v="1"/>
    <s v="film &amp; video/documentary"/>
    <n v="101.33333333333334"/>
    <n v="2320.5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0"/>
    <n v="113"/>
    <b v="1"/>
    <s v="film &amp; video/documentary"/>
    <n v="110.16142857142856"/>
    <n v="7910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0"/>
    <n v="65"/>
    <b v="1"/>
    <s v="film &amp; video/documentary"/>
    <n v="103.97333333333334"/>
    <n v="9750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0"/>
    <n v="134"/>
    <b v="1"/>
    <s v="film &amp; video/documentary"/>
    <n v="101.31578947368421"/>
    <n v="50920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0"/>
    <n v="119"/>
    <b v="1"/>
    <s v="film &amp; video/documentary"/>
    <n v="103.3501"/>
    <n v="11900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0"/>
    <n v="159"/>
    <b v="1"/>
    <s v="film &amp; video/documentary"/>
    <n v="104.11200000000001"/>
    <n v="19875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0"/>
    <n v="167"/>
    <b v="1"/>
    <s v="film &amp; video/documentary"/>
    <n v="110.15569230769231"/>
    <n v="10855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0"/>
    <n v="43"/>
    <b v="1"/>
    <s v="film &amp; video/documentary"/>
    <n v="122.02"/>
    <n v="10750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0"/>
    <n v="1062"/>
    <b v="1"/>
    <s v="film &amp; video/documentary"/>
    <n v="114.16866666666667"/>
    <n v="1593000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0"/>
    <n v="9"/>
    <b v="1"/>
    <s v="film &amp; video/documentary"/>
    <n v="125.33333333333334"/>
    <n v="27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0"/>
    <n v="89"/>
    <b v="1"/>
    <s v="film &amp; video/documentary"/>
    <n v="106.66666666666667"/>
    <n v="6675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0"/>
    <n v="174"/>
    <b v="1"/>
    <s v="film &amp; video/documentary"/>
    <n v="130.65"/>
    <n v="10440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0"/>
    <n v="14"/>
    <b v="1"/>
    <s v="film &amp; video/documentary"/>
    <n v="120"/>
    <n v="70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0"/>
    <n v="48"/>
    <b v="1"/>
    <s v="film &amp; video/documentary"/>
    <n v="105.9591836734694"/>
    <n v="117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0"/>
    <n v="133"/>
    <b v="1"/>
    <s v="film &amp; video/documentary"/>
    <n v="114.39999999999999"/>
    <n v="15960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0"/>
    <n v="83"/>
    <b v="1"/>
    <s v="film &amp; video/documentary"/>
    <n v="111.76666666666665"/>
    <n v="2490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0"/>
    <n v="149"/>
    <b v="1"/>
    <s v="film &amp; video/documentary"/>
    <n v="116.08000000000001"/>
    <n v="22350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0"/>
    <n v="49"/>
    <b v="1"/>
    <s v="film &amp; video/documentary"/>
    <n v="141.5"/>
    <n v="1960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0"/>
    <n v="251"/>
    <b v="1"/>
    <s v="film &amp; video/documentary"/>
    <n v="104.72999999999999"/>
    <n v="62750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0"/>
    <n v="22"/>
    <b v="1"/>
    <s v="film &amp; video/documentary"/>
    <n v="255.83333333333331"/>
    <n v="132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0"/>
    <n v="48"/>
    <b v="1"/>
    <s v="film &amp; video/documentary"/>
    <n v="206.70670670670671"/>
    <n v="479.52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0"/>
    <n v="383"/>
    <b v="1"/>
    <s v="film &amp; video/documentary"/>
    <n v="112.105"/>
    <n v="76600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0"/>
    <n v="237"/>
    <b v="1"/>
    <s v="film &amp; video/documentary"/>
    <n v="105.982"/>
    <n v="59250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0"/>
    <n v="13"/>
    <b v="1"/>
    <s v="film &amp; video/documentary"/>
    <n v="100.16666666666667"/>
    <n v="78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0"/>
    <n v="562"/>
    <b v="1"/>
    <s v="film &amp; video/documentary"/>
    <n v="213.98947368421051"/>
    <n v="213560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0"/>
    <n v="71"/>
    <b v="1"/>
    <s v="film &amp; video/documentary"/>
    <n v="126.16000000000001"/>
    <n v="3550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0"/>
    <n v="1510"/>
    <b v="1"/>
    <s v="film &amp; video/documentary"/>
    <n v="181.53547058823528"/>
    <n v="1026800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0"/>
    <n v="14"/>
    <b v="1"/>
    <s v="film &amp; video/documentary"/>
    <n v="100"/>
    <n v="140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0"/>
    <n v="193"/>
    <b v="1"/>
    <s v="film &amp; video/documentary"/>
    <n v="100.61"/>
    <n v="38600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0"/>
    <n v="206"/>
    <b v="1"/>
    <s v="film &amp; video/documentary"/>
    <n v="100.9027027027027"/>
    <n v="38110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0"/>
    <n v="351"/>
    <b v="1"/>
    <s v="film &amp; video/documentary"/>
    <n v="110.446"/>
    <n v="175500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0"/>
    <n v="50"/>
    <b v="1"/>
    <s v="film &amp; video/documentary"/>
    <n v="111.8936170212766"/>
    <n v="2350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0"/>
    <n v="184"/>
    <b v="1"/>
    <s v="film &amp; video/documentary"/>
    <n v="108.04450000000001"/>
    <n v="18400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0"/>
    <n v="196"/>
    <b v="1"/>
    <s v="film &amp; video/documentary"/>
    <n v="106.66666666666667"/>
    <n v="29400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0"/>
    <n v="229"/>
    <b v="1"/>
    <s v="film &amp; video/documentary"/>
    <n v="103.90027322404372"/>
    <n v="28496.76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0"/>
    <n v="67"/>
    <b v="1"/>
    <s v="film &amp; video/documentary"/>
    <n v="125.16000000000001"/>
    <n v="5025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0"/>
    <n v="95"/>
    <b v="1"/>
    <s v="film &amp; video/documentary"/>
    <n v="106.80499999999999"/>
    <n v="19000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0"/>
    <n v="62"/>
    <b v="1"/>
    <s v="film &amp; video/documentary"/>
    <n v="112.30249999999999"/>
    <n v="6200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0"/>
    <n v="73"/>
    <b v="1"/>
    <s v="film &amp; video/documentary"/>
    <n v="103.812"/>
    <n v="36500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0"/>
    <n v="43"/>
    <b v="1"/>
    <s v="film &amp; video/documentary"/>
    <n v="141.65"/>
    <n v="860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0"/>
    <n v="70"/>
    <b v="1"/>
    <s v="film &amp; video/documentary"/>
    <n v="105.25999999999999"/>
    <n v="3500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0"/>
    <n v="271"/>
    <b v="1"/>
    <s v="film &amp; video/documentary"/>
    <n v="103.09142857142857"/>
    <n v="94850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0"/>
    <n v="55"/>
    <b v="1"/>
    <s v="film &amp; video/documentary"/>
    <n v="107.65957446808511"/>
    <n v="1551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0"/>
    <n v="35"/>
    <b v="1"/>
    <s v="film &amp; video/documentary"/>
    <n v="107.70464285714286"/>
    <n v="980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0"/>
    <n v="22"/>
    <b v="1"/>
    <s v="film &amp; video/documentary"/>
    <n v="101.55000000000001"/>
    <n v="440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0"/>
    <n v="38"/>
    <b v="1"/>
    <s v="film &amp; video/documentary"/>
    <n v="101.43766666666667"/>
    <n v="2280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0"/>
    <n v="15"/>
    <b v="1"/>
    <s v="film &amp; video/documentary"/>
    <n v="136.80000000000001"/>
    <n v="75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0"/>
    <n v="7"/>
    <b v="1"/>
    <s v="film &amp; video/documentary"/>
    <n v="128.29999999999998"/>
    <n v="70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0"/>
    <n v="241"/>
    <b v="1"/>
    <s v="film &amp; video/documentary"/>
    <n v="101.05"/>
    <n v="72300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0"/>
    <n v="55"/>
    <b v="1"/>
    <s v="film &amp; video/documentary"/>
    <n v="126.84"/>
    <n v="1375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0"/>
    <n v="171"/>
    <b v="1"/>
    <s v="film &amp; video/documentary"/>
    <n v="105.0859375"/>
    <n v="21888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0"/>
    <n v="208"/>
    <b v="1"/>
    <s v="film &amp; video/documentary"/>
    <n v="102.85405405405406"/>
    <n v="38480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0"/>
    <n v="21"/>
    <b v="1"/>
    <s v="film &amp; video/documentary"/>
    <n v="102.14714285714285"/>
    <n v="29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0"/>
    <n v="25"/>
    <b v="1"/>
    <s v="film &amp; video/documentary"/>
    <n v="120.21700000000001"/>
    <n v="250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0"/>
    <n v="52"/>
    <b v="1"/>
    <s v="film &amp; video/documentary"/>
    <n v="100.24761904761905"/>
    <n v="5460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0"/>
    <n v="104"/>
    <b v="1"/>
    <s v="film &amp; video/documentary"/>
    <n v="100.63392857142857"/>
    <n v="23296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0"/>
    <n v="73"/>
    <b v="1"/>
    <s v="film &amp; video/documentary"/>
    <n v="100.4375"/>
    <n v="5840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0"/>
    <n v="3"/>
    <b v="0"/>
    <s v="film &amp; video/animation"/>
    <n v="0.43939393939393934"/>
    <n v="99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0"/>
    <n v="6"/>
    <b v="0"/>
    <s v="film &amp; video/animation"/>
    <n v="2.0066666666666668"/>
    <n v="900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0"/>
    <n v="12"/>
    <b v="0"/>
    <s v="film &amp; video/animation"/>
    <n v="1.075"/>
    <n v="4800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0"/>
    <n v="13"/>
    <b v="0"/>
    <s v="film &amp; video/animation"/>
    <n v="0.76500000000000001"/>
    <n v="2600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0"/>
    <n v="5"/>
    <b v="0"/>
    <s v="film &amp; video/animation"/>
    <n v="6.7966666666666677"/>
    <n v="150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0"/>
    <n v="2"/>
    <b v="0"/>
    <s v="film &amp; video/animation"/>
    <n v="1.2E-2"/>
    <n v="1000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0"/>
    <n v="8"/>
    <b v="0"/>
    <s v="film &amp; video/animation"/>
    <n v="1.3299999999999998"/>
    <n v="800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0"/>
    <n v="0"/>
    <b v="0"/>
    <s v="film &amp; video/animation"/>
    <n v="0"/>
    <n v="0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0"/>
    <n v="13"/>
    <b v="0"/>
    <s v="film &amp; video/animation"/>
    <n v="5.6333333333333329"/>
    <n v="1560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0"/>
    <n v="0"/>
    <b v="0"/>
    <s v="film &amp; video/animation"/>
    <n v="0"/>
    <n v="0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0"/>
    <n v="5"/>
    <b v="0"/>
    <s v="film &amp; video/animation"/>
    <n v="2.4"/>
    <n v="50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0"/>
    <n v="8"/>
    <b v="0"/>
    <s v="film &amp; video/animation"/>
    <n v="13.833333333333334"/>
    <n v="240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0"/>
    <n v="8"/>
    <b v="0"/>
    <s v="film &amp; video/animation"/>
    <n v="9.5"/>
    <n v="480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0"/>
    <n v="0"/>
    <b v="0"/>
    <s v="film &amp; video/animation"/>
    <n v="0"/>
    <n v="0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0"/>
    <n v="2"/>
    <b v="0"/>
    <s v="film &amp; video/animation"/>
    <n v="5"/>
    <n v="50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0"/>
    <n v="3"/>
    <b v="0"/>
    <s v="film &amp; video/animation"/>
    <n v="2.7272727272727275E-3"/>
    <n v="3300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0"/>
    <n v="0"/>
    <b v="0"/>
    <s v="film &amp; video/animation"/>
    <n v="0"/>
    <n v="0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0"/>
    <n v="0"/>
    <b v="0"/>
    <s v="film &amp; video/animation"/>
    <n v="0"/>
    <n v="0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0"/>
    <n v="11"/>
    <b v="0"/>
    <s v="film &amp; video/animation"/>
    <n v="9.379999999999999"/>
    <n v="2200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0"/>
    <n v="0"/>
    <b v="0"/>
    <s v="film &amp; video/animation"/>
    <n v="0"/>
    <n v="0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0"/>
    <n v="1"/>
    <b v="0"/>
    <s v="film &amp; video/animation"/>
    <n v="0.1"/>
    <n v="50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0"/>
    <n v="0"/>
    <b v="0"/>
    <s v="film &amp; video/animation"/>
    <n v="0"/>
    <n v="0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x v="0"/>
    <n v="17"/>
    <b v="0"/>
    <s v="film &amp; video/animation"/>
    <n v="39.358823529411765"/>
    <n v="2890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0"/>
    <n v="2"/>
    <b v="0"/>
    <s v="film &amp; video/animation"/>
    <n v="0.1"/>
    <n v="200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0"/>
    <n v="1"/>
    <b v="0"/>
    <s v="film &amp; video/animation"/>
    <n v="5"/>
    <n v="1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0"/>
    <n v="2"/>
    <b v="0"/>
    <s v="film &amp; video/animation"/>
    <n v="3.3333333333333335E-3"/>
    <n v="1200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0"/>
    <n v="16"/>
    <b v="0"/>
    <s v="film &amp; video/animation"/>
    <n v="7.2952380952380951"/>
    <n v="1680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0"/>
    <n v="1"/>
    <b v="0"/>
    <s v="film &amp; video/animation"/>
    <n v="1.6666666666666666E-2"/>
    <n v="300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0"/>
    <n v="4"/>
    <b v="0"/>
    <s v="film &amp; video/animation"/>
    <n v="3.2804000000000002"/>
    <n v="100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0"/>
    <n v="5"/>
    <b v="0"/>
    <s v="film &amp; video/animation"/>
    <n v="2.25"/>
    <n v="100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0"/>
    <n v="7"/>
    <b v="0"/>
    <s v="film &amp; video/animation"/>
    <n v="0.79200000000000004"/>
    <n v="3500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0"/>
    <n v="0"/>
    <b v="0"/>
    <s v="film &amp; video/animation"/>
    <n v="0"/>
    <n v="0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0"/>
    <n v="12"/>
    <b v="0"/>
    <s v="film &amp; video/animation"/>
    <n v="64"/>
    <n v="9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0"/>
    <n v="2"/>
    <b v="0"/>
    <s v="film &amp; video/animation"/>
    <n v="2.7404479578392621E-2"/>
    <n v="1897.5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0"/>
    <n v="5"/>
    <b v="0"/>
    <s v="film &amp; video/animation"/>
    <n v="0.82000000000000006"/>
    <n v="500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0"/>
    <n v="2"/>
    <b v="0"/>
    <s v="film &amp; video/animation"/>
    <n v="6.9230769230769221E-2"/>
    <n v="1300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0"/>
    <n v="3"/>
    <b v="0"/>
    <s v="film &amp; video/animation"/>
    <n v="0.68631863186318631"/>
    <n v="266.64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0"/>
    <n v="0"/>
    <b v="0"/>
    <s v="film &amp; video/animation"/>
    <n v="0"/>
    <n v="0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0"/>
    <n v="49"/>
    <b v="0"/>
    <s v="film &amp; video/animation"/>
    <n v="8.2100000000000009"/>
    <n v="4900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0"/>
    <n v="1"/>
    <b v="0"/>
    <s v="film &amp; video/animation"/>
    <n v="6.4102564102564097E-2"/>
    <n v="390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x v="0"/>
    <n v="2"/>
    <b v="0"/>
    <s v="film &amp; video/animation"/>
    <n v="0.29411764705882354"/>
    <n v="170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0"/>
    <n v="0"/>
    <b v="0"/>
    <s v="film &amp; video/animation"/>
    <n v="0"/>
    <n v="0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0"/>
    <n v="0"/>
    <b v="0"/>
    <s v="film &amp; video/animation"/>
    <n v="0"/>
    <n v="0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0"/>
    <n v="11"/>
    <b v="0"/>
    <s v="film &amp; video/animation"/>
    <n v="2.2727272727272729"/>
    <n v="6050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0"/>
    <n v="1"/>
    <b v="0"/>
    <s v="film &amp; video/animation"/>
    <n v="9.9009900990099015E-2"/>
    <n v="10.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0"/>
    <n v="8"/>
    <b v="0"/>
    <s v="film &amp; video/animation"/>
    <n v="26.953125"/>
    <n v="40.96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0"/>
    <n v="5"/>
    <b v="0"/>
    <s v="film &amp; video/animation"/>
    <n v="0.76"/>
    <n v="500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0"/>
    <n v="39"/>
    <b v="0"/>
    <s v="film &amp; video/animation"/>
    <n v="21.574999999999999"/>
    <n v="7800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0"/>
    <n v="0"/>
    <b v="0"/>
    <s v="film &amp; video/animation"/>
    <n v="0"/>
    <n v="0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0"/>
    <n v="0"/>
    <b v="0"/>
    <s v="film &amp; video/animation"/>
    <n v="0"/>
    <n v="0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0"/>
    <n v="2"/>
    <b v="0"/>
    <s v="film &amp; video/animation"/>
    <n v="1.02"/>
    <n v="100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0"/>
    <n v="170"/>
    <b v="0"/>
    <s v="film &amp; video/animation"/>
    <n v="11.892727272727273"/>
    <n v="93500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0"/>
    <n v="5"/>
    <b v="0"/>
    <s v="film &amp; video/animation"/>
    <n v="17.625"/>
    <n v="40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0"/>
    <n v="14"/>
    <b v="0"/>
    <s v="film &amp; video/animation"/>
    <n v="2.87"/>
    <n v="4200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0"/>
    <n v="1"/>
    <b v="0"/>
    <s v="film &amp; video/animation"/>
    <n v="3.0303030303030304E-2"/>
    <n v="33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0"/>
    <n v="0"/>
    <b v="0"/>
    <s v="film &amp; video/animation"/>
    <n v="0"/>
    <n v="0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0"/>
    <n v="124"/>
    <b v="0"/>
    <s v="film &amp; video/animation"/>
    <n v="2.230268181818182"/>
    <n v="272800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0"/>
    <n v="0"/>
    <b v="0"/>
    <s v="film &amp; video/animation"/>
    <n v="0"/>
    <n v="0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0"/>
    <n v="0"/>
    <b v="0"/>
    <s v="film &amp; video/animation"/>
    <n v="0"/>
    <n v="0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0"/>
    <n v="55"/>
    <b v="0"/>
    <s v="film &amp; video/animation"/>
    <n v="32.56"/>
    <n v="8250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0"/>
    <n v="140"/>
    <b v="0"/>
    <s v="film &amp; video/animation"/>
    <n v="19.41"/>
    <n v="56000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0"/>
    <n v="21"/>
    <b v="0"/>
    <s v="film &amp; video/animation"/>
    <n v="6.1"/>
    <n v="6300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0"/>
    <n v="1"/>
    <b v="0"/>
    <s v="film &amp; video/animation"/>
    <n v="0.1"/>
    <n v="10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0"/>
    <n v="147"/>
    <b v="0"/>
    <s v="film &amp; video/animation"/>
    <n v="50.2"/>
    <n v="22050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0"/>
    <n v="11"/>
    <b v="0"/>
    <s v="film &amp; video/animation"/>
    <n v="0.18625"/>
    <n v="8800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0"/>
    <n v="125"/>
    <b v="0"/>
    <s v="film &amp; video/animation"/>
    <n v="21.906971229845084"/>
    <n v="47445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0"/>
    <n v="1"/>
    <b v="0"/>
    <s v="film &amp; video/animation"/>
    <n v="9.0909090909090905E-3"/>
    <n v="550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0"/>
    <n v="0"/>
    <b v="0"/>
    <s v="film &amp; video/animation"/>
    <n v="0"/>
    <n v="0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0"/>
    <n v="0"/>
    <b v="0"/>
    <s v="film &amp; video/animation"/>
    <n v="0"/>
    <n v="0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0"/>
    <n v="3"/>
    <b v="0"/>
    <s v="film &amp; video/animation"/>
    <n v="0.28667813379201834"/>
    <n v="2249.9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x v="0"/>
    <n v="0"/>
    <b v="0"/>
    <s v="film &amp; video/animation"/>
    <n v="0"/>
    <n v="0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0"/>
    <n v="0"/>
    <b v="0"/>
    <s v="film &amp; video/animation"/>
    <n v="0"/>
    <n v="0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0"/>
    <n v="0"/>
    <b v="0"/>
    <s v="film &amp; video/animation"/>
    <n v="0"/>
    <n v="0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0"/>
    <n v="0"/>
    <b v="0"/>
    <s v="film &amp; video/animation"/>
    <n v="0"/>
    <n v="0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0"/>
    <n v="3"/>
    <b v="0"/>
    <s v="film &amp; video/animation"/>
    <n v="0.155"/>
    <n v="600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0"/>
    <n v="0"/>
    <b v="0"/>
    <s v="film &amp; video/animation"/>
    <n v="0"/>
    <n v="0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0"/>
    <n v="1"/>
    <b v="0"/>
    <s v="film &amp; video/animation"/>
    <n v="1.6666666666666668E-3"/>
    <n v="600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x v="0"/>
    <n v="3"/>
    <b v="0"/>
    <s v="film &amp; video/animation"/>
    <n v="0.6696428571428571"/>
    <n v="134.4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0"/>
    <n v="22"/>
    <b v="0"/>
    <s v="film &amp; video/animation"/>
    <n v="4.5985132395404564"/>
    <n v="14323.76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0"/>
    <n v="26"/>
    <b v="0"/>
    <s v="film &amp; video/animation"/>
    <n v="9.5500000000000007"/>
    <n v="5200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0"/>
    <n v="4"/>
    <b v="0"/>
    <s v="film &amp; video/animation"/>
    <n v="3.3076923076923079"/>
    <n v="260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0"/>
    <n v="0"/>
    <b v="0"/>
    <s v="film &amp; video/animation"/>
    <n v="0"/>
    <n v="0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0"/>
    <n v="4"/>
    <b v="0"/>
    <s v="film &amp; video/animation"/>
    <n v="1.1499999999999999"/>
    <n v="800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0"/>
    <n v="9"/>
    <b v="0"/>
    <s v="film &amp; video/animation"/>
    <n v="1.7538461538461538"/>
    <n v="585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0"/>
    <n v="5"/>
    <b v="0"/>
    <s v="film &amp; video/animation"/>
    <n v="1.3673469387755102"/>
    <n v="1225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0"/>
    <n v="14"/>
    <b v="0"/>
    <s v="film &amp; video/animation"/>
    <n v="0.43333333333333329"/>
    <n v="1680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0"/>
    <n v="1"/>
    <b v="0"/>
    <s v="film &amp; video/animation"/>
    <n v="0.125"/>
    <n v="200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0"/>
    <n v="10"/>
    <b v="0"/>
    <s v="film &amp; video/animation"/>
    <n v="3.2"/>
    <n v="2000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0"/>
    <n v="3"/>
    <b v="0"/>
    <s v="film &amp; video/animation"/>
    <n v="0.8"/>
    <n v="1500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0"/>
    <n v="1"/>
    <b v="0"/>
    <s v="film &amp; video/animation"/>
    <n v="0.2"/>
    <n v="5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0"/>
    <n v="0"/>
    <b v="0"/>
    <s v="film &amp; video/animation"/>
    <n v="0"/>
    <n v="0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0"/>
    <n v="5"/>
    <b v="0"/>
    <s v="film &amp; video/animation"/>
    <n v="3"/>
    <n v="25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0"/>
    <n v="2"/>
    <b v="0"/>
    <s v="film &amp; video/animation"/>
    <n v="0.13749999999999998"/>
    <n v="160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0"/>
    <n v="68"/>
    <b v="0"/>
    <s v="film &amp; video/animation"/>
    <n v="13.923999999999999"/>
    <n v="34000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0"/>
    <n v="3"/>
    <b v="0"/>
    <s v="film &amp; video/animation"/>
    <n v="3.3333333333333335"/>
    <n v="45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0"/>
    <n v="34"/>
    <b v="0"/>
    <s v="film &amp; video/animation"/>
    <n v="25.41340206185567"/>
    <n v="32980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x v="0"/>
    <n v="0"/>
    <b v="0"/>
    <s v="film &amp; video/animation"/>
    <n v="0"/>
    <n v="0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0"/>
    <n v="3"/>
    <b v="0"/>
    <s v="film &amp; video/animation"/>
    <n v="1.3666666666666667"/>
    <n v="450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0"/>
    <n v="0"/>
    <b v="0"/>
    <s v="film &amp; video/animation"/>
    <n v="0"/>
    <n v="0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0"/>
    <n v="70"/>
    <b v="0"/>
    <s v="film &amp; video/animation"/>
    <n v="22.881426547787683"/>
    <n v="8400.7000000000007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0"/>
    <n v="34"/>
    <b v="1"/>
    <s v="theater/plays"/>
    <n v="102.1"/>
    <n v="1700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0"/>
    <n v="56"/>
    <b v="1"/>
    <s v="theater/plays"/>
    <n v="104.64"/>
    <n v="2800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0"/>
    <n v="31"/>
    <b v="1"/>
    <s v="theater/plays"/>
    <n v="114.66666666666667"/>
    <n v="930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0"/>
    <n v="84"/>
    <b v="1"/>
    <s v="theater/plays"/>
    <n v="120.6"/>
    <n v="4200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0"/>
    <n v="130"/>
    <b v="1"/>
    <s v="theater/plays"/>
    <n v="108.67285714285715"/>
    <n v="4550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0"/>
    <n v="12"/>
    <b v="1"/>
    <s v="theater/plays"/>
    <n v="100"/>
    <n v="144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0"/>
    <n v="23"/>
    <b v="1"/>
    <s v="theater/plays"/>
    <n v="113.99999999999999"/>
    <n v="345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0"/>
    <n v="158"/>
    <b v="1"/>
    <s v="theater/plays"/>
    <n v="100.85"/>
    <n v="15800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0"/>
    <n v="30"/>
    <b v="1"/>
    <s v="theater/plays"/>
    <n v="115.65217391304347"/>
    <n v="345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0"/>
    <n v="18"/>
    <b v="1"/>
    <s v="theater/plays"/>
    <n v="130.41666666666666"/>
    <n v="216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0"/>
    <n v="29"/>
    <b v="1"/>
    <s v="theater/plays"/>
    <n v="107.78267254038178"/>
    <n v="987.45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0"/>
    <n v="31"/>
    <b v="1"/>
    <s v="theater/plays"/>
    <n v="100"/>
    <n v="1240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0"/>
    <n v="173"/>
    <b v="1"/>
    <s v="theater/plays"/>
    <n v="123.25"/>
    <n v="17300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0"/>
    <n v="17"/>
    <b v="1"/>
    <s v="theater/plays"/>
    <n v="100.2"/>
    <n v="340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0"/>
    <n v="48"/>
    <b v="1"/>
    <s v="theater/plays"/>
    <n v="104.66666666666666"/>
    <n v="7200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0"/>
    <n v="59"/>
    <b v="1"/>
    <s v="theater/plays"/>
    <n v="102.49999999999999"/>
    <n v="1180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0"/>
    <n v="39"/>
    <b v="1"/>
    <s v="theater/plays"/>
    <n v="118.25757575757576"/>
    <n v="128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0"/>
    <n v="59"/>
    <b v="1"/>
    <s v="theater/plays"/>
    <n v="120.5"/>
    <n v="1180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0"/>
    <n v="60"/>
    <b v="1"/>
    <s v="theater/plays"/>
    <n v="302.42"/>
    <n v="3000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0"/>
    <n v="20"/>
    <b v="1"/>
    <s v="theater/plays"/>
    <n v="100.64400000000001"/>
    <n v="100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0"/>
    <n v="1"/>
    <b v="0"/>
    <s v="technology/web"/>
    <n v="6.6666666666666671E-3"/>
    <n v="150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0"/>
    <n v="1"/>
    <b v="0"/>
    <s v="technology/web"/>
    <n v="0.55555555555555558"/>
    <n v="4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0"/>
    <n v="1"/>
    <b v="0"/>
    <s v="technology/web"/>
    <n v="3.9999999999999996E-4"/>
    <n v="2500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0"/>
    <n v="2"/>
    <b v="0"/>
    <s v="technology/web"/>
    <n v="0.31818181818181818"/>
    <n v="440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0"/>
    <n v="2"/>
    <b v="0"/>
    <s v="technology/web"/>
    <n v="1.2"/>
    <n v="10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0"/>
    <n v="34"/>
    <b v="0"/>
    <s v="technology/web"/>
    <n v="27.383999999999997"/>
    <n v="17000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0"/>
    <n v="2"/>
    <b v="0"/>
    <s v="technology/web"/>
    <n v="8.666666666666667E-2"/>
    <n v="1200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0"/>
    <n v="0"/>
    <b v="0"/>
    <s v="technology/web"/>
    <n v="0"/>
    <n v="0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0"/>
    <n v="1"/>
    <b v="0"/>
    <s v="technology/web"/>
    <n v="0.09"/>
    <n v="100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0"/>
    <n v="8"/>
    <b v="0"/>
    <s v="technology/web"/>
    <n v="2.7199999999999998"/>
    <n v="200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0"/>
    <n v="4"/>
    <b v="0"/>
    <s v="technology/web"/>
    <n v="0.70000000000000007"/>
    <n v="200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0"/>
    <n v="28"/>
    <b v="0"/>
    <s v="technology/web"/>
    <n v="5.0413333333333332"/>
    <n v="21000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0"/>
    <n v="0"/>
    <b v="0"/>
    <s v="technology/web"/>
    <n v="0"/>
    <n v="0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0"/>
    <n v="6"/>
    <b v="0"/>
    <s v="technology/web"/>
    <n v="0.49199999999999999"/>
    <n v="1500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0"/>
    <n v="22"/>
    <b v="0"/>
    <s v="technology/web"/>
    <n v="36.589147286821706"/>
    <n v="851.4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0"/>
    <n v="0"/>
    <b v="0"/>
    <s v="technology/web"/>
    <n v="0"/>
    <n v="0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0"/>
    <n v="1"/>
    <b v="0"/>
    <s v="technology/web"/>
    <n v="2.5"/>
    <n v="8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0"/>
    <n v="20"/>
    <b v="0"/>
    <s v="technology/web"/>
    <n v="0.91066666666666674"/>
    <n v="30000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0"/>
    <n v="0"/>
    <b v="0"/>
    <s v="technology/web"/>
    <n v="0"/>
    <n v="0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0"/>
    <n v="1"/>
    <b v="0"/>
    <s v="technology/web"/>
    <n v="2.0833333333333336E-2"/>
    <n v="240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0"/>
    <n v="3"/>
    <b v="0"/>
    <s v="technology/web"/>
    <n v="1.2E-2"/>
    <n v="3000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0"/>
    <n v="2"/>
    <b v="0"/>
    <s v="technology/web"/>
    <n v="0.36666666666666664"/>
    <n v="300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0"/>
    <n v="0"/>
    <b v="0"/>
    <s v="technology/web"/>
    <n v="0"/>
    <n v="0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0"/>
    <n v="2"/>
    <b v="0"/>
    <s v="technology/web"/>
    <n v="9.0666666666666659E-2"/>
    <n v="1500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0"/>
    <n v="1"/>
    <b v="0"/>
    <s v="technology/web"/>
    <n v="5.5555555555555558E-3"/>
    <n v="180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0"/>
    <n v="0"/>
    <b v="0"/>
    <s v="technology/web"/>
    <n v="0"/>
    <n v="0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0"/>
    <n v="1"/>
    <b v="0"/>
    <s v="technology/web"/>
    <n v="0.02"/>
    <n v="50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0"/>
    <n v="0"/>
    <b v="0"/>
    <s v="technology/web"/>
    <n v="0"/>
    <n v="0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0"/>
    <n v="5"/>
    <b v="0"/>
    <s v="technology/web"/>
    <n v="1"/>
    <n v="1225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0"/>
    <n v="1"/>
    <b v="0"/>
    <s v="technology/web"/>
    <n v="0.8"/>
    <n v="25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0"/>
    <n v="1"/>
    <b v="0"/>
    <s v="technology/web"/>
    <n v="0.16705882352941176"/>
    <n v="850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0"/>
    <n v="2"/>
    <b v="0"/>
    <s v="technology/web"/>
    <n v="0.42399999999999999"/>
    <n v="500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0"/>
    <n v="0"/>
    <b v="0"/>
    <s v="technology/web"/>
    <n v="0"/>
    <n v="0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0"/>
    <n v="9"/>
    <b v="0"/>
    <s v="technology/web"/>
    <n v="0.38925389253892539"/>
    <n v="7999.92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0"/>
    <n v="4"/>
    <b v="0"/>
    <s v="technology/web"/>
    <n v="0.7155635062611807"/>
    <n v="447.2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0"/>
    <n v="4"/>
    <b v="0"/>
    <s v="technology/web"/>
    <n v="0.43166666666666664"/>
    <n v="2400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0"/>
    <n v="1"/>
    <b v="0"/>
    <s v="technology/web"/>
    <n v="1.25E-3"/>
    <n v="800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0"/>
    <n v="1"/>
    <b v="0"/>
    <s v="technology/web"/>
    <n v="0.2"/>
    <n v="5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0"/>
    <n v="7"/>
    <b v="0"/>
    <s v="technology/web"/>
    <n v="1.12E-2"/>
    <n v="8750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0"/>
    <n v="5"/>
    <b v="0"/>
    <s v="technology/web"/>
    <n v="1.4583333333333333"/>
    <n v="600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0"/>
    <n v="1"/>
    <b v="0"/>
    <s v="technology/web"/>
    <n v="3.3333333333333333E-2"/>
    <n v="30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0"/>
    <n v="0"/>
    <b v="0"/>
    <s v="technology/web"/>
    <n v="0"/>
    <n v="0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0"/>
    <n v="0"/>
    <b v="0"/>
    <s v="technology/web"/>
    <n v="0"/>
    <n v="0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0"/>
    <n v="1"/>
    <b v="0"/>
    <s v="technology/web"/>
    <n v="1.1111111111111112E-2"/>
    <n v="90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0"/>
    <n v="2"/>
    <b v="0"/>
    <s v="technology/web"/>
    <n v="1"/>
    <n v="20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0"/>
    <n v="0"/>
    <b v="0"/>
    <s v="technology/web"/>
    <n v="0"/>
    <n v="0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0"/>
    <n v="4"/>
    <b v="0"/>
    <s v="technology/web"/>
    <n v="0.55999999999999994"/>
    <n v="400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0"/>
    <n v="7"/>
    <b v="0"/>
    <s v="technology/web"/>
    <n v="9.0833333333333339"/>
    <n v="2100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0"/>
    <n v="2"/>
    <b v="0"/>
    <s v="technology/web"/>
    <n v="3.3444444444444441"/>
    <n v="180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x v="0"/>
    <n v="1"/>
    <b v="0"/>
    <s v="technology/web"/>
    <n v="1.3333333333333334E-2"/>
    <n v="75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0"/>
    <n v="9"/>
    <b v="0"/>
    <s v="technology/web"/>
    <n v="4.46"/>
    <n v="450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0"/>
    <n v="2"/>
    <b v="0"/>
    <s v="technology/web"/>
    <n v="6.0999999999999999E-2"/>
    <n v="2000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0"/>
    <n v="1"/>
    <b v="0"/>
    <s v="technology/web"/>
    <n v="3.3333333333333335"/>
    <n v="75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0"/>
    <n v="7"/>
    <b v="0"/>
    <s v="technology/web"/>
    <n v="23"/>
    <n v="35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0"/>
    <n v="2"/>
    <b v="0"/>
    <s v="technology/web"/>
    <n v="0.104"/>
    <n v="500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0"/>
    <n v="8"/>
    <b v="0"/>
    <s v="technology/web"/>
    <n v="0.42599999999999999"/>
    <n v="8000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0"/>
    <n v="2"/>
    <b v="0"/>
    <s v="technology/web"/>
    <n v="0.03"/>
    <n v="400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0"/>
    <n v="2"/>
    <b v="0"/>
    <s v="technology/web"/>
    <n v="0.26666666666666666"/>
    <n v="15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0"/>
    <n v="7"/>
    <b v="0"/>
    <s v="technology/web"/>
    <n v="34"/>
    <n v="175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0"/>
    <n v="2"/>
    <b v="0"/>
    <s v="technology/web"/>
    <n v="6.2E-2"/>
    <n v="1000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0"/>
    <n v="1"/>
    <b v="0"/>
    <s v="technology/web"/>
    <n v="2"/>
    <n v="5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0"/>
    <n v="6"/>
    <b v="0"/>
    <s v="technology/web"/>
    <n v="1.4000000000000001"/>
    <n v="600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0"/>
    <n v="0"/>
    <b v="0"/>
    <s v="technology/web"/>
    <n v="0"/>
    <n v="0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0"/>
    <n v="13"/>
    <b v="0"/>
    <s v="technology/web"/>
    <n v="3.9334666666666664"/>
    <n v="1950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0"/>
    <n v="0"/>
    <b v="0"/>
    <s v="technology/web"/>
    <n v="0"/>
    <n v="0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0"/>
    <n v="8"/>
    <b v="0"/>
    <s v="technology/web"/>
    <n v="2.62"/>
    <n v="400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0"/>
    <n v="1"/>
    <b v="0"/>
    <s v="technology/web"/>
    <n v="0.2"/>
    <n v="5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0"/>
    <n v="0"/>
    <b v="0"/>
    <s v="technology/web"/>
    <n v="0"/>
    <n v="0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0"/>
    <n v="5"/>
    <b v="0"/>
    <s v="technology/web"/>
    <n v="0.97400000000000009"/>
    <n v="7500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0"/>
    <n v="1"/>
    <b v="0"/>
    <s v="technology/web"/>
    <n v="0.64102564102564097"/>
    <n v="7.8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0"/>
    <n v="0"/>
    <b v="0"/>
    <s v="technology/web"/>
    <n v="0"/>
    <n v="0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0"/>
    <n v="0"/>
    <b v="0"/>
    <s v="technology/web"/>
    <n v="0"/>
    <n v="0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0"/>
    <n v="0"/>
    <b v="0"/>
    <s v="technology/web"/>
    <n v="0"/>
    <n v="0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0"/>
    <n v="121"/>
    <b v="0"/>
    <s v="technology/web"/>
    <n v="21.363333333333333"/>
    <n v="72600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0"/>
    <n v="0"/>
    <b v="0"/>
    <s v="technology/web"/>
    <n v="0"/>
    <n v="0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0"/>
    <n v="0"/>
    <b v="0"/>
    <s v="technology/web"/>
    <n v="0"/>
    <n v="0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0"/>
    <n v="0"/>
    <b v="0"/>
    <s v="technology/web"/>
    <n v="0"/>
    <n v="0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0"/>
    <n v="3"/>
    <b v="0"/>
    <s v="technology/web"/>
    <n v="3"/>
    <n v="6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0"/>
    <n v="0"/>
    <b v="0"/>
    <s v="technology/web"/>
    <n v="0"/>
    <n v="0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0"/>
    <n v="1"/>
    <b v="0"/>
    <s v="technology/web"/>
    <n v="3.9999999999999996E-5"/>
    <n v="25000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0"/>
    <n v="3"/>
    <b v="0"/>
    <s v="technology/web"/>
    <n v="1.044"/>
    <n v="750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0"/>
    <n v="9"/>
    <b v="0"/>
    <s v="technology/web"/>
    <n v="5.6833333333333336"/>
    <n v="540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0"/>
    <n v="0"/>
    <b v="0"/>
    <s v="technology/web"/>
    <n v="0"/>
    <n v="0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0"/>
    <n v="0"/>
    <b v="0"/>
    <s v="technology/web"/>
    <n v="0"/>
    <n v="0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0"/>
    <n v="0"/>
    <b v="0"/>
    <s v="technology/web"/>
    <n v="0"/>
    <n v="0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0"/>
    <n v="39"/>
    <b v="0"/>
    <s v="technology/web"/>
    <n v="17.380000000000003"/>
    <n v="9750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0"/>
    <n v="1"/>
    <b v="0"/>
    <s v="technology/web"/>
    <n v="0.02"/>
    <n v="450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0"/>
    <n v="0"/>
    <b v="0"/>
    <s v="technology/web"/>
    <n v="0"/>
    <n v="0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0"/>
    <n v="3"/>
    <b v="0"/>
    <s v="technology/web"/>
    <n v="0.17500000000000002"/>
    <n v="6000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0"/>
    <n v="1"/>
    <b v="0"/>
    <s v="technology/web"/>
    <n v="8.3340278356529712E-2"/>
    <n v="119.99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0"/>
    <n v="9"/>
    <b v="0"/>
    <s v="technology/web"/>
    <n v="1.38"/>
    <n v="4500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0"/>
    <n v="0"/>
    <b v="0"/>
    <s v="technology/web"/>
    <n v="0"/>
    <n v="0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0"/>
    <n v="25"/>
    <b v="0"/>
    <s v="technology/web"/>
    <n v="12.45"/>
    <n v="2500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0"/>
    <n v="1"/>
    <b v="0"/>
    <s v="technology/web"/>
    <n v="0.02"/>
    <n v="50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0"/>
    <n v="1"/>
    <b v="0"/>
    <s v="technology/web"/>
    <n v="8.0000000000000002E-3"/>
    <n v="250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0"/>
    <n v="1"/>
    <b v="0"/>
    <s v="technology/web"/>
    <n v="0.2"/>
    <n v="20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0"/>
    <n v="0"/>
    <b v="0"/>
    <s v="technology/web"/>
    <n v="0"/>
    <n v="0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x v="0"/>
    <n v="6"/>
    <b v="0"/>
    <s v="technology/web"/>
    <n v="9.0000000000000011E-3"/>
    <n v="12000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0"/>
    <n v="1"/>
    <b v="0"/>
    <s v="technology/web"/>
    <n v="9.9999999999999991E-5"/>
    <n v="10000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0"/>
    <n v="2"/>
    <b v="1"/>
    <s v="technology/wearables"/>
    <n v="144.28571428571428"/>
    <n v="1.4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0"/>
    <n v="315"/>
    <b v="1"/>
    <s v="technology/wearables"/>
    <n v="119.16249999999999"/>
    <n v="126000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0"/>
    <n v="2174"/>
    <b v="1"/>
    <s v="technology/wearables"/>
    <n v="1460.4850000000001"/>
    <n v="434800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0"/>
    <n v="152"/>
    <b v="1"/>
    <s v="technology/wearables"/>
    <n v="105.80799999999999"/>
    <n v="38000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0"/>
    <n v="1021"/>
    <b v="1"/>
    <s v="technology/wearables"/>
    <n v="300.11791999999997"/>
    <n v="255250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0"/>
    <n v="237"/>
    <b v="1"/>
    <s v="technology/wearables"/>
    <n v="278.7"/>
    <n v="4740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0"/>
    <n v="27"/>
    <b v="1"/>
    <s v="technology/wearables"/>
    <n v="131.87625"/>
    <n v="216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0"/>
    <n v="17"/>
    <b v="1"/>
    <s v="technology/wearables"/>
    <n v="107.05"/>
    <n v="340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0"/>
    <n v="27"/>
    <b v="1"/>
    <s v="technology/wearables"/>
    <n v="126.82285714285715"/>
    <n v="9450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0"/>
    <n v="82"/>
    <b v="1"/>
    <s v="technology/wearables"/>
    <n v="139.96"/>
    <n v="2050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0"/>
    <n v="48"/>
    <b v="1"/>
    <s v="technology/wearables"/>
    <n v="112.4"/>
    <n v="720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0"/>
    <n v="105"/>
    <b v="1"/>
    <s v="technology/wearables"/>
    <n v="100.52799999999999"/>
    <n v="26250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0"/>
    <n v="28"/>
    <b v="1"/>
    <s v="technology/wearables"/>
    <n v="100.46666666666665"/>
    <n v="840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0"/>
    <n v="1107"/>
    <b v="1"/>
    <s v="technology/wearables"/>
    <n v="141.446"/>
    <n v="830250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0"/>
    <n v="1013"/>
    <b v="1"/>
    <s v="technology/wearables"/>
    <n v="267.29166666666669"/>
    <n v="121560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0"/>
    <n v="274"/>
    <b v="1"/>
    <s v="technology/wearables"/>
    <n v="146.88749999999999"/>
    <n v="21920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0"/>
    <n v="87"/>
    <b v="1"/>
    <s v="technology/wearables"/>
    <n v="213.56"/>
    <n v="4350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0"/>
    <n v="99"/>
    <b v="1"/>
    <s v="technology/wearables"/>
    <n v="125.69999999999999"/>
    <n v="14850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0"/>
    <n v="276"/>
    <b v="1"/>
    <s v="technology/wearables"/>
    <n v="104.46206037108834"/>
    <n v="79730.880000000005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x v="0"/>
    <n v="21"/>
    <b v="1"/>
    <s v="technology/wearables"/>
    <n v="100.56666666666668"/>
    <n v="630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0"/>
    <n v="18"/>
    <b v="0"/>
    <s v="technology/wearables"/>
    <n v="3.0579999999999998"/>
    <n v="9000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0"/>
    <n v="9"/>
    <b v="0"/>
    <s v="technology/wearables"/>
    <n v="0.95"/>
    <n v="900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0"/>
    <n v="4"/>
    <b v="0"/>
    <s v="technology/wearables"/>
    <n v="0.4"/>
    <n v="1560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0"/>
    <n v="7"/>
    <b v="0"/>
    <s v="technology/wearables"/>
    <n v="0.35000000000000003"/>
    <n v="140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0"/>
    <n v="29"/>
    <b v="0"/>
    <s v="technology/wearables"/>
    <n v="7.5333333333333332"/>
    <n v="3480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0"/>
    <n v="12"/>
    <b v="0"/>
    <s v="technology/wearables"/>
    <n v="18.64"/>
    <n v="1200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0"/>
    <n v="4"/>
    <b v="0"/>
    <s v="technology/wearables"/>
    <n v="4.0000000000000001E-3"/>
    <n v="8000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0"/>
    <n v="28"/>
    <b v="0"/>
    <s v="technology/wearables"/>
    <n v="10.02"/>
    <n v="14000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0"/>
    <n v="25"/>
    <b v="0"/>
    <s v="technology/wearables"/>
    <n v="4.5600000000000005"/>
    <n v="3750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0"/>
    <n v="28"/>
    <b v="0"/>
    <s v="technology/wearables"/>
    <n v="21.5075"/>
    <n v="56000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0"/>
    <n v="310"/>
    <b v="0"/>
    <s v="technology/wearables"/>
    <n v="29.276666666666667"/>
    <n v="279000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0"/>
    <n v="15"/>
    <b v="0"/>
    <s v="technology/wearables"/>
    <n v="39.426666666666662"/>
    <n v="4500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0"/>
    <n v="215"/>
    <b v="0"/>
    <s v="technology/wearables"/>
    <n v="21.628"/>
    <n v="107500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0"/>
    <n v="3"/>
    <b v="0"/>
    <s v="technology/wearables"/>
    <n v="0.20500000000000002"/>
    <n v="3000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0"/>
    <n v="2"/>
    <b v="0"/>
    <s v="technology/wearables"/>
    <n v="0.03"/>
    <n v="1000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0"/>
    <n v="26"/>
    <b v="0"/>
    <s v="technology/wearables"/>
    <n v="14.85"/>
    <n v="1560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0"/>
    <n v="24"/>
    <b v="0"/>
    <s v="technology/wearables"/>
    <n v="1.4710000000000001"/>
    <n v="24000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0"/>
    <n v="96"/>
    <b v="0"/>
    <s v="technology/wearables"/>
    <n v="25.584"/>
    <n v="48000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0"/>
    <n v="17"/>
    <b v="0"/>
    <s v="technology/wearables"/>
    <n v="3.8206896551724134"/>
    <n v="4930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0"/>
    <n v="94"/>
    <b v="0"/>
    <s v="technology/wearables"/>
    <n v="15.485964912280703"/>
    <n v="53580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0"/>
    <n v="129"/>
    <b v="0"/>
    <s v="technology/wearables"/>
    <n v="25.912000000000003"/>
    <n v="96750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0"/>
    <n v="1"/>
    <b v="0"/>
    <s v="technology/wearables"/>
    <n v="0.04"/>
    <n v="25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0"/>
    <n v="4"/>
    <b v="0"/>
    <s v="technology/wearables"/>
    <n v="0.106"/>
    <n v="2000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0"/>
    <n v="3"/>
    <b v="0"/>
    <s v="technology/wearables"/>
    <n v="0.85142857142857142"/>
    <n v="1050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0"/>
    <n v="135"/>
    <b v="0"/>
    <s v="technology/wearables"/>
    <n v="7.4837500000000006"/>
    <n v="432000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0"/>
    <n v="10"/>
    <b v="0"/>
    <s v="technology/wearables"/>
    <n v="27.650000000000002"/>
    <n v="200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0"/>
    <n v="0"/>
    <b v="0"/>
    <s v="technology/wearables"/>
    <n v="0"/>
    <n v="0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0"/>
    <n v="6"/>
    <b v="0"/>
    <s v="technology/wearables"/>
    <n v="3.55"/>
    <n v="6000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0"/>
    <n v="36"/>
    <b v="0"/>
    <s v="technology/wearables"/>
    <n v="72.989999999999995"/>
    <n v="7200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0"/>
    <n v="336"/>
    <b v="0"/>
    <s v="technology/wearables"/>
    <n v="57.648750000000007"/>
    <n v="672000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0"/>
    <n v="34"/>
    <b v="0"/>
    <s v="technology/wearables"/>
    <n v="12.34"/>
    <n v="6800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0"/>
    <n v="10"/>
    <b v="0"/>
    <s v="technology/wearables"/>
    <n v="0.52"/>
    <n v="5000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0"/>
    <n v="201"/>
    <b v="0"/>
    <s v="technology/wearables"/>
    <n v="6.5299999999999994"/>
    <n v="40200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0"/>
    <n v="296"/>
    <b v="0"/>
    <s v="technology/wearables"/>
    <n v="35.338000000000001"/>
    <n v="296000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0"/>
    <n v="7"/>
    <b v="0"/>
    <s v="technology/wearables"/>
    <n v="0.39333333333333331"/>
    <n v="10500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0"/>
    <n v="7"/>
    <b v="0"/>
    <s v="technology/wearables"/>
    <n v="1.06"/>
    <n v="4200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0"/>
    <n v="1"/>
    <b v="0"/>
    <s v="technology/wearables"/>
    <n v="5.7142857142857147E-4"/>
    <n v="1750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0"/>
    <n v="114"/>
    <b v="0"/>
    <s v="technology/wearables"/>
    <n v="46.379999999999995"/>
    <n v="5700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0"/>
    <n v="29"/>
    <b v="0"/>
    <s v="technology/wearables"/>
    <n v="15.39"/>
    <n v="29000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0"/>
    <n v="890"/>
    <b v="0"/>
    <s v="technology/wearables"/>
    <n v="82.422107692307705"/>
    <n v="1157000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0"/>
    <n v="31"/>
    <b v="0"/>
    <s v="technology/wearables"/>
    <n v="2.6866666666666665"/>
    <n v="4650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0"/>
    <n v="21"/>
    <b v="0"/>
    <s v="technology/wearables"/>
    <n v="26.6"/>
    <n v="4830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0"/>
    <n v="37"/>
    <b v="0"/>
    <s v="technology/wearables"/>
    <n v="30.813400000000001"/>
    <n v="5550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0"/>
    <n v="7"/>
    <b v="0"/>
    <s v="technology/wearables"/>
    <n v="5.58"/>
    <n v="1050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0"/>
    <n v="4"/>
    <b v="0"/>
    <s v="technology/wearables"/>
    <n v="0.87454545454545463"/>
    <n v="2200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x v="0"/>
    <n v="5"/>
    <b v="0"/>
    <s v="technology/wearables"/>
    <n v="0.97699999999999987"/>
    <n v="5000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0"/>
    <n v="0"/>
    <b v="0"/>
    <s v="technology/wearables"/>
    <n v="0"/>
    <n v="0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0"/>
    <n v="456"/>
    <b v="0"/>
    <s v="technology/wearables"/>
    <n v="78.927352941176466"/>
    <n v="310080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0"/>
    <n v="369"/>
    <b v="0"/>
    <s v="technology/wearables"/>
    <n v="22.092500000000001"/>
    <n v="147600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0"/>
    <n v="2"/>
    <b v="0"/>
    <s v="technology/wearables"/>
    <n v="0.40666666666666662"/>
    <n v="300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0"/>
    <n v="0"/>
    <b v="0"/>
    <s v="technology/wearables"/>
    <n v="0"/>
    <n v="0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0"/>
    <n v="338"/>
    <b v="0"/>
    <s v="technology/wearables"/>
    <n v="33.790999999999997"/>
    <n v="338000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0"/>
    <n v="4"/>
    <b v="0"/>
    <s v="technology/wearables"/>
    <n v="0.21649484536082475"/>
    <n v="1940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0"/>
    <n v="1"/>
    <b v="0"/>
    <s v="technology/wearables"/>
    <n v="0.79600000000000004"/>
    <n v="250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0"/>
    <n v="28"/>
    <b v="0"/>
    <s v="technology/wearables"/>
    <n v="14.993333333333334"/>
    <n v="4200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0"/>
    <n v="12"/>
    <b v="0"/>
    <s v="technology/wearables"/>
    <n v="5.0509090909090908"/>
    <n v="3300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0"/>
    <n v="16"/>
    <b v="0"/>
    <s v="technology/wearables"/>
    <n v="10.214285714285715"/>
    <n v="1120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x v="0"/>
    <n v="4"/>
    <b v="0"/>
    <s v="technology/wearables"/>
    <n v="0.30499999999999999"/>
    <n v="4000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0"/>
    <n v="4"/>
    <b v="0"/>
    <s v="technology/wearables"/>
    <n v="0.75"/>
    <n v="480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0"/>
    <n v="10"/>
    <b v="0"/>
    <s v="technology/wearables"/>
    <n v="1.2933333333333332"/>
    <n v="1500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0"/>
    <n v="41"/>
    <b v="1"/>
    <s v="publishing/nonfiction"/>
    <n v="143.94736842105263"/>
    <n v="779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0"/>
    <n v="119"/>
    <b v="1"/>
    <s v="publishing/nonfiction"/>
    <n v="122.10975609756099"/>
    <n v="9758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0"/>
    <n v="153"/>
    <b v="1"/>
    <s v="publishing/nonfiction"/>
    <n v="132.024"/>
    <n v="38250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0"/>
    <n v="100"/>
    <b v="1"/>
    <s v="publishing/nonfiction"/>
    <n v="109.38000000000001"/>
    <n v="5000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0"/>
    <n v="143"/>
    <b v="1"/>
    <s v="publishing/nonfiction"/>
    <n v="105.47157142857144"/>
    <n v="10010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0"/>
    <n v="140"/>
    <b v="1"/>
    <s v="publishing/nonfiction"/>
    <n v="100.35000000000001"/>
    <n v="28000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0"/>
    <n v="35"/>
    <b v="1"/>
    <s v="publishing/nonfiction"/>
    <n v="101.4"/>
    <n v="875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0"/>
    <n v="149"/>
    <b v="1"/>
    <s v="publishing/nonfiction"/>
    <n v="155.51428571428571"/>
    <n v="5215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0"/>
    <n v="130"/>
    <b v="1"/>
    <s v="publishing/nonfiction"/>
    <n v="105.566"/>
    <n v="9750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0"/>
    <n v="120"/>
    <b v="1"/>
    <s v="publishing/nonfiction"/>
    <n v="130.65"/>
    <n v="4800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0"/>
    <n v="265"/>
    <b v="1"/>
    <s v="publishing/nonfiction"/>
    <n v="132.19"/>
    <n v="53000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0"/>
    <n v="71"/>
    <b v="1"/>
    <s v="publishing/nonfiction"/>
    <n v="126"/>
    <n v="3550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0"/>
    <n v="13"/>
    <b v="1"/>
    <s v="publishing/nonfiction"/>
    <n v="160"/>
    <n v="5.2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0"/>
    <n v="169"/>
    <b v="1"/>
    <s v="publishing/nonfiction"/>
    <n v="120.48"/>
    <n v="4225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0"/>
    <n v="57"/>
    <b v="1"/>
    <s v="publishing/nonfiction"/>
    <n v="125.52941176470588"/>
    <n v="4845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0"/>
    <n v="229"/>
    <b v="1"/>
    <s v="publishing/nonfiction"/>
    <n v="114.40638297872341"/>
    <n v="107630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0"/>
    <n v="108"/>
    <b v="1"/>
    <s v="publishing/nonfiction"/>
    <n v="315.13888888888891"/>
    <n v="3888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0"/>
    <n v="108"/>
    <b v="1"/>
    <s v="publishing/nonfiction"/>
    <n v="122.39999999999999"/>
    <n v="5400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0"/>
    <n v="41"/>
    <b v="1"/>
    <s v="publishing/nonfiction"/>
    <n v="106.73333333333332"/>
    <n v="615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0"/>
    <n v="139"/>
    <b v="1"/>
    <s v="publishing/nonfiction"/>
    <n v="158.33333333333331"/>
    <n v="8340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0"/>
    <n v="19"/>
    <b v="1"/>
    <s v="publishing/nonfiction"/>
    <n v="107.4"/>
    <n v="570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0"/>
    <n v="94"/>
    <b v="1"/>
    <s v="publishing/nonfiction"/>
    <n v="102.25999999999999"/>
    <n v="12220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0"/>
    <n v="23"/>
    <b v="1"/>
    <s v="publishing/nonfiction"/>
    <n v="110.71428571428572"/>
    <n v="322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0"/>
    <n v="15"/>
    <b v="1"/>
    <s v="publishing/nonfiction"/>
    <n v="148"/>
    <n v="82.5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0"/>
    <n v="62"/>
    <b v="1"/>
    <s v="publishing/nonfiction"/>
    <n v="102.32000000000001"/>
    <n v="3100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0"/>
    <n v="74"/>
    <b v="1"/>
    <s v="publishing/nonfiction"/>
    <n v="179.09909909909908"/>
    <n v="1642.8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0"/>
    <n v="97"/>
    <b v="1"/>
    <s v="publishing/nonfiction"/>
    <n v="111.08135252761969"/>
    <n v="2897.3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0"/>
    <n v="55"/>
    <b v="1"/>
    <s v="publishing/nonfiction"/>
    <n v="100.04285714285714"/>
    <n v="3850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0"/>
    <n v="44"/>
    <b v="1"/>
    <s v="publishing/nonfiction"/>
    <n v="100.25"/>
    <n v="880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0"/>
    <n v="110"/>
    <b v="1"/>
    <s v="publishing/nonfiction"/>
    <n v="105.56"/>
    <n v="11000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0"/>
    <n v="59"/>
    <b v="1"/>
    <s v="publishing/nonfiction"/>
    <n v="102.58775877587757"/>
    <n v="2621.96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0"/>
    <n v="62"/>
    <b v="1"/>
    <s v="publishing/nonfiction"/>
    <n v="118.5"/>
    <n v="1860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0"/>
    <n v="105"/>
    <b v="1"/>
    <s v="publishing/nonfiction"/>
    <n v="111.7"/>
    <n v="5250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0"/>
    <n v="26"/>
    <b v="1"/>
    <s v="publishing/nonfiction"/>
    <n v="128"/>
    <n v="2600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0"/>
    <n v="49"/>
    <b v="1"/>
    <s v="publishing/nonfiction"/>
    <n v="103.75000000000001"/>
    <n v="980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0"/>
    <n v="68"/>
    <b v="1"/>
    <s v="publishing/nonfiction"/>
    <n v="101.9076"/>
    <n v="1700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0"/>
    <n v="22"/>
    <b v="1"/>
    <s v="publishing/nonfiction"/>
    <n v="117.71428571428571"/>
    <n v="154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0"/>
    <n v="18"/>
    <b v="1"/>
    <s v="publishing/nonfiction"/>
    <n v="238"/>
    <n v="45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0"/>
    <n v="19"/>
    <b v="1"/>
    <s v="publishing/nonfiction"/>
    <n v="102"/>
    <n v="475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0"/>
    <n v="99"/>
    <b v="1"/>
    <s v="publishing/nonfiction"/>
    <n v="101.92000000000002"/>
    <n v="4950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0"/>
    <n v="0"/>
    <b v="0"/>
    <s v="publishing/fiction"/>
    <n v="0"/>
    <n v="0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0"/>
    <n v="6"/>
    <b v="0"/>
    <s v="publishing/fiction"/>
    <n v="4.7"/>
    <n v="300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0"/>
    <n v="0"/>
    <b v="0"/>
    <s v="publishing/fiction"/>
    <n v="0"/>
    <n v="0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0"/>
    <n v="1"/>
    <b v="0"/>
    <s v="publishing/fiction"/>
    <n v="0.11655011655011654"/>
    <n v="42.9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0"/>
    <n v="0"/>
    <b v="0"/>
    <s v="publishing/fiction"/>
    <n v="0"/>
    <n v="0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0"/>
    <n v="44"/>
    <b v="0"/>
    <s v="publishing/fiction"/>
    <n v="36.014285714285712"/>
    <n v="3080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0"/>
    <n v="0"/>
    <b v="0"/>
    <s v="publishing/fiction"/>
    <n v="0"/>
    <n v="0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0"/>
    <n v="3"/>
    <b v="0"/>
    <s v="publishing/fiction"/>
    <n v="3.54"/>
    <n v="150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0"/>
    <n v="0"/>
    <b v="0"/>
    <s v="publishing/fiction"/>
    <n v="0"/>
    <n v="0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0"/>
    <n v="52"/>
    <b v="0"/>
    <s v="publishing/fiction"/>
    <n v="41.4"/>
    <n v="2080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0"/>
    <n v="0"/>
    <b v="0"/>
    <s v="publishing/fiction"/>
    <n v="0"/>
    <n v="0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0"/>
    <n v="1"/>
    <b v="0"/>
    <s v="publishing/fiction"/>
    <n v="2.6315789473684209E-2"/>
    <n v="38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0"/>
    <n v="1"/>
    <b v="0"/>
    <s v="publishing/fiction"/>
    <n v="3.3333333333333335"/>
    <n v="15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0"/>
    <n v="2"/>
    <b v="0"/>
    <s v="publishing/fiction"/>
    <n v="0.85129023676509719"/>
    <n v="75.180000000000007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0"/>
    <n v="9"/>
    <b v="0"/>
    <s v="publishing/fiction"/>
    <n v="70.199999999999989"/>
    <n v="45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0"/>
    <n v="5"/>
    <b v="0"/>
    <s v="publishing/fiction"/>
    <n v="1.7000000000000002"/>
    <n v="500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0"/>
    <n v="57"/>
    <b v="0"/>
    <s v="publishing/fiction"/>
    <n v="51.4"/>
    <n v="3990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0"/>
    <n v="3"/>
    <b v="0"/>
    <s v="publishing/fiction"/>
    <n v="0.70000000000000007"/>
    <n v="90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0"/>
    <n v="1"/>
    <b v="0"/>
    <s v="publishing/fiction"/>
    <n v="0.4"/>
    <n v="5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0"/>
    <n v="6"/>
    <b v="0"/>
    <s v="publishing/fiction"/>
    <n v="2.666666666666667"/>
    <n v="900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0"/>
    <n v="27"/>
    <b v="1"/>
    <s v="music/rock"/>
    <n v="104"/>
    <n v="270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0"/>
    <n v="25"/>
    <b v="1"/>
    <s v="music/rock"/>
    <n v="133.15375"/>
    <n v="200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0"/>
    <n v="14"/>
    <b v="1"/>
    <s v="music/rock"/>
    <n v="100"/>
    <n v="98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0"/>
    <n v="35"/>
    <b v="1"/>
    <s v="music/rock"/>
    <n v="148.13333333333333"/>
    <n v="525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0"/>
    <n v="10"/>
    <b v="1"/>
    <s v="music/rock"/>
    <n v="102.49999999999999"/>
    <n v="100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0"/>
    <n v="29"/>
    <b v="1"/>
    <s v="music/rock"/>
    <n v="180.62799999999999"/>
    <n v="14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0"/>
    <n v="44"/>
    <b v="1"/>
    <s v="music/rock"/>
    <n v="142.79999999999998"/>
    <n v="2200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0"/>
    <n v="17"/>
    <b v="1"/>
    <s v="music/rock"/>
    <n v="114.16666666666666"/>
    <n v="204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0"/>
    <n v="34"/>
    <b v="1"/>
    <s v="music/rock"/>
    <n v="203.505"/>
    <n v="340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0"/>
    <n v="14"/>
    <b v="1"/>
    <s v="music/rock"/>
    <n v="109.41176470588236"/>
    <n v="238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0"/>
    <n v="156"/>
    <b v="1"/>
    <s v="music/rock"/>
    <n v="144.37459999999999"/>
    <n v="15600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0"/>
    <n v="128"/>
    <b v="1"/>
    <s v="music/rock"/>
    <n v="103.86666666666666"/>
    <n v="9600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0"/>
    <n v="60"/>
    <b v="1"/>
    <s v="music/rock"/>
    <n v="100.44440000000002"/>
    <n v="1500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0"/>
    <n v="32"/>
    <b v="1"/>
    <s v="music/rock"/>
    <n v="102.77927272727271"/>
    <n v="880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0"/>
    <n v="53"/>
    <b v="1"/>
    <s v="music/rock"/>
    <n v="105.31250000000001"/>
    <n v="4240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0"/>
    <n v="184"/>
    <b v="1"/>
    <s v="music/rock"/>
    <n v="111.78571428571429"/>
    <n v="25760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0"/>
    <n v="90"/>
    <b v="1"/>
    <s v="music/rock"/>
    <n v="101.35000000000001"/>
    <n v="9000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0"/>
    <n v="71"/>
    <b v="1"/>
    <s v="music/rock"/>
    <n v="107.53333333333333"/>
    <n v="2130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0"/>
    <n v="87"/>
    <b v="1"/>
    <s v="music/rock"/>
    <n v="114.88571428571429"/>
    <n v="3045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0"/>
    <n v="28"/>
    <b v="1"/>
    <s v="music/rock"/>
    <n v="100.02"/>
    <n v="1400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0"/>
    <n v="56"/>
    <b v="1"/>
    <s v="music/rock"/>
    <n v="152.13333333333335"/>
    <n v="840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0"/>
    <n v="51"/>
    <b v="1"/>
    <s v="music/rock"/>
    <n v="111.52149999999999"/>
    <n v="1020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0"/>
    <n v="75"/>
    <b v="1"/>
    <s v="music/rock"/>
    <n v="101.33333333333334"/>
    <n v="4500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0"/>
    <n v="38"/>
    <b v="1"/>
    <s v="music/rock"/>
    <n v="123.2608695652174"/>
    <n v="8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0"/>
    <n v="18"/>
    <b v="1"/>
    <s v="music/rock"/>
    <n v="100"/>
    <n v="990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0"/>
    <n v="54"/>
    <b v="1"/>
    <s v="music/rock"/>
    <n v="105"/>
    <n v="1620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x v="0"/>
    <n v="71"/>
    <b v="1"/>
    <s v="music/rock"/>
    <n v="104.4375"/>
    <n v="5680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0"/>
    <n v="57"/>
    <b v="1"/>
    <s v="music/rock"/>
    <n v="105.125"/>
    <n v="2280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0"/>
    <n v="43"/>
    <b v="1"/>
    <s v="music/rock"/>
    <n v="100"/>
    <n v="1935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0"/>
    <n v="52"/>
    <b v="1"/>
    <s v="music/rock"/>
    <n v="103.77499999999999"/>
    <n v="2080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0"/>
    <n v="27"/>
    <b v="1"/>
    <s v="music/rock"/>
    <n v="105"/>
    <n v="405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0"/>
    <n v="12"/>
    <b v="1"/>
    <s v="music/rock"/>
    <n v="104"/>
    <n v="120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0"/>
    <n v="33"/>
    <b v="1"/>
    <s v="music/rock"/>
    <n v="151.83333333333334"/>
    <n v="198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0"/>
    <n v="96"/>
    <b v="1"/>
    <s v="music/rock"/>
    <n v="159.99600000000001"/>
    <n v="1440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0"/>
    <n v="28"/>
    <b v="1"/>
    <s v="music/rock"/>
    <n v="127.3"/>
    <n v="280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0"/>
    <n v="43"/>
    <b v="1"/>
    <s v="music/rock"/>
    <n v="107"/>
    <n v="1720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0"/>
    <n v="205"/>
    <b v="1"/>
    <s v="music/rock"/>
    <n v="115.12214285714286"/>
    <n v="14350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0"/>
    <n v="23"/>
    <b v="1"/>
    <s v="music/rock"/>
    <n v="137.11066666666665"/>
    <n v="345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0"/>
    <n v="19"/>
    <b v="1"/>
    <s v="music/rock"/>
    <n v="155.71428571428572"/>
    <n v="66.5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x v="0"/>
    <n v="14"/>
    <b v="1"/>
    <s v="music/rock"/>
    <n v="108.74999999999999"/>
    <n v="56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0"/>
    <n v="38"/>
    <b v="1"/>
    <s v="music/rock"/>
    <n v="134.05000000000001"/>
    <n v="760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0"/>
    <n v="78"/>
    <b v="1"/>
    <s v="music/rock"/>
    <n v="100"/>
    <n v="13635.96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0"/>
    <n v="69"/>
    <b v="1"/>
    <s v="music/rock"/>
    <n v="119.16666666666667"/>
    <n v="2070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0"/>
    <n v="33"/>
    <b v="1"/>
    <s v="music/rock"/>
    <n v="179.5"/>
    <n v="264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0"/>
    <n v="54"/>
    <b v="1"/>
    <s v="music/rock"/>
    <n v="134.38124999999999"/>
    <n v="864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0"/>
    <n v="99"/>
    <b v="1"/>
    <s v="music/rock"/>
    <n v="100.43200000000002"/>
    <n v="12375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0"/>
    <n v="49"/>
    <b v="1"/>
    <s v="music/rock"/>
    <n v="101.45454545454547"/>
    <n v="2695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0"/>
    <n v="11"/>
    <b v="1"/>
    <s v="music/rock"/>
    <n v="103.33333333333334"/>
    <n v="3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0"/>
    <n v="38"/>
    <b v="1"/>
    <s v="music/rock"/>
    <n v="107"/>
    <n v="49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0"/>
    <n v="16"/>
    <b v="1"/>
    <s v="music/rock"/>
    <n v="104"/>
    <n v="80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0"/>
    <n v="32"/>
    <b v="1"/>
    <s v="music/rock"/>
    <n v="107.83333333333334"/>
    <n v="576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0"/>
    <n v="20"/>
    <b v="1"/>
    <s v="music/rock"/>
    <n v="233.33333333333334"/>
    <n v="300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0"/>
    <n v="154"/>
    <b v="1"/>
    <s v="music/rock"/>
    <n v="100.60706666666665"/>
    <n v="23100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x v="0"/>
    <n v="41"/>
    <b v="1"/>
    <s v="music/rock"/>
    <n v="101.66666666666666"/>
    <n v="2460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0"/>
    <n v="75"/>
    <b v="1"/>
    <s v="music/rock"/>
    <n v="131.0181818181818"/>
    <n v="4125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0"/>
    <n v="40"/>
    <b v="1"/>
    <s v="music/rock"/>
    <n v="117.25000000000001"/>
    <n v="800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0"/>
    <n v="46"/>
    <b v="1"/>
    <s v="music/rock"/>
    <n v="100.93039999999999"/>
    <n v="2300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0"/>
    <n v="62"/>
    <b v="1"/>
    <s v="music/rock"/>
    <n v="121.8"/>
    <n v="1550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0"/>
    <n v="61"/>
    <b v="1"/>
    <s v="music/rock"/>
    <n v="145.4"/>
    <n v="1220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0"/>
    <n v="96"/>
    <b v="1"/>
    <s v="music/rock"/>
    <n v="116.61660000000001"/>
    <n v="4800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0"/>
    <n v="190"/>
    <b v="1"/>
    <s v="music/metal"/>
    <n v="120.4166"/>
    <n v="19000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1"/>
    <n v="94"/>
    <b v="1"/>
    <s v="music/metal"/>
    <n v="101.32000000000001"/>
    <n v="4700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1"/>
    <n v="39"/>
    <b v="1"/>
    <s v="music/metal"/>
    <n v="104.32"/>
    <n v="975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0"/>
    <n v="127"/>
    <b v="1"/>
    <s v="music/metal"/>
    <n v="267.13333333333333"/>
    <n v="3810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1"/>
    <n v="159"/>
    <b v="1"/>
    <s v="music/metal"/>
    <n v="194.13333333333333"/>
    <n v="4770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0"/>
    <n v="177"/>
    <b v="1"/>
    <s v="music/metal"/>
    <n v="120.3802"/>
    <n v="8850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0"/>
    <n v="47"/>
    <b v="1"/>
    <s v="music/metal"/>
    <n v="122.00090909090908"/>
    <n v="517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x v="0"/>
    <n v="1"/>
    <b v="1"/>
    <s v="music/metal"/>
    <n v="100"/>
    <n v="0.1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0"/>
    <n v="16"/>
    <b v="1"/>
    <s v="music/metal"/>
    <n v="100"/>
    <n v="48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0"/>
    <n v="115"/>
    <b v="1"/>
    <s v="music/metal"/>
    <n v="119.9"/>
    <n v="4600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0"/>
    <n v="133"/>
    <b v="1"/>
    <s v="music/metal"/>
    <n v="155.17499999999998"/>
    <n v="5320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0"/>
    <n v="70"/>
    <b v="1"/>
    <s v="music/metal"/>
    <n v="130.44999999999999"/>
    <n v="1400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0"/>
    <n v="62"/>
    <b v="1"/>
    <s v="music/metal"/>
    <n v="104.97142857142859"/>
    <n v="2170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0"/>
    <n v="499"/>
    <b v="1"/>
    <s v="music/metal"/>
    <n v="118.2205035971223"/>
    <n v="138722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0"/>
    <n v="47"/>
    <b v="1"/>
    <s v="music/metal"/>
    <n v="103.44827586206897"/>
    <n v="681.5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0"/>
    <n v="28"/>
    <b v="1"/>
    <s v="music/metal"/>
    <n v="218.00000000000003"/>
    <n v="70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0"/>
    <n v="24"/>
    <b v="1"/>
    <s v="music/metal"/>
    <n v="100"/>
    <n v="288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0"/>
    <n v="76"/>
    <b v="1"/>
    <s v="music/metal"/>
    <n v="144.00583333333333"/>
    <n v="912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0"/>
    <n v="98"/>
    <b v="1"/>
    <s v="music/metal"/>
    <n v="104.67500000000001"/>
    <n v="3920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0"/>
    <n v="48"/>
    <b v="0"/>
    <s v="music/jazz"/>
    <n v="18.142857142857142"/>
    <n v="6720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0"/>
    <n v="2"/>
    <b v="0"/>
    <s v="music/jazz"/>
    <n v="2.2444444444444445"/>
    <n v="90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0"/>
    <n v="4"/>
    <b v="0"/>
    <s v="music/jazz"/>
    <n v="0.33999999999999997"/>
    <n v="2000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0"/>
    <n v="5"/>
    <b v="0"/>
    <s v="music/jazz"/>
    <n v="4.5"/>
    <n v="100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0"/>
    <n v="79"/>
    <b v="0"/>
    <s v="music/jazz"/>
    <n v="41.53846153846154"/>
    <n v="513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0"/>
    <n v="2"/>
    <b v="0"/>
    <s v="music/jazz"/>
    <n v="2.0454545454545454"/>
    <n v="44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0"/>
    <n v="11"/>
    <b v="0"/>
    <s v="music/jazz"/>
    <n v="18.285714285714285"/>
    <n v="385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0"/>
    <n v="11"/>
    <b v="0"/>
    <s v="music/jazz"/>
    <n v="24.02"/>
    <n v="550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0"/>
    <n v="1"/>
    <b v="0"/>
    <s v="music/jazz"/>
    <n v="0.1111111111111111"/>
    <n v="4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0"/>
    <n v="3"/>
    <b v="0"/>
    <s v="music/jazz"/>
    <n v="11.818181818181818"/>
    <n v="264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0"/>
    <n v="5"/>
    <b v="0"/>
    <s v="music/jazz"/>
    <n v="0.31"/>
    <n v="1000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0"/>
    <n v="12"/>
    <b v="0"/>
    <s v="music/jazz"/>
    <n v="5.416666666666667"/>
    <n v="720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0"/>
    <n v="2"/>
    <b v="0"/>
    <s v="music/jazz"/>
    <n v="0.8125"/>
    <n v="160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0"/>
    <n v="5"/>
    <b v="0"/>
    <s v="music/jazz"/>
    <n v="1.2857142857142856"/>
    <n v="175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0"/>
    <n v="21"/>
    <b v="0"/>
    <s v="music/jazz"/>
    <n v="24.333333333333336"/>
    <n v="630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0"/>
    <n v="0"/>
    <b v="0"/>
    <s v="music/jazz"/>
    <n v="0"/>
    <n v="0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x v="0"/>
    <n v="45"/>
    <b v="0"/>
    <s v="music/jazz"/>
    <n v="40.799492385786799"/>
    <n v="1418.4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0"/>
    <n v="29"/>
    <b v="0"/>
    <s v="music/jazz"/>
    <n v="67.55"/>
    <n v="580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0"/>
    <n v="2"/>
    <b v="0"/>
    <s v="music/jazz"/>
    <n v="1.3"/>
    <n v="100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0"/>
    <n v="30"/>
    <b v="0"/>
    <s v="music/jazz"/>
    <n v="30.666666666666664"/>
    <n v="630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0"/>
    <n v="8"/>
    <b v="0"/>
    <s v="music/indie rock"/>
    <n v="2.9894179894179893"/>
    <n v="302.39999999999998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0"/>
    <n v="1"/>
    <b v="0"/>
    <s v="music/indie rock"/>
    <n v="0.8"/>
    <n v="37.5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0"/>
    <n v="14"/>
    <b v="0"/>
    <s v="music/indie rock"/>
    <n v="20.133333333333333"/>
    <n v="210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0"/>
    <n v="24"/>
    <b v="0"/>
    <s v="music/indie rock"/>
    <n v="40.020000000000003"/>
    <n v="1200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0"/>
    <n v="2"/>
    <b v="0"/>
    <s v="music/indie rock"/>
    <n v="1"/>
    <n v="4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0"/>
    <n v="21"/>
    <b v="0"/>
    <s v="music/indie rock"/>
    <n v="75"/>
    <n v="210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0"/>
    <n v="7"/>
    <b v="0"/>
    <s v="music/indie rock"/>
    <n v="41"/>
    <n v="3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0"/>
    <n v="0"/>
    <b v="0"/>
    <s v="music/indie rock"/>
    <n v="0"/>
    <n v="0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0"/>
    <n v="4"/>
    <b v="0"/>
    <s v="music/indie rock"/>
    <n v="7.1999999999999993"/>
    <n v="40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0"/>
    <n v="32"/>
    <b v="0"/>
    <s v="music/indie rock"/>
    <n v="9.4412800000000008"/>
    <n v="8000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0"/>
    <n v="4"/>
    <b v="0"/>
    <s v="music/indie rock"/>
    <n v="4.1666666666666661"/>
    <n v="120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0"/>
    <n v="9"/>
    <b v="0"/>
    <s v="music/indie rock"/>
    <n v="3.25"/>
    <n v="720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0"/>
    <n v="17"/>
    <b v="0"/>
    <s v="music/indie rock"/>
    <n v="40.75"/>
    <n v="1020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0"/>
    <n v="5"/>
    <b v="0"/>
    <s v="music/indie rock"/>
    <n v="10"/>
    <n v="10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0"/>
    <n v="53"/>
    <b v="0"/>
    <s v="music/indie rock"/>
    <n v="39.17"/>
    <n v="10600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0"/>
    <n v="7"/>
    <b v="0"/>
    <s v="music/indie rock"/>
    <n v="2.4375"/>
    <n v="560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0"/>
    <n v="72"/>
    <b v="0"/>
    <s v="music/indie rock"/>
    <n v="40"/>
    <n v="5760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0"/>
    <n v="0"/>
    <b v="0"/>
    <s v="music/indie rock"/>
    <n v="0"/>
    <n v="0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0"/>
    <n v="2"/>
    <b v="0"/>
    <s v="music/indie rock"/>
    <n v="2.8000000000000003"/>
    <n v="50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0"/>
    <n v="8"/>
    <b v="0"/>
    <s v="music/indie rock"/>
    <n v="37.333333333333336"/>
    <n v="60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0"/>
    <n v="2"/>
    <b v="0"/>
    <s v="music/jazz"/>
    <n v="0.42"/>
    <n v="100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0"/>
    <n v="0"/>
    <b v="0"/>
    <s v="music/jazz"/>
    <n v="0"/>
    <n v="0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0"/>
    <n v="3"/>
    <b v="0"/>
    <s v="music/jazz"/>
    <n v="0.3"/>
    <n v="90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0"/>
    <n v="4"/>
    <b v="0"/>
    <s v="music/jazz"/>
    <n v="3.2"/>
    <n v="20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0"/>
    <n v="3"/>
    <b v="0"/>
    <s v="music/jazz"/>
    <n v="0.30199999999999999"/>
    <n v="1500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0"/>
    <n v="6"/>
    <b v="0"/>
    <s v="music/jazz"/>
    <n v="3.0153846153846153"/>
    <n v="390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0"/>
    <n v="0"/>
    <b v="0"/>
    <s v="music/jazz"/>
    <n v="0"/>
    <n v="0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0"/>
    <n v="0"/>
    <b v="0"/>
    <s v="music/jazz"/>
    <n v="0"/>
    <n v="0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0"/>
    <n v="0"/>
    <b v="0"/>
    <s v="music/jazz"/>
    <n v="0"/>
    <n v="0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0"/>
    <n v="8"/>
    <b v="0"/>
    <s v="music/jazz"/>
    <n v="3.25"/>
    <n v="1280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0"/>
    <n v="5"/>
    <b v="0"/>
    <s v="music/jazz"/>
    <n v="22.363636363636363"/>
    <n v="27.5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0"/>
    <n v="0"/>
    <b v="0"/>
    <s v="music/jazz"/>
    <n v="0"/>
    <n v="0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0"/>
    <n v="2"/>
    <b v="0"/>
    <s v="music/jazz"/>
    <n v="0.85714285714285721"/>
    <n v="70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0"/>
    <n v="24"/>
    <b v="0"/>
    <s v="music/jazz"/>
    <n v="6.6066666666666665"/>
    <n v="7200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0"/>
    <n v="0"/>
    <b v="0"/>
    <s v="music/jazz"/>
    <n v="0"/>
    <n v="0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0"/>
    <n v="9"/>
    <b v="0"/>
    <s v="music/jazz"/>
    <n v="5.7692307692307692"/>
    <n v="585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0"/>
    <n v="0"/>
    <b v="0"/>
    <s v="music/jazz"/>
    <n v="0"/>
    <n v="0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0"/>
    <n v="1"/>
    <b v="0"/>
    <s v="music/jazz"/>
    <n v="0.6"/>
    <n v="5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0"/>
    <n v="10"/>
    <b v="0"/>
    <s v="music/jazz"/>
    <n v="5.0256410256410255"/>
    <n v="390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x v="0"/>
    <n v="1"/>
    <b v="0"/>
    <s v="music/jazz"/>
    <n v="0.5"/>
    <n v="2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0"/>
    <n v="0"/>
    <b v="0"/>
    <s v="music/jazz"/>
    <n v="0"/>
    <n v="0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0"/>
    <n v="20"/>
    <b v="0"/>
    <s v="music/jazz"/>
    <n v="30.9"/>
    <n v="3000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0"/>
    <n v="30"/>
    <b v="0"/>
    <s v="music/jazz"/>
    <n v="21.037037037037038"/>
    <n v="8100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0"/>
    <n v="6"/>
    <b v="0"/>
    <s v="music/jazz"/>
    <n v="2.1999999999999997"/>
    <n v="900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0"/>
    <n v="15"/>
    <b v="0"/>
    <s v="music/jazz"/>
    <n v="10.9"/>
    <n v="450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0"/>
    <n v="5"/>
    <b v="0"/>
    <s v="music/jazz"/>
    <n v="2.666666666666667"/>
    <n v="300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0"/>
    <n v="0"/>
    <b v="0"/>
    <s v="music/jazz"/>
    <n v="0"/>
    <n v="0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0"/>
    <n v="0"/>
    <b v="0"/>
    <s v="music/jazz"/>
    <n v="0"/>
    <n v="0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0"/>
    <n v="28"/>
    <b v="0"/>
    <s v="music/jazz"/>
    <n v="10.86206896551724"/>
    <n v="4060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0"/>
    <n v="0"/>
    <b v="0"/>
    <s v="music/jazz"/>
    <n v="0"/>
    <n v="0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0"/>
    <n v="5"/>
    <b v="0"/>
    <s v="music/jazz"/>
    <n v="38.333333333333336"/>
    <n v="45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0"/>
    <n v="7"/>
    <b v="0"/>
    <s v="music/jazz"/>
    <n v="6.5500000000000007"/>
    <n v="140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0"/>
    <n v="30"/>
    <b v="0"/>
    <s v="music/jazz"/>
    <n v="14.536842105263158"/>
    <n v="2850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0"/>
    <n v="2"/>
    <b v="0"/>
    <s v="music/jazz"/>
    <n v="6"/>
    <n v="4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0"/>
    <n v="30"/>
    <b v="0"/>
    <s v="music/jazz"/>
    <n v="30.4"/>
    <n v="1500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0"/>
    <n v="2"/>
    <b v="0"/>
    <s v="music/jazz"/>
    <n v="1.4285714285714286"/>
    <n v="70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0"/>
    <n v="0"/>
    <b v="0"/>
    <s v="music/jazz"/>
    <n v="0"/>
    <n v="0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0"/>
    <n v="2"/>
    <b v="0"/>
    <s v="music/jazz"/>
    <n v="1.1428571428571428"/>
    <n v="7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0"/>
    <n v="1"/>
    <b v="0"/>
    <s v="music/jazz"/>
    <n v="0.35714285714285715"/>
    <n v="70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0"/>
    <n v="2"/>
    <b v="0"/>
    <s v="music/jazz"/>
    <n v="1.4545454545454546"/>
    <n v="55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0"/>
    <n v="14"/>
    <b v="0"/>
    <s v="technology/wearables"/>
    <n v="17.155555555555555"/>
    <n v="1260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0"/>
    <n v="31"/>
    <b v="0"/>
    <s v="technology/wearables"/>
    <n v="2.3220000000000001"/>
    <n v="15500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0"/>
    <n v="16"/>
    <b v="0"/>
    <s v="technology/wearables"/>
    <n v="8.9066666666666663"/>
    <n v="1200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0"/>
    <n v="12"/>
    <b v="0"/>
    <s v="technology/wearables"/>
    <n v="9.6333333333333346"/>
    <n v="360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0"/>
    <n v="96"/>
    <b v="0"/>
    <s v="technology/wearables"/>
    <n v="13.325999999999999"/>
    <n v="48000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0"/>
    <n v="16"/>
    <b v="0"/>
    <s v="technology/wearables"/>
    <n v="2.484"/>
    <n v="16000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0"/>
    <n v="5"/>
    <b v="0"/>
    <s v="technology/wearables"/>
    <n v="1.9066666666666665"/>
    <n v="750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0"/>
    <n v="0"/>
    <b v="0"/>
    <s v="technology/wearables"/>
    <n v="0"/>
    <n v="0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0"/>
    <n v="8"/>
    <b v="0"/>
    <s v="technology/wearables"/>
    <n v="12"/>
    <n v="32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0"/>
    <n v="7"/>
    <b v="0"/>
    <s v="technology/wearables"/>
    <n v="1.365"/>
    <n v="1400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0"/>
    <n v="24"/>
    <b v="0"/>
    <s v="technology/wearables"/>
    <n v="28.04"/>
    <n v="1200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x v="0"/>
    <n v="121"/>
    <b v="0"/>
    <s v="technology/wearables"/>
    <n v="38.39"/>
    <n v="60500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0"/>
    <n v="196"/>
    <b v="0"/>
    <s v="technology/wearables"/>
    <n v="39.942857142857143"/>
    <n v="96040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0"/>
    <n v="5"/>
    <b v="0"/>
    <s v="technology/wearables"/>
    <n v="0.84"/>
    <n v="750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0"/>
    <n v="73"/>
    <b v="0"/>
    <s v="technology/wearables"/>
    <n v="43.406666666666666"/>
    <n v="10950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0"/>
    <n v="93"/>
    <b v="0"/>
    <s v="technology/wearables"/>
    <n v="5.6613333333333333"/>
    <n v="279000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0"/>
    <n v="17"/>
    <b v="0"/>
    <s v="technology/wearables"/>
    <n v="1.722"/>
    <n v="8500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0"/>
    <n v="7"/>
    <b v="0"/>
    <s v="technology/wearables"/>
    <n v="1.9416666666666664"/>
    <n v="840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0"/>
    <n v="17"/>
    <b v="0"/>
    <s v="technology/wearables"/>
    <n v="11.328275684711327"/>
    <n v="1322.09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0"/>
    <n v="171"/>
    <b v="0"/>
    <s v="technology/wearables"/>
    <n v="38.86"/>
    <n v="85500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0"/>
    <n v="188"/>
    <b v="0"/>
    <s v="technology/wearables"/>
    <n v="46.100628930817614"/>
    <n v="104622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0"/>
    <n v="110"/>
    <b v="0"/>
    <s v="technology/wearables"/>
    <n v="42.188421052631583"/>
    <n v="104500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0"/>
    <n v="37"/>
    <b v="0"/>
    <s v="technology/wearables"/>
    <n v="28.48"/>
    <n v="925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0"/>
    <n v="9"/>
    <b v="0"/>
    <s v="technology/wearables"/>
    <n v="1.077142857142857"/>
    <n v="3150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0"/>
    <n v="29"/>
    <b v="0"/>
    <s v="technology/wearables"/>
    <n v="0.79909090909090907"/>
    <n v="31900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0"/>
    <n v="6"/>
    <b v="0"/>
    <s v="technology/wearables"/>
    <n v="1.1919999999999999"/>
    <n v="1500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0"/>
    <n v="30"/>
    <b v="0"/>
    <s v="technology/wearables"/>
    <n v="14.799999999999999"/>
    <n v="3600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0"/>
    <n v="81"/>
    <b v="0"/>
    <s v="technology/wearables"/>
    <n v="17.810000000000002"/>
    <n v="16200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0"/>
    <n v="4"/>
    <b v="0"/>
    <s v="technology/wearables"/>
    <n v="1.325"/>
    <n v="320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0"/>
    <n v="11"/>
    <b v="0"/>
    <s v="technology/wearables"/>
    <n v="46.666666666666664"/>
    <n v="3300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0"/>
    <n v="14"/>
    <b v="0"/>
    <s v="technology/wearables"/>
    <n v="45.92"/>
    <n v="700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0"/>
    <n v="5"/>
    <b v="0"/>
    <s v="technology/wearables"/>
    <n v="0.22599999999999998"/>
    <n v="5000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0"/>
    <n v="45"/>
    <b v="0"/>
    <s v="technology/wearables"/>
    <n v="34.625"/>
    <n v="9000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0"/>
    <n v="8"/>
    <b v="0"/>
    <s v="technology/wearables"/>
    <n v="2.0549999999999997"/>
    <n v="1600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0"/>
    <n v="3"/>
    <b v="0"/>
    <s v="technology/wearables"/>
    <n v="0.55999999999999994"/>
    <n v="1500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0"/>
    <n v="24"/>
    <b v="0"/>
    <s v="technology/wearables"/>
    <n v="2.6069999999999998"/>
    <n v="24000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0"/>
    <n v="18"/>
    <b v="0"/>
    <s v="technology/wearables"/>
    <n v="1.9259999999999999"/>
    <n v="27000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0"/>
    <n v="12"/>
    <b v="0"/>
    <s v="technology/wearables"/>
    <n v="33.666666666666664"/>
    <n v="324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0"/>
    <n v="123"/>
    <b v="0"/>
    <s v="technology/wearables"/>
    <n v="56.263267182990241"/>
    <n v="212653.4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0"/>
    <n v="96"/>
    <b v="0"/>
    <s v="technology/wearables"/>
    <n v="82.817599999999999"/>
    <n v="33600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0"/>
    <n v="31"/>
    <b v="0"/>
    <s v="technology/wearables"/>
    <n v="14.860000000000001"/>
    <n v="3100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0"/>
    <n v="4"/>
    <b v="0"/>
    <s v="technology/wearables"/>
    <n v="1.2375123751237513E-2"/>
    <n v="3555.52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0"/>
    <n v="3"/>
    <b v="0"/>
    <s v="technology/wearables"/>
    <n v="1.7142857142857144E-2"/>
    <n v="525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0"/>
    <n v="179"/>
    <b v="0"/>
    <s v="technology/wearables"/>
    <n v="29.506136117214709"/>
    <n v="186552.01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0"/>
    <n v="3"/>
    <b v="0"/>
    <s v="technology/wearables"/>
    <n v="1.06"/>
    <n v="300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0"/>
    <n v="23"/>
    <b v="0"/>
    <s v="technology/wearables"/>
    <n v="6.293333333333333"/>
    <n v="6900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0"/>
    <n v="23"/>
    <b v="0"/>
    <s v="technology/wearables"/>
    <n v="12.75"/>
    <n v="4600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0"/>
    <n v="41"/>
    <b v="0"/>
    <s v="technology/wearables"/>
    <n v="13.22"/>
    <n v="20500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0"/>
    <n v="0"/>
    <b v="0"/>
    <s v="technology/wearables"/>
    <n v="0"/>
    <n v="0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x v="0"/>
    <n v="32"/>
    <b v="0"/>
    <s v="technology/wearables"/>
    <n v="16.77"/>
    <n v="3200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0"/>
    <n v="2"/>
    <b v="0"/>
    <s v="technology/wearables"/>
    <n v="0.104"/>
    <n v="500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0"/>
    <n v="7"/>
    <b v="0"/>
    <s v="technology/wearables"/>
    <n v="4.24"/>
    <n v="350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0"/>
    <n v="4"/>
    <b v="0"/>
    <s v="technology/wearables"/>
    <n v="0.46699999999999997"/>
    <n v="4000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0"/>
    <n v="196"/>
    <b v="0"/>
    <s v="technology/wearables"/>
    <n v="25.087142857142858"/>
    <n v="137200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0"/>
    <n v="11"/>
    <b v="0"/>
    <s v="technology/wearables"/>
    <n v="2.3345000000000002"/>
    <n v="22000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0"/>
    <n v="9"/>
    <b v="0"/>
    <s v="technology/wearables"/>
    <n v="7.26"/>
    <n v="900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0"/>
    <n v="5"/>
    <b v="0"/>
    <s v="technology/wearables"/>
    <n v="1.625"/>
    <n v="200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0"/>
    <n v="8"/>
    <b v="0"/>
    <s v="technology/wearables"/>
    <n v="1.3"/>
    <n v="400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0"/>
    <n v="229"/>
    <b v="0"/>
    <s v="technology/wearables"/>
    <n v="58.558333333333337"/>
    <n v="137400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0"/>
    <n v="40"/>
    <b v="0"/>
    <s v="technology/wearables"/>
    <n v="7.7886666666666677"/>
    <n v="60000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0"/>
    <n v="6"/>
    <b v="0"/>
    <s v="technology/wearables"/>
    <n v="2.2157147647256061"/>
    <n v="53682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0"/>
    <n v="4"/>
    <b v="0"/>
    <s v="technology/wearables"/>
    <n v="104"/>
    <n v="2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0"/>
    <n v="22"/>
    <b v="0"/>
    <s v="technology/wearables"/>
    <n v="29.6029602960296"/>
    <n v="2199.7800000000002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0"/>
    <n v="15"/>
    <b v="0"/>
    <s v="technology/wearables"/>
    <n v="16.055"/>
    <n v="3000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0"/>
    <n v="95"/>
    <b v="0"/>
    <s v="technology/wearables"/>
    <n v="82.207999999999998"/>
    <n v="23750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0"/>
    <n v="161"/>
    <b v="0"/>
    <s v="technology/wearables"/>
    <n v="75.051000000000002"/>
    <n v="322000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0"/>
    <n v="8"/>
    <b v="0"/>
    <s v="technology/wearables"/>
    <n v="5.8500000000000005"/>
    <n v="320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0"/>
    <n v="76"/>
    <b v="0"/>
    <s v="technology/wearables"/>
    <n v="44.32"/>
    <n v="22800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0"/>
    <n v="1"/>
    <b v="0"/>
    <s v="technology/wearables"/>
    <n v="0.26737967914438499"/>
    <n v="935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0"/>
    <n v="101"/>
    <b v="0"/>
    <s v="technology/wearables"/>
    <n v="13.13"/>
    <n v="50500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0"/>
    <n v="4"/>
    <b v="0"/>
    <s v="technology/wearables"/>
    <n v="0.19088937093275488"/>
    <n v="4610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0"/>
    <n v="1"/>
    <b v="0"/>
    <s v="technology/wearables"/>
    <n v="0.375"/>
    <n v="200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0"/>
    <n v="775"/>
    <b v="0"/>
    <s v="technology/wearables"/>
    <n v="21535.021000000001"/>
    <n v="38750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0"/>
    <n v="90"/>
    <b v="0"/>
    <s v="technology/wearables"/>
    <n v="34.527999999999999"/>
    <n v="22500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0"/>
    <n v="16"/>
    <b v="0"/>
    <s v="technology/wearables"/>
    <n v="30.599999999999998"/>
    <n v="1600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0"/>
    <n v="6"/>
    <b v="0"/>
    <s v="technology/wearables"/>
    <n v="2.666666666666667"/>
    <n v="5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0"/>
    <n v="38"/>
    <b v="0"/>
    <s v="technology/wearables"/>
    <n v="2.8420000000000001"/>
    <n v="38000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0"/>
    <n v="355"/>
    <b v="0"/>
    <s v="technology/wearables"/>
    <n v="22.878799999999998"/>
    <n v="887500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0"/>
    <n v="7"/>
    <b v="0"/>
    <s v="technology/wearables"/>
    <n v="3.105"/>
    <n v="1400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0"/>
    <n v="400"/>
    <b v="0"/>
    <s v="technology/wearables"/>
    <n v="47.333333333333336"/>
    <n v="180000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0"/>
    <n v="30"/>
    <b v="1"/>
    <s v="music/electronic music"/>
    <n v="205.54838709677421"/>
    <n v="465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"/>
    <n v="478"/>
    <b v="1"/>
    <s v="music/electronic music"/>
    <n v="351.80366666666669"/>
    <n v="14340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"/>
    <n v="74"/>
    <b v="1"/>
    <s v="music/electronic music"/>
    <n v="114.9"/>
    <n v="1480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0"/>
    <n v="131"/>
    <b v="1"/>
    <s v="music/electronic music"/>
    <n v="237.15"/>
    <n v="2620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"/>
    <n v="61"/>
    <b v="1"/>
    <s v="music/electronic music"/>
    <n v="118.63774999999998"/>
    <n v="12200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"/>
    <n v="1071"/>
    <b v="1"/>
    <s v="music/electronic music"/>
    <n v="109.92831428571431"/>
    <n v="749700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"/>
    <n v="122"/>
    <b v="1"/>
    <s v="music/electronic music"/>
    <n v="100.00828571428571"/>
    <n v="8540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"/>
    <n v="111"/>
    <b v="1"/>
    <s v="music/electronic music"/>
    <n v="103.09292094387415"/>
    <n v="8326.1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"/>
    <n v="255"/>
    <b v="1"/>
    <s v="music/electronic music"/>
    <n v="117.27000000000001"/>
    <n v="25500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0"/>
    <n v="141"/>
    <b v="1"/>
    <s v="music/electronic music"/>
    <n v="111.75999999999999"/>
    <n v="14100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0"/>
    <n v="159"/>
    <b v="1"/>
    <s v="music/electronic music"/>
    <n v="342.09999999999997"/>
    <n v="3180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0"/>
    <n v="99"/>
    <b v="1"/>
    <s v="music/electronic music"/>
    <n v="107.4"/>
    <n v="9900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0"/>
    <n v="96"/>
    <b v="1"/>
    <s v="music/electronic music"/>
    <n v="108.49703703703703"/>
    <n v="5184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0"/>
    <n v="27"/>
    <b v="1"/>
    <s v="music/electronic music"/>
    <n v="102.86144578313252"/>
    <n v="358.56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0"/>
    <n v="166"/>
    <b v="1"/>
    <s v="music/electronic music"/>
    <n v="130.0018"/>
    <n v="8300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0"/>
    <n v="76"/>
    <b v="1"/>
    <s v="music/electronic music"/>
    <n v="107.65217391304347"/>
    <n v="3496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0"/>
    <n v="211"/>
    <b v="1"/>
    <s v="music/electronic music"/>
    <n v="112.36044444444444"/>
    <n v="9495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0"/>
    <n v="21"/>
    <b v="1"/>
    <s v="music/electronic music"/>
    <n v="102.1"/>
    <n v="210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0"/>
    <n v="61"/>
    <b v="1"/>
    <s v="music/electronic music"/>
    <n v="145.33333333333334"/>
    <n v="915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0"/>
    <n v="30"/>
    <b v="1"/>
    <s v="music/electronic music"/>
    <n v="128.19999999999999"/>
    <n v="150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0"/>
    <n v="1"/>
    <b v="0"/>
    <s v="journalism/audio"/>
    <n v="0.29411764705882354"/>
    <n v="8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0"/>
    <n v="0"/>
    <b v="0"/>
    <s v="journalism/audio"/>
    <n v="0"/>
    <n v="0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0"/>
    <n v="1"/>
    <b v="0"/>
    <s v="journalism/audio"/>
    <n v="1.5384615384615385"/>
    <n v="6.5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0"/>
    <n v="292"/>
    <b v="0"/>
    <s v="journalism/audio"/>
    <n v="8.5370000000000008"/>
    <n v="292000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0"/>
    <n v="2"/>
    <b v="0"/>
    <s v="journalism/audio"/>
    <n v="8.5714285714285715E-2"/>
    <n v="140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0"/>
    <n v="8"/>
    <b v="0"/>
    <s v="journalism/audio"/>
    <n v="2.6599999999999997"/>
    <n v="800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0"/>
    <n v="0"/>
    <b v="0"/>
    <s v="journalism/audio"/>
    <n v="0"/>
    <n v="0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0"/>
    <n v="1"/>
    <b v="0"/>
    <s v="journalism/audio"/>
    <n v="0.05"/>
    <n v="20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0"/>
    <n v="4"/>
    <b v="0"/>
    <s v="journalism/audio"/>
    <n v="1.4133333333333333"/>
    <n v="600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x v="0"/>
    <n v="0"/>
    <b v="0"/>
    <s v="journalism/audio"/>
    <n v="0"/>
    <n v="0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0"/>
    <n v="0"/>
    <b v="0"/>
    <s v="journalism/audio"/>
    <n v="0"/>
    <n v="0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0"/>
    <n v="0"/>
    <b v="0"/>
    <s v="journalism/audio"/>
    <n v="0"/>
    <n v="0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0"/>
    <n v="0"/>
    <b v="0"/>
    <s v="journalism/audio"/>
    <n v="0"/>
    <n v="0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0"/>
    <n v="0"/>
    <b v="0"/>
    <s v="journalism/audio"/>
    <n v="0"/>
    <n v="0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0"/>
    <n v="0"/>
    <b v="0"/>
    <s v="journalism/audio"/>
    <n v="0"/>
    <n v="0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0"/>
    <n v="0"/>
    <b v="0"/>
    <s v="journalism/audio"/>
    <n v="0"/>
    <n v="0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0"/>
    <n v="0"/>
    <b v="0"/>
    <s v="journalism/audio"/>
    <n v="0"/>
    <n v="0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0"/>
    <n v="0"/>
    <b v="0"/>
    <s v="journalism/audio"/>
    <n v="0"/>
    <n v="0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x v="0"/>
    <n v="0"/>
    <b v="0"/>
    <s v="journalism/audio"/>
    <n v="0"/>
    <n v="0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0"/>
    <n v="0"/>
    <b v="0"/>
    <s v="journalism/audio"/>
    <n v="0"/>
    <n v="0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x v="0"/>
    <n v="4"/>
    <b v="0"/>
    <s v="journalism/audio"/>
    <n v="95.477386934673376"/>
    <n v="7.96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0"/>
    <n v="0"/>
    <b v="0"/>
    <s v="journalism/audio"/>
    <n v="0"/>
    <n v="0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0"/>
    <n v="123"/>
    <b v="0"/>
    <s v="games/video games"/>
    <n v="8.974444444444444"/>
    <n v="110700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0"/>
    <n v="5"/>
    <b v="0"/>
    <s v="games/video games"/>
    <n v="2.7"/>
    <n v="150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0"/>
    <n v="148"/>
    <b v="0"/>
    <s v="games/video games"/>
    <n v="3.3673333333333333"/>
    <n v="222000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0"/>
    <n v="10"/>
    <b v="0"/>
    <s v="games/video games"/>
    <n v="26"/>
    <n v="50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0"/>
    <n v="4"/>
    <b v="0"/>
    <s v="games/video games"/>
    <n v="0.15"/>
    <n v="1200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0"/>
    <n v="21"/>
    <b v="0"/>
    <s v="games/video games"/>
    <n v="38.636363636363633"/>
    <n v="462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0"/>
    <n v="2"/>
    <b v="0"/>
    <s v="games/video games"/>
    <n v="0.70000000000000007"/>
    <n v="200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0"/>
    <n v="0"/>
    <b v="0"/>
    <s v="games/video games"/>
    <n v="0"/>
    <n v="0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0"/>
    <n v="4"/>
    <b v="0"/>
    <s v="games/video games"/>
    <n v="6.8000000000000005E-2"/>
    <n v="3000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0"/>
    <n v="1"/>
    <b v="0"/>
    <s v="games/video games"/>
    <n v="1.3333333333333335"/>
    <n v="7.5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0"/>
    <n v="30"/>
    <b v="0"/>
    <s v="games/video games"/>
    <n v="6.3092592592592585"/>
    <n v="16200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0"/>
    <n v="3"/>
    <b v="0"/>
    <s v="games/video games"/>
    <n v="4.5"/>
    <n v="30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0"/>
    <n v="975"/>
    <b v="0"/>
    <s v="games/video games"/>
    <n v="62.765333333333331"/>
    <n v="731250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0"/>
    <n v="167"/>
    <b v="0"/>
    <s v="games/video games"/>
    <n v="29.376000000000001"/>
    <n v="41750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0"/>
    <n v="5"/>
    <b v="0"/>
    <s v="games/video games"/>
    <n v="7.5"/>
    <n v="30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0"/>
    <n v="18"/>
    <b v="0"/>
    <s v="games/video games"/>
    <n v="2.6076923076923078"/>
    <n v="4680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0"/>
    <n v="98"/>
    <b v="0"/>
    <s v="games/video games"/>
    <n v="9.1050000000000004"/>
    <n v="19600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0"/>
    <n v="4"/>
    <b v="0"/>
    <s v="games/video games"/>
    <n v="1.7647058823529412E-2"/>
    <n v="2720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0"/>
    <n v="3"/>
    <b v="0"/>
    <s v="games/video games"/>
    <n v="0.55999999999999994"/>
    <n v="300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0"/>
    <n v="1"/>
    <b v="0"/>
    <s v="games/video games"/>
    <n v="0.82000000000000006"/>
    <n v="50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x v="0"/>
    <n v="0"/>
    <b v="0"/>
    <s v="games/video games"/>
    <n v="0"/>
    <n v="0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0"/>
    <n v="9"/>
    <b v="0"/>
    <s v="games/video games"/>
    <n v="3.42"/>
    <n v="2700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x v="0"/>
    <n v="2"/>
    <b v="0"/>
    <s v="games/video games"/>
    <n v="8.3333333333333343E-2"/>
    <n v="360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0"/>
    <n v="0"/>
    <b v="0"/>
    <s v="games/video games"/>
    <n v="0"/>
    <n v="0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0"/>
    <n v="147"/>
    <b v="0"/>
    <s v="games/video games"/>
    <n v="14.182977777777777"/>
    <n v="66150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0"/>
    <n v="49"/>
    <b v="0"/>
    <s v="games/video games"/>
    <n v="7.8266666666666662"/>
    <n v="7350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0"/>
    <n v="1"/>
    <b v="0"/>
    <s v="games/video games"/>
    <n v="3.8464497269020695E-2"/>
    <n v="129.99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0"/>
    <n v="2"/>
    <b v="0"/>
    <s v="games/video games"/>
    <n v="12.5"/>
    <n v="4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0"/>
    <n v="7"/>
    <b v="0"/>
    <s v="games/video games"/>
    <n v="1.05"/>
    <n v="140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0"/>
    <n v="4"/>
    <b v="0"/>
    <s v="games/video games"/>
    <n v="14.083333333333334"/>
    <n v="12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0"/>
    <n v="27"/>
    <b v="0"/>
    <s v="games/video games"/>
    <n v="18.300055555555556"/>
    <n v="4860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0"/>
    <n v="94"/>
    <b v="0"/>
    <s v="games/video games"/>
    <n v="5.0347999999999997"/>
    <n v="470000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0"/>
    <n v="29"/>
    <b v="0"/>
    <s v="games/video games"/>
    <n v="17.933333333333334"/>
    <n v="3480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0"/>
    <n v="7"/>
    <b v="0"/>
    <s v="games/video games"/>
    <n v="4.7E-2"/>
    <n v="7000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0"/>
    <n v="22"/>
    <b v="0"/>
    <s v="games/video games"/>
    <n v="7.2120000000000006"/>
    <n v="5500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0"/>
    <n v="1"/>
    <b v="0"/>
    <s v="games/video games"/>
    <n v="0.5"/>
    <n v="50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0"/>
    <n v="10"/>
    <b v="0"/>
    <s v="games/video games"/>
    <n v="2.5"/>
    <n v="40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0"/>
    <n v="6"/>
    <b v="0"/>
    <s v="games/video games"/>
    <n v="4.1000000000000002E-2"/>
    <n v="6000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0"/>
    <n v="24"/>
    <b v="0"/>
    <s v="games/video games"/>
    <n v="5.3125"/>
    <n v="1920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0"/>
    <n v="15"/>
    <b v="0"/>
    <s v="games/video games"/>
    <n v="1.6199999999999999"/>
    <n v="2250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0"/>
    <n v="37"/>
    <b v="0"/>
    <s v="games/video games"/>
    <n v="4.9516666666666671"/>
    <n v="22200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0"/>
    <n v="20"/>
    <b v="0"/>
    <s v="games/video games"/>
    <n v="0.159"/>
    <n v="180000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0"/>
    <n v="7"/>
    <b v="0"/>
    <s v="games/video games"/>
    <n v="41.25"/>
    <n v="28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0"/>
    <n v="0"/>
    <b v="0"/>
    <s v="games/video games"/>
    <n v="0"/>
    <n v="0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0"/>
    <n v="21"/>
    <b v="0"/>
    <s v="games/video games"/>
    <n v="2.93"/>
    <n v="5250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0"/>
    <n v="3"/>
    <b v="0"/>
    <s v="games/video games"/>
    <n v="0.44999999999999996"/>
    <n v="300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0"/>
    <n v="11"/>
    <b v="0"/>
    <s v="games/video games"/>
    <n v="0.51"/>
    <n v="5500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0"/>
    <n v="1"/>
    <b v="0"/>
    <s v="games/video games"/>
    <n v="0.04"/>
    <n v="25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0"/>
    <n v="312"/>
    <b v="0"/>
    <s v="games/video games"/>
    <n v="35.537409090909087"/>
    <n v="274560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0"/>
    <n v="1"/>
    <b v="0"/>
    <s v="games/video games"/>
    <n v="0.5"/>
    <n v="10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0"/>
    <n v="3"/>
    <b v="0"/>
    <s v="games/video games"/>
    <n v="0.16666666666666669"/>
    <n v="180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0"/>
    <n v="4"/>
    <b v="0"/>
    <s v="games/video games"/>
    <n v="0.13250000000000001"/>
    <n v="1600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0"/>
    <n v="10"/>
    <b v="0"/>
    <s v="games/video games"/>
    <n v="3.5704000000000007E-2"/>
    <n v="50000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0"/>
    <n v="8"/>
    <b v="0"/>
    <s v="games/video games"/>
    <n v="8.3000000000000007"/>
    <n v="80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0"/>
    <n v="3"/>
    <b v="0"/>
    <s v="games/video games"/>
    <n v="2.4222222222222221"/>
    <n v="135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0"/>
    <n v="1"/>
    <b v="0"/>
    <s v="games/video games"/>
    <n v="0.23809523809523811"/>
    <n v="21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0"/>
    <n v="0"/>
    <b v="0"/>
    <s v="games/video games"/>
    <n v="0"/>
    <n v="0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0"/>
    <n v="5"/>
    <b v="0"/>
    <s v="games/video games"/>
    <n v="1.1599999999999999E-2"/>
    <n v="12500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0"/>
    <n v="0"/>
    <b v="0"/>
    <s v="games/video games"/>
    <n v="0"/>
    <n v="0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0"/>
    <n v="3"/>
    <b v="0"/>
    <s v="games/video games"/>
    <n v="0.22"/>
    <n v="150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0"/>
    <n v="7"/>
    <b v="0"/>
    <s v="games/mobile games"/>
    <n v="0.47222222222222221"/>
    <n v="6300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0"/>
    <n v="0"/>
    <b v="0"/>
    <s v="games/mobile games"/>
    <n v="0"/>
    <n v="0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0"/>
    <n v="2"/>
    <b v="0"/>
    <s v="games/mobile games"/>
    <n v="0.5"/>
    <n v="40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0"/>
    <n v="23"/>
    <b v="0"/>
    <s v="games/mobile games"/>
    <n v="1.6714285714285713"/>
    <n v="8050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x v="0"/>
    <n v="1"/>
    <b v="0"/>
    <s v="games/mobile games"/>
    <n v="0.1"/>
    <n v="10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0"/>
    <n v="2"/>
    <b v="0"/>
    <s v="games/mobile games"/>
    <n v="0.105"/>
    <n v="400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0"/>
    <n v="3"/>
    <b v="0"/>
    <s v="games/mobile games"/>
    <n v="0.22"/>
    <n v="150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0"/>
    <n v="0"/>
    <b v="0"/>
    <s v="games/mobile games"/>
    <n v="0"/>
    <n v="0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0"/>
    <n v="13"/>
    <b v="0"/>
    <s v="games/mobile games"/>
    <n v="14.38"/>
    <n v="1300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0"/>
    <n v="1"/>
    <b v="0"/>
    <s v="games/mobile games"/>
    <n v="0.66666666666666674"/>
    <n v="3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0"/>
    <n v="1"/>
    <b v="0"/>
    <s v="games/mobile games"/>
    <n v="4.0000000000000001E-3"/>
    <n v="250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0"/>
    <n v="1"/>
    <b v="0"/>
    <s v="games/mobile games"/>
    <n v="5"/>
    <n v="1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0"/>
    <n v="6"/>
    <b v="0"/>
    <s v="games/mobile games"/>
    <n v="6.4439140811455857"/>
    <n v="251.4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0"/>
    <n v="39"/>
    <b v="0"/>
    <s v="games/mobile games"/>
    <n v="39.5"/>
    <n v="9750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0"/>
    <n v="4"/>
    <b v="0"/>
    <s v="games/mobile games"/>
    <n v="0.35714285714285715"/>
    <n v="1400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0"/>
    <n v="1"/>
    <b v="0"/>
    <s v="games/mobile games"/>
    <n v="6.25E-2"/>
    <n v="80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0"/>
    <n v="0"/>
    <b v="0"/>
    <s v="games/mobile games"/>
    <n v="0"/>
    <n v="0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x v="0"/>
    <n v="0"/>
    <b v="0"/>
    <s v="games/mobile games"/>
    <n v="0"/>
    <n v="0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0"/>
    <n v="0"/>
    <b v="0"/>
    <s v="games/mobile games"/>
    <n v="0"/>
    <n v="0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0"/>
    <n v="8"/>
    <b v="0"/>
    <s v="games/mobile games"/>
    <n v="0.41333333333333333"/>
    <n v="3600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0"/>
    <n v="0"/>
    <b v="0"/>
    <s v="food/food trucks"/>
    <n v="0"/>
    <n v="0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0"/>
    <n v="1"/>
    <b v="0"/>
    <s v="food/food trucks"/>
    <n v="0.125"/>
    <n v="8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0"/>
    <n v="12"/>
    <b v="0"/>
    <s v="food/food trucks"/>
    <n v="8.8333333333333339"/>
    <n v="720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0"/>
    <n v="0"/>
    <b v="0"/>
    <s v="food/food trucks"/>
    <n v="0"/>
    <n v="0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0"/>
    <n v="3"/>
    <b v="0"/>
    <s v="food/food trucks"/>
    <n v="0.48666666666666669"/>
    <n v="450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0"/>
    <n v="2"/>
    <b v="0"/>
    <s v="food/food trucks"/>
    <n v="0.15"/>
    <n v="1000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0"/>
    <n v="6"/>
    <b v="0"/>
    <s v="food/food trucks"/>
    <n v="10.08"/>
    <n v="150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0"/>
    <n v="0"/>
    <b v="0"/>
    <s v="food/food trucks"/>
    <n v="0"/>
    <n v="0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x v="0"/>
    <n v="15"/>
    <b v="0"/>
    <s v="food/food trucks"/>
    <n v="5.6937500000000005"/>
    <n v="2400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0"/>
    <n v="1"/>
    <b v="0"/>
    <s v="food/food trucks"/>
    <n v="0.625"/>
    <n v="8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0"/>
    <n v="3"/>
    <b v="0"/>
    <s v="food/food trucks"/>
    <n v="6.5"/>
    <n v="150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0"/>
    <n v="8"/>
    <b v="0"/>
    <s v="food/food trucks"/>
    <n v="0.752"/>
    <n v="2000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0"/>
    <n v="0"/>
    <b v="0"/>
    <s v="food/food trucks"/>
    <n v="0"/>
    <n v="0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0"/>
    <n v="3"/>
    <b v="0"/>
    <s v="food/food trucks"/>
    <n v="1.51"/>
    <n v="300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0"/>
    <n v="3"/>
    <b v="0"/>
    <s v="food/food trucks"/>
    <n v="0.46666666666666673"/>
    <n v="225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0"/>
    <n v="0"/>
    <b v="0"/>
    <s v="food/food trucks"/>
    <n v="0"/>
    <n v="0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0"/>
    <n v="19"/>
    <b v="0"/>
    <s v="food/food trucks"/>
    <n v="3.85"/>
    <n v="5700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0"/>
    <n v="0"/>
    <b v="0"/>
    <s v="food/food trucks"/>
    <n v="0"/>
    <n v="0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0"/>
    <n v="2"/>
    <b v="0"/>
    <s v="food/food trucks"/>
    <n v="5.8333333333333341E-2"/>
    <n v="1200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0"/>
    <n v="0"/>
    <b v="0"/>
    <s v="food/food trucks"/>
    <n v="0"/>
    <n v="0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0"/>
    <n v="0"/>
    <b v="0"/>
    <s v="food/food trucks"/>
    <n v="0"/>
    <n v="0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0"/>
    <n v="25"/>
    <b v="0"/>
    <s v="food/food trucks"/>
    <n v="20.705000000000002"/>
    <n v="2500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0"/>
    <n v="8"/>
    <b v="0"/>
    <s v="food/food trucks"/>
    <n v="19.139999999999997"/>
    <n v="1200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0"/>
    <n v="16"/>
    <b v="0"/>
    <s v="food/food trucks"/>
    <n v="1.6316666666666666"/>
    <n v="9600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0"/>
    <n v="3"/>
    <b v="0"/>
    <s v="food/food trucks"/>
    <n v="5.6666666666666661"/>
    <n v="5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0"/>
    <n v="3"/>
    <b v="0"/>
    <s v="food/food trucks"/>
    <n v="0.16999999999999998"/>
    <n v="300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0"/>
    <n v="2"/>
    <b v="0"/>
    <s v="food/food trucks"/>
    <n v="0.4"/>
    <n v="50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0"/>
    <n v="1"/>
    <b v="0"/>
    <s v="food/food trucks"/>
    <n v="0.1"/>
    <n v="250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0"/>
    <n v="0"/>
    <b v="0"/>
    <s v="food/food trucks"/>
    <n v="0"/>
    <n v="0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0"/>
    <n v="1"/>
    <b v="0"/>
    <s v="food/food trucks"/>
    <n v="2.4E-2"/>
    <n v="125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0"/>
    <n v="19"/>
    <b v="0"/>
    <s v="food/food trucks"/>
    <n v="5.9066666666666672"/>
    <n v="2850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0"/>
    <n v="9"/>
    <b v="0"/>
    <s v="food/food trucks"/>
    <n v="2.9250000000000003"/>
    <n v="1800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0"/>
    <n v="1"/>
    <b v="0"/>
    <s v="food/food trucks"/>
    <n v="5.7142857142857143E-3"/>
    <n v="175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0"/>
    <n v="0"/>
    <b v="0"/>
    <s v="food/food trucks"/>
    <n v="0"/>
    <n v="0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0"/>
    <n v="1"/>
    <b v="0"/>
    <s v="food/food trucks"/>
    <n v="6.6666666666666671E-3"/>
    <n v="750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0"/>
    <n v="5"/>
    <b v="0"/>
    <s v="food/food trucks"/>
    <n v="5.3333333333333339"/>
    <n v="300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0"/>
    <n v="85"/>
    <b v="0"/>
    <s v="food/food trucks"/>
    <n v="11.75"/>
    <n v="42500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0"/>
    <n v="3"/>
    <b v="0"/>
    <s v="food/food trucks"/>
    <n v="8.0000000000000002E-3"/>
    <n v="1500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0"/>
    <n v="4"/>
    <b v="0"/>
    <s v="food/food trucks"/>
    <n v="4.2"/>
    <n v="40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0"/>
    <n v="3"/>
    <b v="0"/>
    <s v="food/food trucks"/>
    <n v="4"/>
    <n v="75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0"/>
    <n v="375"/>
    <b v="1"/>
    <s v="photography/photobooks"/>
    <n v="104.93636363636362"/>
    <n v="82500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0"/>
    <n v="111"/>
    <b v="1"/>
    <s v="photography/photobooks"/>
    <n v="105.44"/>
    <n v="13875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0"/>
    <n v="123"/>
    <b v="1"/>
    <s v="photography/photobooks"/>
    <n v="106.73333333333332"/>
    <n v="9225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0"/>
    <n v="70"/>
    <b v="1"/>
    <s v="photography/photobooks"/>
    <n v="104.12571428571428"/>
    <n v="6125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0"/>
    <n v="85"/>
    <b v="1"/>
    <s v="photography/photobooks"/>
    <n v="160.54999999999998"/>
    <n v="1700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0"/>
    <n v="86"/>
    <b v="1"/>
    <s v="photography/photobooks"/>
    <n v="107.77777777777777"/>
    <n v="7740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0"/>
    <n v="13"/>
    <b v="1"/>
    <s v="photography/photobooks"/>
    <n v="135"/>
    <n v="65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0"/>
    <n v="33"/>
    <b v="1"/>
    <s v="photography/photobooks"/>
    <n v="109.07407407407408"/>
    <n v="891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0"/>
    <n v="15"/>
    <b v="1"/>
    <s v="photography/photobooks"/>
    <n v="290"/>
    <n v="15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0"/>
    <n v="273"/>
    <b v="1"/>
    <s v="photography/photobooks"/>
    <n v="103.95714285714286"/>
    <n v="57330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0"/>
    <n v="714"/>
    <b v="1"/>
    <s v="photography/photobooks"/>
    <n v="322.24"/>
    <n v="89250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0"/>
    <n v="170"/>
    <b v="1"/>
    <s v="photography/photobooks"/>
    <n v="135"/>
    <n v="17000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0"/>
    <n v="512"/>
    <b v="1"/>
    <s v="photography/photobooks"/>
    <n v="269.91034482758624"/>
    <n v="74240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0"/>
    <n v="314"/>
    <b v="1"/>
    <s v="photography/photobooks"/>
    <n v="253.29333333333332"/>
    <n v="47100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0"/>
    <n v="167"/>
    <b v="1"/>
    <s v="photography/photobooks"/>
    <n v="260.59999999999997"/>
    <n v="584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0"/>
    <n v="9"/>
    <b v="1"/>
    <s v="photography/photobooks"/>
    <n v="101.31677953348381"/>
    <n v="239.22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0"/>
    <n v="103"/>
    <b v="1"/>
    <s v="photography/photobooks"/>
    <n v="125.60416666666667"/>
    <n v="4944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0"/>
    <n v="111"/>
    <b v="1"/>
    <s v="photography/photobooks"/>
    <n v="102.43783333333334"/>
    <n v="6660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0"/>
    <n v="271"/>
    <b v="1"/>
    <s v="photography/photobooks"/>
    <n v="199.244"/>
    <n v="67750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0"/>
    <n v="101"/>
    <b v="1"/>
    <s v="photography/photobooks"/>
    <n v="102.45398773006136"/>
    <n v="16463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0"/>
    <n v="57"/>
    <b v="1"/>
    <s v="photography/photobooks"/>
    <n v="102.94615384615385"/>
    <n v="7410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0"/>
    <n v="62"/>
    <b v="1"/>
    <s v="photography/photobooks"/>
    <n v="100.86153846153847"/>
    <n v="8060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0"/>
    <n v="32"/>
    <b v="1"/>
    <s v="photography/photobooks"/>
    <n v="114.99999999999999"/>
    <n v="288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x v="0"/>
    <n v="141"/>
    <b v="1"/>
    <s v="photography/photobooks"/>
    <n v="104.16766467065868"/>
    <n v="23547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0"/>
    <n v="75"/>
    <b v="1"/>
    <s v="photography/photobooks"/>
    <n v="155.29999999999998"/>
    <n v="7500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0"/>
    <n v="46"/>
    <b v="1"/>
    <s v="photography/photobooks"/>
    <n v="106"/>
    <n v="2760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0"/>
    <n v="103"/>
    <b v="1"/>
    <s v="photography/photobooks"/>
    <n v="254.31499999999997"/>
    <n v="20600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0"/>
    <n v="6"/>
    <b v="1"/>
    <s v="photography/photobooks"/>
    <n v="101.1"/>
    <n v="60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0"/>
    <n v="83"/>
    <b v="1"/>
    <s v="photography/photobooks"/>
    <n v="129.04"/>
    <n v="2075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0"/>
    <n v="108"/>
    <b v="1"/>
    <s v="photography/photobooks"/>
    <n v="102.23076923076924"/>
    <n v="7020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0"/>
    <n v="25"/>
    <b v="1"/>
    <s v="photography/photobooks"/>
    <n v="131.80000000000001"/>
    <n v="500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0"/>
    <n v="549"/>
    <b v="1"/>
    <s v="photography/photobooks"/>
    <n v="786.0802000000001"/>
    <n v="27450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0"/>
    <n v="222"/>
    <b v="1"/>
    <s v="photography/photobooks"/>
    <n v="145.70000000000002"/>
    <n v="31080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0"/>
    <n v="183"/>
    <b v="1"/>
    <s v="photography/photobooks"/>
    <n v="102.60000000000001"/>
    <n v="48495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0"/>
    <n v="89"/>
    <b v="1"/>
    <s v="photography/photobooks"/>
    <n v="172.27777777777777"/>
    <n v="8010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0"/>
    <n v="253"/>
    <b v="1"/>
    <s v="photography/photobooks"/>
    <n v="159.16819571865443"/>
    <n v="41365.5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0"/>
    <n v="140"/>
    <b v="1"/>
    <s v="photography/photobooks"/>
    <n v="103.76666666666668"/>
    <n v="21000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0"/>
    <n v="103"/>
    <b v="1"/>
    <s v="photography/photobooks"/>
    <n v="111.40954545454547"/>
    <n v="2266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0"/>
    <n v="138"/>
    <b v="1"/>
    <s v="photography/photobooks"/>
    <n v="280.375"/>
    <n v="5520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0"/>
    <n v="191"/>
    <b v="1"/>
    <s v="photography/photobooks"/>
    <n v="112.10606060606061"/>
    <n v="3781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0"/>
    <n v="18"/>
    <b v="0"/>
    <s v="music/world music"/>
    <n v="7.0666666666666673"/>
    <n v="2700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0"/>
    <n v="3"/>
    <b v="0"/>
    <s v="music/world music"/>
    <n v="4.3999999999999995"/>
    <n v="90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0"/>
    <n v="40"/>
    <b v="0"/>
    <s v="music/world music"/>
    <n v="3.8739999999999997"/>
    <n v="20000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0"/>
    <n v="0"/>
    <b v="0"/>
    <s v="music/world music"/>
    <n v="0"/>
    <n v="0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0"/>
    <n v="24"/>
    <b v="0"/>
    <s v="music/world music"/>
    <n v="29.299999999999997"/>
    <n v="1200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0"/>
    <n v="1"/>
    <b v="0"/>
    <s v="music/world music"/>
    <n v="0.90909090909090906"/>
    <n v="27.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0"/>
    <n v="0"/>
    <b v="0"/>
    <s v="music/world music"/>
    <n v="0"/>
    <n v="0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0"/>
    <n v="0"/>
    <b v="0"/>
    <s v="music/world music"/>
    <n v="0"/>
    <n v="0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0"/>
    <n v="1"/>
    <b v="0"/>
    <s v="music/world music"/>
    <n v="0.8"/>
    <n v="5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0"/>
    <n v="6"/>
    <b v="0"/>
    <s v="music/world music"/>
    <n v="11.600000000000001"/>
    <n v="60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0"/>
    <n v="0"/>
    <b v="0"/>
    <s v="music/world music"/>
    <n v="0"/>
    <n v="0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0"/>
    <n v="6"/>
    <b v="0"/>
    <s v="music/world music"/>
    <n v="2.7873639500929119"/>
    <n v="452.04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0"/>
    <n v="0"/>
    <b v="0"/>
    <s v="music/world music"/>
    <n v="0"/>
    <n v="0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0"/>
    <n v="0"/>
    <b v="0"/>
    <s v="music/world music"/>
    <n v="0"/>
    <n v="0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0"/>
    <n v="3"/>
    <b v="0"/>
    <s v="music/world music"/>
    <n v="17.8"/>
    <n v="30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0"/>
    <n v="0"/>
    <b v="0"/>
    <s v="music/world music"/>
    <n v="0"/>
    <n v="0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0"/>
    <n v="8"/>
    <b v="0"/>
    <s v="music/world music"/>
    <n v="3.0124999999999997"/>
    <n v="640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0"/>
    <n v="34"/>
    <b v="0"/>
    <s v="music/world music"/>
    <n v="50.739999999999995"/>
    <n v="1700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0"/>
    <n v="1"/>
    <b v="0"/>
    <s v="music/world music"/>
    <n v="0.54884742041712409"/>
    <n v="9.11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0"/>
    <n v="38"/>
    <b v="0"/>
    <s v="music/world music"/>
    <n v="14.091666666666667"/>
    <n v="4560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"/>
    <n v="45"/>
    <b v="1"/>
    <s v="music/rock"/>
    <n v="103.8"/>
    <n v="900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"/>
    <n v="17"/>
    <b v="1"/>
    <s v="music/rock"/>
    <n v="120.24999999999999"/>
    <n v="340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"/>
    <n v="31"/>
    <b v="1"/>
    <s v="music/rock"/>
    <n v="117"/>
    <n v="620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"/>
    <n v="50"/>
    <b v="1"/>
    <s v="music/rock"/>
    <n v="122.14285714285715"/>
    <n v="1750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"/>
    <n v="59"/>
    <b v="1"/>
    <s v="music/rock"/>
    <n v="151.63999999999999"/>
    <n v="1475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"/>
    <n v="81"/>
    <b v="1"/>
    <s v="music/rock"/>
    <n v="104.44"/>
    <n v="4050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"/>
    <n v="508"/>
    <b v="1"/>
    <s v="music/rock"/>
    <n v="200.15333333333331"/>
    <n v="152400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"/>
    <n v="74"/>
    <b v="1"/>
    <s v="music/rock"/>
    <n v="101.8"/>
    <n v="4440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"/>
    <n v="141"/>
    <b v="1"/>
    <s v="music/rock"/>
    <n v="137.65714285714284"/>
    <n v="4935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"/>
    <n v="711"/>
    <b v="1"/>
    <s v="music/rock"/>
    <n v="303833.2"/>
    <n v="71.099999999999994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"/>
    <n v="141"/>
    <b v="1"/>
    <s v="music/rock"/>
    <n v="198.85074626865671"/>
    <n v="9447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"/>
    <n v="109"/>
    <b v="1"/>
    <s v="music/rock"/>
    <n v="202.36666666666667"/>
    <n v="3270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"/>
    <n v="361"/>
    <b v="1"/>
    <s v="music/rock"/>
    <n v="117.96376666666666"/>
    <n v="108300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"/>
    <n v="176"/>
    <b v="1"/>
    <s v="music/rock"/>
    <n v="294.72727272727275"/>
    <n v="9680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"/>
    <n v="670"/>
    <b v="1"/>
    <s v="music/rock"/>
    <n v="213.14633333333336"/>
    <n v="80400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"/>
    <n v="96"/>
    <b v="1"/>
    <s v="music/rock"/>
    <n v="104.24"/>
    <n v="2400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"/>
    <n v="74"/>
    <b v="1"/>
    <s v="music/rock"/>
    <n v="113.66666666666667"/>
    <n v="2442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"/>
    <n v="52"/>
    <b v="1"/>
    <s v="music/rock"/>
    <n v="101.25"/>
    <n v="1040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"/>
    <n v="105"/>
    <b v="1"/>
    <s v="music/rock"/>
    <n v="125.41538461538462"/>
    <n v="6825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"/>
    <n v="41"/>
    <b v="1"/>
    <s v="music/rock"/>
    <n v="119"/>
    <n v="615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"/>
    <n v="34"/>
    <b v="1"/>
    <s v="music/rock"/>
    <n v="166.46153846153845"/>
    <n v="221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"/>
    <n v="66"/>
    <b v="1"/>
    <s v="music/rock"/>
    <n v="119.14771428571429"/>
    <n v="2310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"/>
    <n v="50"/>
    <b v="1"/>
    <s v="music/rock"/>
    <n v="100.47368421052632"/>
    <n v="4750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"/>
    <n v="159"/>
    <b v="1"/>
    <s v="music/rock"/>
    <n v="101.8"/>
    <n v="34980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"/>
    <n v="182"/>
    <b v="1"/>
    <s v="music/rock"/>
    <n v="116.66666666666667"/>
    <n v="21840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"/>
    <n v="206"/>
    <b v="1"/>
    <s v="music/rock"/>
    <n v="108.64893617021276"/>
    <n v="38728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"/>
    <n v="169"/>
    <b v="1"/>
    <s v="music/rock"/>
    <n v="114.72"/>
    <n v="16900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"/>
    <n v="31"/>
    <b v="1"/>
    <s v="music/rock"/>
    <n v="101.8"/>
    <n v="232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"/>
    <n v="28"/>
    <b v="1"/>
    <s v="music/rock"/>
    <n v="106"/>
    <n v="1400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"/>
    <n v="54"/>
    <b v="1"/>
    <s v="music/rock"/>
    <n v="103.49999999999999"/>
    <n v="2160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"/>
    <n v="467"/>
    <b v="1"/>
    <s v="music/rock"/>
    <n v="154.97535999999999"/>
    <n v="116750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"/>
    <n v="389"/>
    <b v="1"/>
    <s v="music/rock"/>
    <n v="162.14066666666668"/>
    <n v="58350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"/>
    <n v="68"/>
    <b v="1"/>
    <s v="music/rock"/>
    <n v="104.42100000000001"/>
    <n v="2040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"/>
    <n v="413"/>
    <b v="1"/>
    <s v="music/rock"/>
    <n v="106.12433333333333"/>
    <n v="61950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"/>
    <n v="190"/>
    <b v="1"/>
    <s v="music/rock"/>
    <n v="154.93846153846152"/>
    <n v="12350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"/>
    <n v="189"/>
    <b v="1"/>
    <s v="music/rock"/>
    <n v="110.77157238734421"/>
    <n v="23655.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"/>
    <n v="130"/>
    <b v="1"/>
    <s v="music/rock"/>
    <n v="110.91186666666665"/>
    <n v="19500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"/>
    <n v="74"/>
    <b v="1"/>
    <s v="music/rock"/>
    <n v="110.71428571428572"/>
    <n v="5180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"/>
    <n v="274"/>
    <b v="1"/>
    <s v="music/rock"/>
    <n v="123.61333333333333"/>
    <n v="41100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"/>
    <n v="22"/>
    <b v="1"/>
    <s v="music/rock"/>
    <n v="211.05"/>
    <n v="220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0"/>
    <n v="31"/>
    <b v="1"/>
    <s v="theater/plays"/>
    <n v="101"/>
    <n v="620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0"/>
    <n v="63"/>
    <b v="1"/>
    <s v="theater/plays"/>
    <n v="101.64999999999999"/>
    <n v="1260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0"/>
    <n v="20"/>
    <b v="1"/>
    <s v="theater/plays"/>
    <n v="108.33333333333333"/>
    <n v="300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0"/>
    <n v="25"/>
    <b v="1"/>
    <s v="theater/plays"/>
    <n v="242"/>
    <n v="62.5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0"/>
    <n v="61"/>
    <b v="1"/>
    <s v="theater/plays"/>
    <n v="100.44999999999999"/>
    <n v="2440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0"/>
    <n v="52"/>
    <b v="1"/>
    <s v="theater/plays"/>
    <n v="125.06666666666666"/>
    <n v="780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0"/>
    <n v="86"/>
    <b v="1"/>
    <s v="theater/plays"/>
    <n v="108.57142857142857"/>
    <n v="3010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0"/>
    <n v="42"/>
    <b v="1"/>
    <s v="theater/plays"/>
    <n v="145.70000000000002"/>
    <n v="1260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0"/>
    <n v="52"/>
    <b v="1"/>
    <s v="theater/plays"/>
    <n v="110.00000000000001"/>
    <n v="884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0"/>
    <n v="120"/>
    <b v="1"/>
    <s v="theater/plays"/>
    <n v="102.23333333333333"/>
    <n v="18000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0"/>
    <n v="22"/>
    <b v="1"/>
    <s v="theater/plays"/>
    <n v="122"/>
    <n v="110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0"/>
    <n v="64"/>
    <b v="1"/>
    <s v="theater/plays"/>
    <n v="101.96000000000001"/>
    <n v="1600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0"/>
    <n v="23"/>
    <b v="1"/>
    <s v="theater/plays"/>
    <n v="141.1764705882353"/>
    <n v="195.5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0"/>
    <n v="238"/>
    <b v="1"/>
    <s v="theater/plays"/>
    <n v="109.52500000000001"/>
    <n v="47600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0"/>
    <n v="33"/>
    <b v="1"/>
    <s v="theater/plays"/>
    <n v="104.65"/>
    <n v="660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0"/>
    <n v="32"/>
    <b v="1"/>
    <s v="theater/plays"/>
    <n v="124"/>
    <n v="1120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0"/>
    <n v="24"/>
    <b v="1"/>
    <s v="theater/plays"/>
    <n v="135"/>
    <n v="720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0"/>
    <n v="29"/>
    <b v="1"/>
    <s v="theater/plays"/>
    <n v="102.75000000000001"/>
    <n v="580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0"/>
    <n v="50"/>
    <b v="1"/>
    <s v="theater/plays"/>
    <n v="100"/>
    <n v="12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0"/>
    <n v="108"/>
    <b v="1"/>
    <s v="theater/plays"/>
    <n v="130.26085714285716"/>
    <n v="3780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0"/>
    <n v="104"/>
    <b v="0"/>
    <s v="technology/wearables"/>
    <n v="39.627499999999998"/>
    <n v="41600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0"/>
    <n v="86"/>
    <b v="0"/>
    <s v="technology/wearables"/>
    <n v="25.976666666666663"/>
    <n v="25800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0"/>
    <n v="356"/>
    <b v="0"/>
    <s v="technology/wearables"/>
    <n v="65.24636363636364"/>
    <n v="391600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0"/>
    <n v="45"/>
    <b v="0"/>
    <s v="technology/wearables"/>
    <n v="11.514000000000001"/>
    <n v="22500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0"/>
    <n v="38"/>
    <b v="0"/>
    <s v="technology/wearables"/>
    <n v="11.360000000000001"/>
    <n v="3800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0"/>
    <n v="35"/>
    <b v="0"/>
    <s v="technology/wearables"/>
    <n v="111.99130434782609"/>
    <n v="4025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0"/>
    <n v="24"/>
    <b v="0"/>
    <s v="technology/wearables"/>
    <n v="15.5"/>
    <n v="4800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0"/>
    <n v="100"/>
    <b v="0"/>
    <s v="technology/wearables"/>
    <n v="32.027999999999999"/>
    <n v="250000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0"/>
    <n v="1"/>
    <b v="0"/>
    <s v="technology/wearables"/>
    <n v="0.60869565217391308"/>
    <n v="46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0"/>
    <n v="122"/>
    <b v="0"/>
    <s v="technology/wearables"/>
    <n v="31.114999999999998"/>
    <n v="48800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0"/>
    <n v="11"/>
    <b v="0"/>
    <s v="technology/wearables"/>
    <n v="1.1266666666666667"/>
    <n v="19800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0"/>
    <n v="248"/>
    <b v="0"/>
    <s v="technology/wearables"/>
    <n v="40.404000000000003"/>
    <n v="248000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0"/>
    <n v="1"/>
    <b v="0"/>
    <s v="technology/wearables"/>
    <n v="1.3333333333333333E-3"/>
    <n v="750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0"/>
    <n v="19"/>
    <b v="0"/>
    <s v="technology/wearables"/>
    <n v="5.7334999999999994"/>
    <n v="38000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0"/>
    <n v="135"/>
    <b v="0"/>
    <s v="technology/wearables"/>
    <n v="15.324999999999999"/>
    <n v="54000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0"/>
    <n v="9"/>
    <b v="0"/>
    <s v="technology/wearables"/>
    <n v="15.103448275862069"/>
    <n v="522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0"/>
    <n v="3"/>
    <b v="0"/>
    <s v="technology/wearables"/>
    <n v="0.503"/>
    <n v="3000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0"/>
    <n v="7"/>
    <b v="0"/>
    <s v="technology/wearables"/>
    <n v="1.3028138528138529"/>
    <n v="32340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0"/>
    <n v="4"/>
    <b v="0"/>
    <s v="technology/wearables"/>
    <n v="0.30285714285714288"/>
    <n v="1400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0"/>
    <n v="44"/>
    <b v="0"/>
    <s v="technology/wearables"/>
    <n v="8.8800000000000008"/>
    <n v="6600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0"/>
    <n v="90"/>
    <b v="0"/>
    <s v="technology/wearables"/>
    <n v="9.84"/>
    <n v="45000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0"/>
    <n v="8"/>
    <b v="0"/>
    <s v="technology/wearables"/>
    <n v="2.4299999999999997"/>
    <n v="1600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0"/>
    <n v="11"/>
    <b v="0"/>
    <s v="technology/wearables"/>
    <n v="1.1299999999999999"/>
    <n v="11000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0"/>
    <n v="41"/>
    <b v="0"/>
    <s v="technology/wearables"/>
    <n v="3.5520833333333335"/>
    <n v="19680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0"/>
    <n v="15"/>
    <b v="0"/>
    <s v="technology/wearables"/>
    <n v="2.3306666666666667"/>
    <n v="11250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0"/>
    <n v="9"/>
    <b v="0"/>
    <s v="technology/wearables"/>
    <n v="0.81600000000000006"/>
    <n v="4500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0"/>
    <n v="50"/>
    <b v="0"/>
    <s v="technology/wearables"/>
    <n v="22.494285714285713"/>
    <n v="17500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0"/>
    <n v="34"/>
    <b v="0"/>
    <s v="technology/wearables"/>
    <n v="1.3668"/>
    <n v="85000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0"/>
    <n v="0"/>
    <b v="0"/>
    <s v="technology/wearables"/>
    <n v="0"/>
    <n v="0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0"/>
    <n v="0"/>
    <b v="0"/>
    <s v="technology/wearables"/>
    <n v="0"/>
    <n v="0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0"/>
    <n v="276"/>
    <b v="0"/>
    <s v="technology/wearables"/>
    <n v="10.754135338345865"/>
    <n v="367080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0"/>
    <n v="16"/>
    <b v="0"/>
    <s v="technology/wearables"/>
    <n v="19.759999999999998"/>
    <n v="4000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0"/>
    <n v="224"/>
    <b v="0"/>
    <s v="technology/wearables"/>
    <n v="84.946999999999989"/>
    <n v="224000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0"/>
    <n v="140"/>
    <b v="0"/>
    <s v="technology/wearables"/>
    <n v="49.381999999999998"/>
    <n v="70000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0"/>
    <n v="15"/>
    <b v="0"/>
    <s v="technology/wearables"/>
    <n v="3.3033333333333332"/>
    <n v="4500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0"/>
    <n v="37"/>
    <b v="0"/>
    <s v="technology/wearables"/>
    <n v="6.6339999999999995"/>
    <n v="18500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0"/>
    <n v="0"/>
    <b v="0"/>
    <s v="technology/wearables"/>
    <n v="0"/>
    <n v="0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0"/>
    <n v="46"/>
    <b v="0"/>
    <s v="technology/wearables"/>
    <n v="70.36"/>
    <n v="11500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0"/>
    <n v="1"/>
    <b v="0"/>
    <s v="technology/wearables"/>
    <n v="0.2"/>
    <n v="5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0"/>
    <n v="323"/>
    <b v="0"/>
    <s v="technology/wearables"/>
    <n v="102.298"/>
    <n v="161500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0"/>
    <n v="139"/>
    <b v="1"/>
    <s v="publishing/nonfiction"/>
    <n v="377.73333333333335"/>
    <n v="2085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0"/>
    <n v="7"/>
    <b v="1"/>
    <s v="publishing/nonfiction"/>
    <n v="125"/>
    <n v="21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0"/>
    <n v="149"/>
    <b v="1"/>
    <s v="publishing/nonfiction"/>
    <n v="147.32653061224491"/>
    <n v="7301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0"/>
    <n v="31"/>
    <b v="1"/>
    <s v="publishing/nonfiction"/>
    <n v="102.2"/>
    <n v="775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0"/>
    <n v="26"/>
    <b v="1"/>
    <s v="publishing/nonfiction"/>
    <n v="101.8723404255319"/>
    <n v="1527.5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0"/>
    <n v="172"/>
    <b v="1"/>
    <s v="publishing/nonfiction"/>
    <n v="204.2"/>
    <n v="8600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0"/>
    <n v="78"/>
    <b v="1"/>
    <s v="publishing/nonfiction"/>
    <n v="104.05"/>
    <n v="3900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0"/>
    <n v="120"/>
    <b v="1"/>
    <s v="publishing/nonfiction"/>
    <n v="101.265"/>
    <n v="24000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0"/>
    <n v="227"/>
    <b v="1"/>
    <s v="publishing/nonfiction"/>
    <n v="136.13999999999999"/>
    <n v="22700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0"/>
    <n v="42"/>
    <b v="1"/>
    <s v="publishing/nonfiction"/>
    <n v="133.6"/>
    <n v="420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0"/>
    <n v="64"/>
    <b v="1"/>
    <s v="publishing/nonfiction"/>
    <n v="130.25"/>
    <n v="768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0"/>
    <n v="121"/>
    <b v="1"/>
    <s v="publishing/nonfiction"/>
    <n v="122.67999999999999"/>
    <n v="3025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0"/>
    <n v="87"/>
    <b v="1"/>
    <s v="publishing/nonfiction"/>
    <n v="182.81058823529412"/>
    <n v="2958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0"/>
    <n v="65"/>
    <b v="1"/>
    <s v="publishing/nonfiction"/>
    <n v="125.29999999999998"/>
    <n v="1300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0"/>
    <n v="49"/>
    <b v="1"/>
    <s v="publishing/nonfiction"/>
    <n v="111.66666666666667"/>
    <n v="1470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0"/>
    <n v="19"/>
    <b v="1"/>
    <s v="publishing/nonfiction"/>
    <n v="115.75757575757575"/>
    <n v="125.4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0"/>
    <n v="81"/>
    <b v="1"/>
    <s v="publishing/nonfiction"/>
    <n v="173.2"/>
    <n v="1215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0"/>
    <n v="264"/>
    <b v="1"/>
    <s v="publishing/nonfiction"/>
    <n v="125.98333333333333"/>
    <n v="15840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0"/>
    <n v="25"/>
    <b v="1"/>
    <s v="publishing/nonfiction"/>
    <n v="109.1"/>
    <n v="250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0"/>
    <n v="5"/>
    <b v="1"/>
    <s v="publishing/nonfiction"/>
    <n v="100"/>
    <n v="1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0"/>
    <n v="144"/>
    <b v="1"/>
    <s v="music/rock"/>
    <n v="118.64285714285714"/>
    <n v="60480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0"/>
    <n v="92"/>
    <b v="1"/>
    <s v="music/rock"/>
    <n v="100.26666666666667"/>
    <n v="6900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x v="0"/>
    <n v="147"/>
    <b v="1"/>
    <s v="music/rock"/>
    <n v="126.48920000000001"/>
    <n v="11025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0"/>
    <n v="90"/>
    <b v="1"/>
    <s v="music/rock"/>
    <n v="114.26"/>
    <n v="4500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0"/>
    <n v="87"/>
    <b v="1"/>
    <s v="music/rock"/>
    <n v="110.7"/>
    <n v="4350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0"/>
    <n v="406"/>
    <b v="1"/>
    <s v="music/rock"/>
    <n v="105.34805315203954"/>
    <n v="131381.6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0"/>
    <n v="20"/>
    <b v="1"/>
    <s v="music/rock"/>
    <n v="103.66666666666666"/>
    <n v="300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0"/>
    <n v="70"/>
    <b v="1"/>
    <s v="music/rock"/>
    <n v="107.08672667523933"/>
    <n v="4899.3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0"/>
    <n v="16"/>
    <b v="1"/>
    <s v="music/rock"/>
    <n v="124"/>
    <n v="80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0"/>
    <n v="52"/>
    <b v="1"/>
    <s v="music/rock"/>
    <n v="105.01"/>
    <n v="5200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0"/>
    <n v="66"/>
    <b v="1"/>
    <s v="music/rock"/>
    <n v="189.46666666666667"/>
    <n v="990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0"/>
    <n v="109"/>
    <b v="1"/>
    <s v="music/rock"/>
    <n v="171.32499999999999"/>
    <n v="4360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0"/>
    <n v="168"/>
    <b v="1"/>
    <s v="music/rock"/>
    <n v="252.48648648648651"/>
    <n v="6216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0"/>
    <n v="31"/>
    <b v="1"/>
    <s v="music/rock"/>
    <n v="116.15384615384616"/>
    <n v="403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x v="0"/>
    <n v="133"/>
    <b v="1"/>
    <s v="music/rock"/>
    <n v="203.35000000000002"/>
    <n v="2660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0"/>
    <n v="151"/>
    <b v="1"/>
    <s v="music/rock"/>
    <n v="111.60000000000001"/>
    <n v="15100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0"/>
    <n v="5"/>
    <b v="1"/>
    <s v="music/rock"/>
    <n v="424"/>
    <n v="1.25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0"/>
    <n v="73"/>
    <b v="1"/>
    <s v="music/rock"/>
    <n v="107.1"/>
    <n v="3650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0"/>
    <n v="148"/>
    <b v="1"/>
    <s v="music/rock"/>
    <n v="104.3625"/>
    <n v="11840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0"/>
    <n v="93"/>
    <b v="1"/>
    <s v="music/rock"/>
    <n v="212.40909090909091"/>
    <n v="2046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0"/>
    <n v="63"/>
    <b v="1"/>
    <s v="music/rock"/>
    <n v="124.08571428571429"/>
    <n v="2205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0"/>
    <n v="134"/>
    <b v="1"/>
    <s v="music/rock"/>
    <n v="110.406125"/>
    <n v="10720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0"/>
    <n v="14"/>
    <b v="1"/>
    <s v="music/rock"/>
    <n v="218.75"/>
    <n v="56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0"/>
    <n v="78"/>
    <b v="1"/>
    <s v="music/rock"/>
    <n v="136.625"/>
    <n v="3120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0"/>
    <n v="112"/>
    <b v="1"/>
    <s v="music/rock"/>
    <n v="134.8074"/>
    <n v="5600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0"/>
    <n v="34"/>
    <b v="1"/>
    <s v="music/rock"/>
    <n v="145.4"/>
    <n v="170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0"/>
    <n v="19"/>
    <b v="1"/>
    <s v="music/rock"/>
    <n v="109.10714285714285"/>
    <n v="53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0"/>
    <n v="13"/>
    <b v="1"/>
    <s v="music/rock"/>
    <n v="110.2"/>
    <n v="65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0"/>
    <n v="104"/>
    <b v="1"/>
    <s v="music/rock"/>
    <n v="113.64000000000001"/>
    <n v="2600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x v="0"/>
    <n v="52"/>
    <b v="1"/>
    <s v="music/rock"/>
    <n v="102.35000000000001"/>
    <n v="5200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0"/>
    <n v="17"/>
    <b v="1"/>
    <s v="music/rock"/>
    <n v="122.13333333333334"/>
    <n v="127.5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x v="0"/>
    <n v="82"/>
    <b v="1"/>
    <s v="music/rock"/>
    <n v="111.88571428571427"/>
    <n v="2870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0"/>
    <n v="73"/>
    <b v="1"/>
    <s v="music/rock"/>
    <n v="107.3"/>
    <n v="4380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0"/>
    <n v="158"/>
    <b v="1"/>
    <s v="music/rock"/>
    <n v="113.85000000000001"/>
    <n v="15800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0"/>
    <n v="65"/>
    <b v="1"/>
    <s v="music/rock"/>
    <n v="109.68181818181819"/>
    <n v="2860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0"/>
    <n v="184"/>
    <b v="1"/>
    <s v="music/rock"/>
    <n v="126.14444444444443"/>
    <n v="16560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0"/>
    <n v="34"/>
    <b v="1"/>
    <s v="music/rock"/>
    <n v="167.42857142857144"/>
    <n v="119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0"/>
    <n v="240"/>
    <b v="1"/>
    <s v="music/rock"/>
    <n v="496.52000000000004"/>
    <n v="6000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0"/>
    <n v="113"/>
    <b v="1"/>
    <s v="music/rock"/>
    <n v="109.16"/>
    <n v="282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0"/>
    <n v="66"/>
    <b v="1"/>
    <s v="music/rock"/>
    <n v="102.57499999999999"/>
    <n v="2640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"/>
    <n v="5"/>
    <b v="0"/>
    <s v="publishing/translations"/>
    <n v="1.6620689655172414"/>
    <n v="725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"/>
    <n v="17"/>
    <b v="0"/>
    <s v="publishing/translations"/>
    <n v="0.42"/>
    <n v="4250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x v="0"/>
    <n v="3"/>
    <b v="0"/>
    <s v="publishing/translations"/>
    <n v="0.125"/>
    <n v="360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0"/>
    <n v="2"/>
    <b v="0"/>
    <s v="publishing/translations"/>
    <n v="0.5"/>
    <n v="60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0"/>
    <n v="6"/>
    <b v="0"/>
    <s v="publishing/translations"/>
    <n v="7.1999999999999993"/>
    <n v="60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0"/>
    <n v="0"/>
    <b v="0"/>
    <s v="publishing/translations"/>
    <n v="0"/>
    <n v="0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0"/>
    <n v="1"/>
    <b v="0"/>
    <s v="publishing/translations"/>
    <n v="1.6666666666666666E-2"/>
    <n v="60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0"/>
    <n v="3"/>
    <b v="0"/>
    <s v="publishing/translations"/>
    <n v="0.23333333333333336"/>
    <n v="90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0"/>
    <n v="13"/>
    <b v="0"/>
    <s v="publishing/translations"/>
    <n v="4.5714285714285712"/>
    <n v="910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0"/>
    <n v="1"/>
    <b v="0"/>
    <s v="publishing/translations"/>
    <n v="5"/>
    <n v="2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0"/>
    <n v="1"/>
    <b v="0"/>
    <s v="publishing/translations"/>
    <n v="0.2"/>
    <n v="5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0"/>
    <n v="9"/>
    <b v="0"/>
    <s v="publishing/translations"/>
    <n v="18.181818181818183"/>
    <n v="39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0"/>
    <n v="0"/>
    <b v="0"/>
    <s v="publishing/translations"/>
    <n v="0"/>
    <n v="0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0"/>
    <n v="2"/>
    <b v="0"/>
    <s v="publishing/translations"/>
    <n v="1.2222222222222223"/>
    <n v="90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0"/>
    <n v="1"/>
    <b v="0"/>
    <s v="publishing/translations"/>
    <n v="0.2"/>
    <n v="30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0"/>
    <n v="10"/>
    <b v="0"/>
    <s v="publishing/translations"/>
    <n v="7.0634920634920633"/>
    <n v="630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0"/>
    <n v="3"/>
    <b v="0"/>
    <s v="publishing/translations"/>
    <n v="2.7272727272727271"/>
    <n v="3.3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0"/>
    <n v="2"/>
    <b v="0"/>
    <s v="publishing/translations"/>
    <n v="0.1"/>
    <n v="40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0"/>
    <n v="2"/>
    <b v="0"/>
    <s v="publishing/translations"/>
    <n v="0.104"/>
    <n v="500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0"/>
    <n v="1"/>
    <b v="0"/>
    <s v="publishing/translations"/>
    <n v="0.33333333333333337"/>
    <n v="3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0"/>
    <n v="14"/>
    <b v="0"/>
    <s v="publishing/translations"/>
    <n v="20.36"/>
    <n v="1050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0"/>
    <n v="0"/>
    <b v="0"/>
    <s v="publishing/translations"/>
    <n v="0"/>
    <n v="0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0"/>
    <n v="0"/>
    <b v="0"/>
    <s v="publishing/translations"/>
    <n v="0"/>
    <n v="0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0"/>
    <n v="4"/>
    <b v="0"/>
    <s v="publishing/translations"/>
    <n v="8.3800000000000008"/>
    <n v="200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0"/>
    <n v="3"/>
    <b v="0"/>
    <s v="publishing/translations"/>
    <n v="4.5"/>
    <n v="30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0"/>
    <n v="0"/>
    <b v="0"/>
    <s v="publishing/translations"/>
    <n v="0"/>
    <n v="0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0"/>
    <n v="5"/>
    <b v="0"/>
    <s v="publishing/translations"/>
    <n v="8.06"/>
    <n v="250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0"/>
    <n v="47"/>
    <b v="0"/>
    <s v="publishing/translations"/>
    <n v="31.94705882352941"/>
    <n v="7990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0"/>
    <n v="0"/>
    <b v="0"/>
    <s v="publishing/translations"/>
    <n v="0"/>
    <n v="0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0"/>
    <n v="10"/>
    <b v="0"/>
    <s v="publishing/translations"/>
    <n v="6.708333333333333"/>
    <n v="1200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0"/>
    <n v="11"/>
    <b v="0"/>
    <s v="publishing/translations"/>
    <n v="9.9878048780487809"/>
    <n v="9020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0"/>
    <n v="2"/>
    <b v="0"/>
    <s v="publishing/translations"/>
    <n v="0.1"/>
    <n v="300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0"/>
    <n v="2"/>
    <b v="0"/>
    <s v="publishing/translations"/>
    <n v="0.77"/>
    <n v="200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0"/>
    <n v="22"/>
    <b v="0"/>
    <s v="publishing/translations"/>
    <n v="26.900000000000002"/>
    <n v="660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0"/>
    <n v="8"/>
    <b v="0"/>
    <s v="publishing/translations"/>
    <n v="3"/>
    <n v="1600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0"/>
    <n v="6"/>
    <b v="0"/>
    <s v="publishing/translations"/>
    <n v="6.6055045871559637"/>
    <n v="163.5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0"/>
    <n v="1"/>
    <b v="0"/>
    <s v="publishing/translations"/>
    <n v="7.6923076923076927E-3"/>
    <n v="130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0"/>
    <n v="3"/>
    <b v="0"/>
    <s v="publishing/translations"/>
    <n v="1.1222222222222222"/>
    <n v="5400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0"/>
    <n v="0"/>
    <b v="0"/>
    <s v="publishing/translations"/>
    <n v="0"/>
    <n v="0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0"/>
    <n v="0"/>
    <b v="0"/>
    <s v="publishing/translations"/>
    <n v="0"/>
    <n v="0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0"/>
    <n v="0"/>
    <b v="0"/>
    <s v="publishing/translations"/>
    <n v="0"/>
    <n v="0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0"/>
    <n v="0"/>
    <b v="0"/>
    <s v="publishing/translations"/>
    <n v="0"/>
    <n v="0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0"/>
    <n v="0"/>
    <b v="0"/>
    <s v="publishing/translations"/>
    <n v="0"/>
    <n v="0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0"/>
    <n v="3"/>
    <b v="0"/>
    <s v="publishing/translations"/>
    <n v="1.4999999999999999E-2"/>
    <n v="15000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0"/>
    <n v="0"/>
    <b v="0"/>
    <s v="publishing/translations"/>
    <n v="0"/>
    <n v="0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0"/>
    <n v="0"/>
    <b v="0"/>
    <s v="publishing/translations"/>
    <n v="0"/>
    <n v="0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0"/>
    <n v="1"/>
    <b v="0"/>
    <s v="publishing/translations"/>
    <n v="1E-3"/>
    <n v="1000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0"/>
    <n v="2"/>
    <b v="0"/>
    <s v="publishing/translations"/>
    <n v="1.0554089709762533E-2"/>
    <n v="379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0"/>
    <n v="0"/>
    <b v="0"/>
    <s v="publishing/translations"/>
    <n v="0"/>
    <n v="0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0"/>
    <n v="0"/>
    <b v="0"/>
    <s v="publishing/translations"/>
    <n v="0"/>
    <n v="0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0"/>
    <n v="1"/>
    <b v="0"/>
    <s v="publishing/translations"/>
    <n v="0.85714285714285721"/>
    <n v="17.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0"/>
    <n v="7"/>
    <b v="0"/>
    <s v="publishing/translations"/>
    <n v="10.5"/>
    <n v="1050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0"/>
    <n v="3"/>
    <b v="0"/>
    <s v="publishing/translations"/>
    <n v="2.9000000000000004"/>
    <n v="150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0"/>
    <n v="0"/>
    <b v="0"/>
    <s v="publishing/translations"/>
    <n v="0"/>
    <n v="0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0"/>
    <n v="0"/>
    <b v="0"/>
    <s v="publishing/translations"/>
    <n v="0"/>
    <n v="0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0"/>
    <n v="0"/>
    <b v="0"/>
    <s v="publishing/translations"/>
    <n v="0"/>
    <n v="0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0"/>
    <n v="0"/>
    <b v="0"/>
    <s v="publishing/translations"/>
    <n v="0"/>
    <n v="0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"/>
    <n v="340"/>
    <b v="1"/>
    <s v="publishing/radio &amp; podcasts"/>
    <n v="101.24459999999999"/>
    <n v="51000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"/>
    <n v="150"/>
    <b v="1"/>
    <s v="publishing/radio &amp; podcasts"/>
    <n v="108.5175"/>
    <n v="6000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"/>
    <n v="25"/>
    <b v="1"/>
    <s v="publishing/radio &amp; podcasts"/>
    <n v="147.66666666666666"/>
    <n v="150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x v="1"/>
    <n v="234"/>
    <b v="1"/>
    <s v="publishing/radio &amp; podcasts"/>
    <n v="163.19999999999999"/>
    <n v="11700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"/>
    <n v="2602"/>
    <b v="1"/>
    <s v="publishing/radio &amp; podcasts"/>
    <n v="456.41449999999998"/>
    <n v="780600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"/>
    <n v="248"/>
    <b v="1"/>
    <s v="publishing/radio &amp; podcasts"/>
    <n v="107.87731249999999"/>
    <n v="39680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"/>
    <n v="600"/>
    <b v="1"/>
    <s v="publishing/radio &amp; podcasts"/>
    <n v="115.08"/>
    <n v="240000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"/>
    <n v="293"/>
    <b v="1"/>
    <s v="publishing/radio &amp; podcasts"/>
    <n v="102.36842105263158"/>
    <n v="27835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"/>
    <n v="321"/>
    <b v="1"/>
    <s v="publishing/radio &amp; podcasts"/>
    <n v="108.42485875706214"/>
    <n v="142042.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"/>
    <n v="81"/>
    <b v="1"/>
    <s v="publishing/radio &amp; podcasts"/>
    <n v="125.13333333333334"/>
    <n v="1215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"/>
    <n v="343"/>
    <b v="1"/>
    <s v="publishing/radio &amp; podcasts"/>
    <n v="103.840625"/>
    <n v="109760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"/>
    <n v="336"/>
    <b v="1"/>
    <s v="publishing/radio &amp; podcasts"/>
    <n v="138.70400000000001"/>
    <n v="84000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x v="1"/>
    <n v="47"/>
    <b v="1"/>
    <s v="publishing/radio &amp; podcasts"/>
    <n v="120.51600000000001"/>
    <n v="705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"/>
    <n v="76"/>
    <b v="1"/>
    <s v="publishing/radio &amp; podcasts"/>
    <n v="112.26666666666667"/>
    <n v="2280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"/>
    <n v="441"/>
    <b v="1"/>
    <s v="publishing/radio &amp; podcasts"/>
    <n v="188.66966666666667"/>
    <n v="66150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"/>
    <n v="916"/>
    <b v="1"/>
    <s v="publishing/radio &amp; podcasts"/>
    <n v="661.55466666666666"/>
    <n v="54960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"/>
    <n v="369"/>
    <b v="1"/>
    <s v="publishing/radio &amp; podcasts"/>
    <n v="111.31"/>
    <n v="110700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"/>
    <n v="20242"/>
    <b v="1"/>
    <s v="publishing/radio &amp; podcasts"/>
    <n v="1181.6142199999999"/>
    <n v="10121000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"/>
    <n v="71"/>
    <b v="1"/>
    <s v="publishing/radio &amp; podcasts"/>
    <n v="137.375"/>
    <n v="1136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"/>
    <n v="635"/>
    <b v="1"/>
    <s v="publishing/radio &amp; podcasts"/>
    <n v="117.04040000000001"/>
    <n v="317500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0"/>
    <n v="6"/>
    <b v="0"/>
    <s v="publishing/fiction"/>
    <n v="2.1"/>
    <n v="300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0"/>
    <n v="1"/>
    <b v="0"/>
    <s v="publishing/fiction"/>
    <n v="0.1"/>
    <n v="50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0"/>
    <n v="2"/>
    <b v="0"/>
    <s v="publishing/fiction"/>
    <n v="0.7142857142857143"/>
    <n v="140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x v="0"/>
    <n v="0"/>
    <b v="0"/>
    <s v="publishing/fiction"/>
    <n v="0"/>
    <n v="0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0"/>
    <n v="3"/>
    <b v="0"/>
    <s v="publishing/fiction"/>
    <n v="2.2388059701492535"/>
    <n v="201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0"/>
    <n v="3"/>
    <b v="0"/>
    <s v="publishing/fiction"/>
    <n v="0.24"/>
    <n v="600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0"/>
    <n v="0"/>
    <b v="0"/>
    <s v="publishing/fiction"/>
    <n v="0"/>
    <n v="0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0"/>
    <n v="6"/>
    <b v="0"/>
    <s v="publishing/fiction"/>
    <n v="2.4"/>
    <n v="90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0"/>
    <n v="0"/>
    <b v="0"/>
    <s v="publishing/fiction"/>
    <n v="0"/>
    <n v="0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0"/>
    <n v="19"/>
    <b v="0"/>
    <s v="publishing/fiction"/>
    <n v="30.862068965517242"/>
    <n v="551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0"/>
    <n v="1"/>
    <b v="0"/>
    <s v="publishing/fiction"/>
    <n v="8.3333333333333321"/>
    <n v="12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0"/>
    <n v="2"/>
    <b v="0"/>
    <s v="publishing/fiction"/>
    <n v="0.75"/>
    <n v="80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0"/>
    <n v="0"/>
    <b v="0"/>
    <s v="publishing/fiction"/>
    <n v="0"/>
    <n v="0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0"/>
    <n v="11"/>
    <b v="0"/>
    <s v="publishing/fiction"/>
    <n v="8.9"/>
    <n v="550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0"/>
    <n v="0"/>
    <b v="0"/>
    <s v="publishing/fiction"/>
    <n v="0"/>
    <n v="0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0"/>
    <n v="0"/>
    <b v="0"/>
    <s v="publishing/fiction"/>
    <n v="0"/>
    <n v="0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0"/>
    <n v="1"/>
    <b v="0"/>
    <s v="publishing/fiction"/>
    <n v="6.6666666666666671E-3"/>
    <n v="150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0"/>
    <n v="3"/>
    <b v="0"/>
    <s v="publishing/fiction"/>
    <n v="1.9"/>
    <n v="90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0"/>
    <n v="1"/>
    <b v="0"/>
    <s v="publishing/fiction"/>
    <n v="0.25"/>
    <n v="20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0"/>
    <n v="15"/>
    <b v="0"/>
    <s v="publishing/fiction"/>
    <n v="25.035714285714285"/>
    <n v="420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"/>
    <n v="885"/>
    <b v="1"/>
    <s v="photography/photobooks"/>
    <n v="166.33076923076925"/>
    <n v="460200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"/>
    <n v="329"/>
    <b v="1"/>
    <s v="photography/photobooks"/>
    <n v="101.44545454545455"/>
    <n v="72380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"/>
    <n v="71"/>
    <b v="1"/>
    <s v="photography/photobooks"/>
    <n v="107.89146666666667"/>
    <n v="2662.5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"/>
    <n v="269"/>
    <b v="1"/>
    <s v="photography/photobooks"/>
    <n v="277.93846153846158"/>
    <n v="17485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"/>
    <n v="345"/>
    <b v="1"/>
    <s v="photography/photobooks"/>
    <n v="103.58125"/>
    <n v="55200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"/>
    <n v="43"/>
    <b v="1"/>
    <s v="photography/photobooks"/>
    <n v="111.4"/>
    <n v="645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"/>
    <n v="33"/>
    <b v="1"/>
    <s v="photography/photobooks"/>
    <n v="215"/>
    <n v="396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"/>
    <n v="211"/>
    <b v="1"/>
    <s v="photography/photobooks"/>
    <n v="110.76216216216217"/>
    <n v="39035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"/>
    <n v="196"/>
    <b v="1"/>
    <s v="photography/photobooks"/>
    <n v="123.64125714285714"/>
    <n v="34300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"/>
    <n v="405"/>
    <b v="1"/>
    <s v="photography/photobooks"/>
    <n v="101.03500000000001"/>
    <n v="64800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"/>
    <n v="206"/>
    <b v="1"/>
    <s v="photography/photobooks"/>
    <n v="111.79285714285714"/>
    <n v="28840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"/>
    <n v="335"/>
    <b v="1"/>
    <s v="photography/photobooks"/>
    <n v="558.7714285714286"/>
    <n v="11725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"/>
    <n v="215"/>
    <b v="1"/>
    <s v="photography/photobooks"/>
    <n v="150.01875000000001"/>
    <n v="17200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"/>
    <n v="176"/>
    <b v="1"/>
    <s v="photography/photobooks"/>
    <n v="106.476"/>
    <n v="44000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"/>
    <n v="555"/>
    <b v="1"/>
    <s v="photography/photobooks"/>
    <n v="157.18899999999999"/>
    <n v="1665000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"/>
    <n v="116"/>
    <b v="1"/>
    <s v="photography/photobooks"/>
    <n v="108.65882352941176"/>
    <n v="19720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"/>
    <n v="615"/>
    <b v="1"/>
    <s v="photography/photobooks"/>
    <n v="161.97999999999999"/>
    <n v="92250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"/>
    <n v="236"/>
    <b v="1"/>
    <s v="photography/photobooks"/>
    <n v="205.36666666666665"/>
    <n v="35400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"/>
    <n v="145"/>
    <b v="1"/>
    <s v="photography/photobooks"/>
    <n v="103.36388888888889"/>
    <n v="13050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"/>
    <n v="167"/>
    <b v="1"/>
    <s v="photography/photobooks"/>
    <n v="103.47222222222223"/>
    <n v="30060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"/>
    <n v="235"/>
    <b v="1"/>
    <s v="photography/photobooks"/>
    <n v="106.81333333333333"/>
    <n v="88125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"/>
    <n v="452"/>
    <b v="1"/>
    <s v="photography/photobooks"/>
    <n v="138.96574712643678"/>
    <n v="196620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"/>
    <n v="241"/>
    <b v="1"/>
    <s v="photography/photobooks"/>
    <n v="124.84324324324325"/>
    <n v="44585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"/>
    <n v="28"/>
    <b v="1"/>
    <s v="photography/photobooks"/>
    <n v="206.99999999999997"/>
    <n v="840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"/>
    <n v="140"/>
    <b v="1"/>
    <s v="photography/photobooks"/>
    <n v="174.00576923076923"/>
    <n v="3640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"/>
    <n v="280"/>
    <b v="1"/>
    <s v="photography/photobooks"/>
    <n v="120.32608695652173"/>
    <n v="64400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"/>
    <n v="70"/>
    <b v="1"/>
    <s v="photography/photobooks"/>
    <n v="110.44428571428573"/>
    <n v="2450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"/>
    <n v="160"/>
    <b v="1"/>
    <s v="photography/photobooks"/>
    <n v="281.56666666666666"/>
    <n v="4800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"/>
    <n v="141"/>
    <b v="1"/>
    <s v="photography/photobooks"/>
    <n v="100.67894736842105"/>
    <n v="26790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"/>
    <n v="874"/>
    <b v="1"/>
    <s v="photography/photobooks"/>
    <n v="134.82571428571427"/>
    <n v="305900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"/>
    <n v="73"/>
    <b v="1"/>
    <s v="photography/photobooks"/>
    <n v="175.95744680851064"/>
    <n v="1715.5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"/>
    <n v="294"/>
    <b v="1"/>
    <s v="photography/photobooks"/>
    <n v="484.02000000000004"/>
    <n v="14700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"/>
    <n v="740"/>
    <b v="1"/>
    <s v="photography/photobooks"/>
    <n v="145.14000000000001"/>
    <n v="333000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"/>
    <n v="369"/>
    <b v="1"/>
    <s v="photography/photobooks"/>
    <n v="417.73333333333335"/>
    <n v="27675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"/>
    <n v="110"/>
    <b v="1"/>
    <s v="photography/photobooks"/>
    <n v="132.42499999999998"/>
    <n v="4400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"/>
    <n v="455"/>
    <b v="1"/>
    <s v="photography/photobooks"/>
    <n v="250.30841666666666"/>
    <n v="54600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"/>
    <n v="224"/>
    <b v="1"/>
    <s v="photography/photobooks"/>
    <n v="179.9"/>
    <n v="26880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"/>
    <n v="46"/>
    <b v="1"/>
    <s v="photography/photobooks"/>
    <n v="102.62857142857142"/>
    <n v="3220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0"/>
    <n v="284"/>
    <b v="1"/>
    <s v="photography/photobooks"/>
    <n v="135.98609999999999"/>
    <n v="56800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"/>
    <n v="98"/>
    <b v="1"/>
    <s v="photography/photobooks"/>
    <n v="117.86666666666667"/>
    <n v="14700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0"/>
    <n v="2"/>
    <b v="0"/>
    <s v="photography/nature"/>
    <n v="3.3333333333333333E-2"/>
    <n v="360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0"/>
    <n v="1"/>
    <b v="0"/>
    <s v="photography/nature"/>
    <n v="4"/>
    <n v="5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0"/>
    <n v="1"/>
    <b v="0"/>
    <s v="photography/nature"/>
    <n v="0.44444444444444442"/>
    <n v="22.5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0"/>
    <n v="0"/>
    <b v="0"/>
    <s v="photography/nature"/>
    <n v="0"/>
    <n v="0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0"/>
    <n v="1"/>
    <b v="0"/>
    <s v="photography/nature"/>
    <n v="3.3333333333333333E-2"/>
    <n v="30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0"/>
    <n v="11"/>
    <b v="0"/>
    <s v="photography/nature"/>
    <n v="28.9"/>
    <n v="110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0"/>
    <n v="0"/>
    <b v="0"/>
    <s v="photography/nature"/>
    <n v="0"/>
    <n v="0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0"/>
    <n v="1"/>
    <b v="0"/>
    <s v="photography/nature"/>
    <n v="8.5714285714285712"/>
    <n v="7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0"/>
    <n v="6"/>
    <b v="0"/>
    <s v="photography/nature"/>
    <n v="34"/>
    <n v="30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0"/>
    <n v="7"/>
    <b v="0"/>
    <s v="photography/nature"/>
    <n v="13.466666666666665"/>
    <n v="52.5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0"/>
    <n v="0"/>
    <b v="0"/>
    <s v="photography/nature"/>
    <n v="0"/>
    <n v="0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0"/>
    <n v="16"/>
    <b v="0"/>
    <s v="photography/nature"/>
    <n v="49.186046511627907"/>
    <n v="688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0"/>
    <n v="0"/>
    <b v="0"/>
    <s v="photography/nature"/>
    <n v="0"/>
    <n v="0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0"/>
    <n v="0"/>
    <b v="0"/>
    <s v="photography/nature"/>
    <n v="0"/>
    <n v="0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0"/>
    <n v="0"/>
    <b v="0"/>
    <s v="photography/nature"/>
    <n v="0"/>
    <n v="0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0"/>
    <n v="12"/>
    <b v="0"/>
    <s v="photography/nature"/>
    <n v="45.133333333333333"/>
    <n v="180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0"/>
    <n v="1"/>
    <b v="0"/>
    <s v="photography/nature"/>
    <n v="4"/>
    <n v="25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0"/>
    <n v="3"/>
    <b v="0"/>
    <s v="photography/nature"/>
    <n v="4.666666666666667"/>
    <n v="22.5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0"/>
    <n v="1"/>
    <b v="0"/>
    <s v="photography/nature"/>
    <n v="0.33333333333333337"/>
    <n v="1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0"/>
    <n v="4"/>
    <b v="0"/>
    <s v="photography/nature"/>
    <n v="3.7600000000000002"/>
    <n v="100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0"/>
    <n v="1"/>
    <b v="0"/>
    <s v="publishing/art books"/>
    <n v="0.67"/>
    <n v="100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0"/>
    <n v="0"/>
    <b v="0"/>
    <s v="publishing/art books"/>
    <n v="0"/>
    <n v="0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0"/>
    <n v="2"/>
    <b v="0"/>
    <s v="publishing/art books"/>
    <n v="1.4166666666666665"/>
    <n v="120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0"/>
    <n v="1"/>
    <b v="0"/>
    <s v="publishing/art books"/>
    <n v="0.1"/>
    <n v="10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0"/>
    <n v="1"/>
    <b v="0"/>
    <s v="publishing/art books"/>
    <n v="2.5"/>
    <n v="4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0"/>
    <n v="59"/>
    <b v="0"/>
    <s v="publishing/art books"/>
    <n v="21.25"/>
    <n v="17700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0"/>
    <n v="13"/>
    <b v="0"/>
    <s v="publishing/art books"/>
    <n v="4.117647058823529"/>
    <n v="1105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0"/>
    <n v="22"/>
    <b v="0"/>
    <s v="publishing/art books"/>
    <n v="13.639999999999999"/>
    <n v="5500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x v="0"/>
    <n v="0"/>
    <b v="0"/>
    <s v="publishing/art books"/>
    <n v="0"/>
    <n v="0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0"/>
    <n v="52"/>
    <b v="0"/>
    <s v="publishing/art books"/>
    <n v="41.4"/>
    <n v="3120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0"/>
    <n v="4"/>
    <b v="0"/>
    <s v="publishing/art books"/>
    <n v="0.66115702479338845"/>
    <n v="484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0"/>
    <n v="3"/>
    <b v="0"/>
    <s v="publishing/art books"/>
    <n v="5"/>
    <n v="75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0"/>
    <n v="3"/>
    <b v="0"/>
    <s v="publishing/art books"/>
    <n v="2.4777777777777779"/>
    <n v="270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0"/>
    <n v="6"/>
    <b v="0"/>
    <s v="publishing/art books"/>
    <n v="5.0599999999999996"/>
    <n v="600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0"/>
    <n v="35"/>
    <b v="0"/>
    <s v="publishing/art books"/>
    <n v="22.91"/>
    <n v="3500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0"/>
    <n v="10"/>
    <b v="0"/>
    <s v="publishing/art books"/>
    <n v="13"/>
    <n v="500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0"/>
    <n v="2"/>
    <b v="0"/>
    <s v="publishing/art books"/>
    <n v="0.54999999999999993"/>
    <n v="200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0"/>
    <n v="4"/>
    <b v="0"/>
    <s v="publishing/art books"/>
    <n v="10.806536636794938"/>
    <n v="75.88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0"/>
    <n v="2"/>
    <b v="0"/>
    <s v="publishing/art books"/>
    <n v="0.84008400840084008"/>
    <n v="66.66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0"/>
    <n v="0"/>
    <b v="0"/>
    <s v="publishing/art books"/>
    <n v="0"/>
    <n v="0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0"/>
    <n v="1"/>
    <b v="0"/>
    <s v="photography/places"/>
    <n v="0.5"/>
    <n v="10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0"/>
    <n v="3"/>
    <b v="0"/>
    <s v="photography/places"/>
    <n v="9.3000000000000007"/>
    <n v="30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0"/>
    <n v="1"/>
    <b v="0"/>
    <s v="photography/places"/>
    <n v="7.4999999999999997E-2"/>
    <n v="200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0"/>
    <n v="0"/>
    <b v="0"/>
    <s v="photography/places"/>
    <n v="0"/>
    <n v="0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0"/>
    <n v="12"/>
    <b v="0"/>
    <s v="photography/places"/>
    <n v="79"/>
    <n v="240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0"/>
    <n v="0"/>
    <b v="0"/>
    <s v="photography/places"/>
    <n v="0"/>
    <n v="0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0"/>
    <n v="1"/>
    <b v="0"/>
    <s v="photography/places"/>
    <n v="1.3333333333333334E-2"/>
    <n v="75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0"/>
    <n v="0"/>
    <b v="0"/>
    <s v="photography/places"/>
    <n v="0"/>
    <n v="0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0"/>
    <n v="0"/>
    <b v="0"/>
    <s v="photography/places"/>
    <n v="0"/>
    <n v="0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x v="0"/>
    <n v="2"/>
    <b v="0"/>
    <s v="photography/places"/>
    <n v="1.7000000000000002"/>
    <n v="120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0"/>
    <n v="92"/>
    <b v="0"/>
    <s v="photography/places"/>
    <n v="29.228571428571428"/>
    <n v="12880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0"/>
    <n v="0"/>
    <b v="0"/>
    <s v="photography/places"/>
    <n v="0"/>
    <n v="0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0"/>
    <n v="3"/>
    <b v="0"/>
    <s v="photography/places"/>
    <n v="1.3636363636363637E-2"/>
    <n v="660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0"/>
    <n v="10"/>
    <b v="0"/>
    <s v="photography/places"/>
    <n v="20.5"/>
    <n v="100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0"/>
    <n v="7"/>
    <b v="0"/>
    <s v="photography/places"/>
    <n v="0.27999999999999997"/>
    <n v="700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0"/>
    <n v="3"/>
    <b v="0"/>
    <s v="photography/places"/>
    <n v="2.3076923076923079"/>
    <n v="97.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0"/>
    <n v="0"/>
    <b v="0"/>
    <s v="photography/places"/>
    <n v="0"/>
    <n v="0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0"/>
    <n v="1"/>
    <b v="0"/>
    <s v="photography/places"/>
    <n v="0.125"/>
    <n v="8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0"/>
    <n v="0"/>
    <b v="0"/>
    <s v="photography/places"/>
    <n v="0"/>
    <n v="0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0"/>
    <n v="9"/>
    <b v="0"/>
    <s v="photography/places"/>
    <n v="7.3400000000000007"/>
    <n v="450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0"/>
    <n v="56"/>
    <b v="1"/>
    <s v="music/rock"/>
    <n v="108.2492"/>
    <n v="1400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0"/>
    <n v="32"/>
    <b v="1"/>
    <s v="music/rock"/>
    <n v="100.16666666666667"/>
    <n v="480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0"/>
    <n v="30"/>
    <b v="1"/>
    <s v="music/rock"/>
    <n v="100.03299999999999"/>
    <n v="600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0"/>
    <n v="70"/>
    <b v="1"/>
    <s v="music/rock"/>
    <n v="122.10714285714286"/>
    <n v="1960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0"/>
    <n v="44"/>
    <b v="1"/>
    <s v="music/rock"/>
    <n v="100.69333333333334"/>
    <n v="2640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0"/>
    <n v="92"/>
    <b v="1"/>
    <s v="music/rock"/>
    <n v="101.004125"/>
    <n v="7360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0"/>
    <n v="205"/>
    <b v="1"/>
    <s v="music/rock"/>
    <n v="145.11000000000001"/>
    <n v="20500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0"/>
    <n v="23"/>
    <b v="1"/>
    <s v="music/rock"/>
    <n v="101.25"/>
    <n v="276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0"/>
    <n v="4"/>
    <b v="1"/>
    <s v="music/rock"/>
    <n v="118.33333333333333"/>
    <n v="60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0"/>
    <n v="112"/>
    <b v="1"/>
    <s v="music/rock"/>
    <n v="271.85000000000002"/>
    <n v="2240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0"/>
    <n v="27"/>
    <b v="1"/>
    <s v="music/rock"/>
    <n v="125.125"/>
    <n v="21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0"/>
    <n v="11"/>
    <b v="1"/>
    <s v="music/rock"/>
    <n v="110.00000000000001"/>
    <n v="55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0"/>
    <n v="26"/>
    <b v="1"/>
    <s v="music/rock"/>
    <n v="101.49999999999999"/>
    <n v="260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0"/>
    <n v="77"/>
    <b v="1"/>
    <s v="music/rock"/>
    <n v="102.69999999999999"/>
    <n v="3850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0"/>
    <n v="136"/>
    <b v="1"/>
    <s v="music/rock"/>
    <n v="114.12500000000001"/>
    <n v="10880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0"/>
    <n v="157"/>
    <b v="1"/>
    <s v="music/rock"/>
    <n v="104.2"/>
    <n v="15700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0"/>
    <n v="158"/>
    <b v="1"/>
    <s v="music/rock"/>
    <n v="145.85714285714286"/>
    <n v="11060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0"/>
    <n v="27"/>
    <b v="1"/>
    <s v="music/rock"/>
    <n v="105.06666666666666"/>
    <n v="405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0"/>
    <n v="23"/>
    <b v="1"/>
    <s v="music/rock"/>
    <n v="133.33333333333331"/>
    <n v="345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0"/>
    <n v="17"/>
    <b v="1"/>
    <s v="music/rock"/>
    <n v="112.99999999999999"/>
    <n v="170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0"/>
    <n v="37"/>
    <b v="1"/>
    <s v="music/rock"/>
    <n v="121.2"/>
    <n v="1850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0"/>
    <n v="65"/>
    <b v="1"/>
    <s v="music/rock"/>
    <n v="101.72463768115942"/>
    <n v="4485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0"/>
    <n v="18"/>
    <b v="1"/>
    <s v="music/rock"/>
    <n v="101.06666666666666"/>
    <n v="135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0"/>
    <n v="25"/>
    <b v="1"/>
    <s v="music/rock"/>
    <n v="118"/>
    <n v="250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0"/>
    <n v="104"/>
    <b v="1"/>
    <s v="music/rock"/>
    <n v="155.33333333333331"/>
    <n v="7800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0"/>
    <n v="108"/>
    <b v="1"/>
    <s v="music/rock"/>
    <n v="101.18750000000001"/>
    <n v="8640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0"/>
    <n v="38"/>
    <b v="1"/>
    <s v="music/rock"/>
    <n v="117"/>
    <n v="760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0"/>
    <n v="88"/>
    <b v="1"/>
    <s v="music/rock"/>
    <n v="100.925"/>
    <n v="3520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0"/>
    <n v="82"/>
    <b v="1"/>
    <s v="music/rock"/>
    <n v="103.66666666666666"/>
    <n v="4920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0"/>
    <n v="126"/>
    <b v="1"/>
    <s v="music/rock"/>
    <n v="265.25"/>
    <n v="5040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0"/>
    <n v="133"/>
    <b v="1"/>
    <s v="music/rock"/>
    <n v="155.91"/>
    <n v="13300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0"/>
    <n v="47"/>
    <b v="1"/>
    <s v="music/rock"/>
    <n v="101.62500000000001"/>
    <n v="1880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0"/>
    <n v="58"/>
    <b v="1"/>
    <s v="music/rock"/>
    <n v="100"/>
    <n v="5800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0"/>
    <n v="32"/>
    <b v="1"/>
    <s v="music/rock"/>
    <n v="100.49999999999999"/>
    <n v="640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0"/>
    <n v="37"/>
    <b v="1"/>
    <s v="music/rock"/>
    <n v="125.29999999999998"/>
    <n v="740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0"/>
    <n v="87"/>
    <b v="1"/>
    <s v="music/rock"/>
    <n v="103.55555555555556"/>
    <n v="3915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0"/>
    <n v="15"/>
    <b v="1"/>
    <s v="music/rock"/>
    <n v="103.8"/>
    <n v="75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0"/>
    <n v="27"/>
    <b v="1"/>
    <s v="music/rock"/>
    <n v="105"/>
    <n v="270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0"/>
    <n v="19"/>
    <b v="1"/>
    <s v="music/rock"/>
    <n v="100"/>
    <n v="342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0"/>
    <n v="17"/>
    <b v="1"/>
    <s v="music/rock"/>
    <n v="169.86"/>
    <n v="68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0"/>
    <n v="26"/>
    <b v="1"/>
    <s v="music/pop"/>
    <n v="101.4"/>
    <n v="650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0"/>
    <n v="28"/>
    <b v="1"/>
    <s v="music/pop"/>
    <n v="100"/>
    <n v="336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0"/>
    <n v="37"/>
    <b v="1"/>
    <s v="music/pop"/>
    <n v="124.70000000000002"/>
    <n v="1850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0"/>
    <n v="128"/>
    <b v="1"/>
    <s v="music/pop"/>
    <n v="109.5"/>
    <n v="12800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0"/>
    <n v="10"/>
    <b v="1"/>
    <s v="music/pop"/>
    <n v="110.80000000000001"/>
    <n v="500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0"/>
    <n v="83"/>
    <b v="1"/>
    <s v="music/pop"/>
    <n v="110.2"/>
    <n v="1660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0"/>
    <n v="46"/>
    <b v="1"/>
    <s v="music/pop"/>
    <n v="104.71999999999998"/>
    <n v="2300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0"/>
    <n v="90"/>
    <b v="1"/>
    <s v="music/pop"/>
    <n v="125.26086956521738"/>
    <n v="2070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0"/>
    <n v="81"/>
    <b v="1"/>
    <s v="music/pop"/>
    <n v="100.58763157894737"/>
    <n v="3078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0"/>
    <n v="32"/>
    <b v="1"/>
    <s v="music/pop"/>
    <n v="141.55000000000001"/>
    <n v="640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0"/>
    <n v="20"/>
    <b v="1"/>
    <s v="music/pop"/>
    <n v="100.75"/>
    <n v="400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0"/>
    <n v="70"/>
    <b v="1"/>
    <s v="music/pop"/>
    <n v="100.66666666666666"/>
    <n v="3150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0"/>
    <n v="168"/>
    <b v="1"/>
    <s v="music/pop"/>
    <n v="174.2304"/>
    <n v="8400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0"/>
    <n v="34"/>
    <b v="1"/>
    <s v="music/pop"/>
    <n v="119.90909090909089"/>
    <n v="374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0"/>
    <n v="48"/>
    <b v="1"/>
    <s v="music/pop"/>
    <n v="142.86666666666667"/>
    <n v="720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0"/>
    <n v="48"/>
    <b v="1"/>
    <s v="music/pop"/>
    <n v="100.33493333333334"/>
    <n v="3600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0"/>
    <n v="221"/>
    <b v="1"/>
    <s v="music/pop"/>
    <n v="104.93380000000001"/>
    <n v="55250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0"/>
    <n v="107"/>
    <b v="1"/>
    <s v="music/pop"/>
    <n v="132.23333333333335"/>
    <n v="6420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0"/>
    <n v="45"/>
    <b v="1"/>
    <s v="music/pop"/>
    <n v="112.79999999999998"/>
    <n v="225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0"/>
    <n v="36"/>
    <b v="1"/>
    <s v="music/pop"/>
    <n v="1253.75"/>
    <n v="28.8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0"/>
    <n v="101"/>
    <b v="1"/>
    <s v="music/pop"/>
    <n v="102.50632911392405"/>
    <n v="7979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0"/>
    <n v="62"/>
    <b v="1"/>
    <s v="music/pop"/>
    <n v="102.6375"/>
    <n v="4960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0"/>
    <n v="32"/>
    <b v="1"/>
    <s v="music/pop"/>
    <n v="108"/>
    <n v="320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0"/>
    <n v="89"/>
    <b v="1"/>
    <s v="music/pop"/>
    <n v="122.40879999999999"/>
    <n v="2225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0"/>
    <n v="93"/>
    <b v="1"/>
    <s v="music/pop"/>
    <n v="119.45714285714286"/>
    <n v="3255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0"/>
    <n v="98"/>
    <b v="1"/>
    <s v="music/pop"/>
    <n v="160.88"/>
    <n v="2450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0"/>
    <n v="82"/>
    <b v="1"/>
    <s v="music/pop"/>
    <n v="126.85294117647059"/>
    <n v="2788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0"/>
    <n v="116"/>
    <b v="1"/>
    <s v="music/pop"/>
    <n v="102.6375"/>
    <n v="9280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0"/>
    <n v="52"/>
    <b v="1"/>
    <s v="music/pop"/>
    <n v="139.75"/>
    <n v="1040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0"/>
    <n v="23"/>
    <b v="1"/>
    <s v="music/pop"/>
    <n v="102.60000000000001"/>
    <n v="230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0"/>
    <n v="77"/>
    <b v="1"/>
    <s v="music/pop"/>
    <n v="100.67349999999999"/>
    <n v="1540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0"/>
    <n v="49"/>
    <b v="1"/>
    <s v="music/pop"/>
    <n v="112.94117647058823"/>
    <n v="833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0"/>
    <n v="59"/>
    <b v="1"/>
    <s v="music/pop"/>
    <n v="128.09523809523807"/>
    <n v="1239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0"/>
    <n v="113"/>
    <b v="1"/>
    <s v="music/pop"/>
    <n v="201.7"/>
    <n v="5650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0"/>
    <n v="34"/>
    <b v="1"/>
    <s v="music/pop"/>
    <n v="137.416"/>
    <n v="340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0"/>
    <n v="42"/>
    <b v="1"/>
    <s v="music/pop"/>
    <n v="115.33333333333333"/>
    <n v="1260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0"/>
    <n v="42"/>
    <b v="1"/>
    <s v="music/pop"/>
    <n v="111.66666666666667"/>
    <n v="2520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0"/>
    <n v="49"/>
    <b v="1"/>
    <s v="music/pop"/>
    <n v="118.39999999999999"/>
    <n v="73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0"/>
    <n v="56"/>
    <b v="1"/>
    <s v="music/pop"/>
    <n v="175"/>
    <n v="1120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0"/>
    <n v="25"/>
    <b v="1"/>
    <s v="music/pop"/>
    <n v="117.5"/>
    <n v="250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0"/>
    <n v="884"/>
    <b v="0"/>
    <s v="music/faith"/>
    <n v="101.42212307692309"/>
    <n v="574600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0"/>
    <n v="0"/>
    <b v="0"/>
    <s v="music/faith"/>
    <n v="0"/>
    <n v="0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0"/>
    <n v="10"/>
    <b v="0"/>
    <s v="music/faith"/>
    <n v="21.714285714285715"/>
    <n v="350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0"/>
    <n v="101"/>
    <b v="0"/>
    <s v="music/faith"/>
    <n v="109.125"/>
    <n v="8080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0"/>
    <n v="15"/>
    <b v="0"/>
    <s v="music/faith"/>
    <n v="102.85714285714285"/>
    <n v="52.5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0"/>
    <n v="1"/>
    <b v="0"/>
    <s v="music/faith"/>
    <n v="0.36"/>
    <n v="50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0"/>
    <n v="39"/>
    <b v="0"/>
    <s v="music/faith"/>
    <n v="31.25"/>
    <n v="3900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0"/>
    <n v="7"/>
    <b v="0"/>
    <s v="music/faith"/>
    <n v="44.3"/>
    <n v="280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x v="0"/>
    <n v="14"/>
    <b v="0"/>
    <s v="music/faith"/>
    <n v="100"/>
    <n v="336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0"/>
    <n v="11"/>
    <b v="0"/>
    <s v="music/faith"/>
    <n v="25.4"/>
    <n v="275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0"/>
    <n v="38"/>
    <b v="0"/>
    <s v="music/faith"/>
    <n v="33.473333333333329"/>
    <n v="11400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0"/>
    <n v="15"/>
    <b v="0"/>
    <s v="music/faith"/>
    <n v="47.8"/>
    <n v="750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0"/>
    <n v="8"/>
    <b v="0"/>
    <s v="music/faith"/>
    <n v="9.3333333333333339"/>
    <n v="240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0"/>
    <n v="1"/>
    <b v="0"/>
    <s v="music/faith"/>
    <n v="0.05"/>
    <n v="100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0"/>
    <n v="23"/>
    <b v="0"/>
    <s v="music/faith"/>
    <n v="11.708333333333334"/>
    <n v="2760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0"/>
    <n v="0"/>
    <b v="0"/>
    <s v="music/faith"/>
    <n v="0"/>
    <n v="0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0"/>
    <n v="22"/>
    <b v="0"/>
    <s v="music/faith"/>
    <n v="20.208000000000002"/>
    <n v="2750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0"/>
    <n v="0"/>
    <b v="0"/>
    <s v="music/faith"/>
    <n v="0"/>
    <n v="0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0"/>
    <n v="4"/>
    <b v="0"/>
    <s v="music/faith"/>
    <n v="4.2311459353574925"/>
    <n v="204.2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0"/>
    <n v="79"/>
    <b v="0"/>
    <s v="music/faith"/>
    <n v="26.06"/>
    <n v="15800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0"/>
    <n v="2"/>
    <b v="0"/>
    <s v="music/faith"/>
    <n v="0.19801980198019803"/>
    <n v="101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0"/>
    <n v="1"/>
    <b v="0"/>
    <s v="music/faith"/>
    <n v="6.0606060606060606E-3"/>
    <n v="165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0"/>
    <n v="2"/>
    <b v="0"/>
    <s v="music/faith"/>
    <n v="1.02"/>
    <n v="100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0"/>
    <n v="11"/>
    <b v="0"/>
    <s v="music/faith"/>
    <n v="65.100000000000009"/>
    <n v="220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0"/>
    <n v="0"/>
    <b v="0"/>
    <s v="music/faith"/>
    <n v="0"/>
    <n v="0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0"/>
    <n v="0"/>
    <b v="0"/>
    <s v="music/faith"/>
    <n v="0"/>
    <n v="0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0"/>
    <n v="9"/>
    <b v="0"/>
    <s v="music/faith"/>
    <n v="9.74"/>
    <n v="450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0"/>
    <n v="0"/>
    <b v="0"/>
    <s v="music/faith"/>
    <n v="0"/>
    <n v="0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0"/>
    <n v="4"/>
    <b v="0"/>
    <s v="music/faith"/>
    <n v="4.8571428571428568"/>
    <n v="70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0"/>
    <n v="1"/>
    <b v="0"/>
    <s v="music/faith"/>
    <n v="0.67999999999999994"/>
    <n v="50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0"/>
    <n v="2"/>
    <b v="0"/>
    <s v="music/faith"/>
    <n v="10.5"/>
    <n v="200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0"/>
    <n v="0"/>
    <b v="0"/>
    <s v="music/faith"/>
    <n v="0"/>
    <n v="0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0"/>
    <n v="1"/>
    <b v="0"/>
    <s v="music/faith"/>
    <n v="1.6666666666666667"/>
    <n v="3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0"/>
    <n v="17"/>
    <b v="0"/>
    <s v="music/faith"/>
    <n v="7.8680000000000003"/>
    <n v="4250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0"/>
    <n v="2"/>
    <b v="0"/>
    <s v="music/faith"/>
    <n v="0.22"/>
    <n v="100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0"/>
    <n v="3"/>
    <b v="0"/>
    <s v="music/faith"/>
    <n v="7.5"/>
    <n v="6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0"/>
    <n v="41"/>
    <b v="0"/>
    <s v="music/faith"/>
    <n v="42.725880551301685"/>
    <n v="1338.65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x v="0"/>
    <n v="2"/>
    <b v="0"/>
    <s v="music/faith"/>
    <n v="0.2142857142857143"/>
    <n v="700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0"/>
    <n v="3"/>
    <b v="0"/>
    <s v="music/faith"/>
    <n v="0.87500000000000011"/>
    <n v="120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0"/>
    <n v="8"/>
    <b v="0"/>
    <s v="music/faith"/>
    <n v="5.625"/>
    <n v="320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0"/>
    <n v="0"/>
    <b v="0"/>
    <s v="music/faith"/>
    <n v="0"/>
    <n v="0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0"/>
    <n v="1"/>
    <b v="0"/>
    <s v="music/faith"/>
    <n v="3.4722222222222224E-2"/>
    <n v="28.8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0"/>
    <n v="3"/>
    <b v="0"/>
    <s v="music/faith"/>
    <n v="6.5"/>
    <n v="300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0"/>
    <n v="4"/>
    <b v="0"/>
    <s v="music/faith"/>
    <n v="0.58333333333333337"/>
    <n v="240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0"/>
    <n v="9"/>
    <b v="0"/>
    <s v="music/faith"/>
    <n v="10.181818181818182"/>
    <n v="495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0"/>
    <n v="16"/>
    <b v="0"/>
    <s v="music/faith"/>
    <n v="33.784615384615385"/>
    <n v="1040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0"/>
    <n v="1"/>
    <b v="0"/>
    <s v="music/faith"/>
    <n v="3.3333333333333333E-2"/>
    <n v="30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0"/>
    <n v="7"/>
    <b v="0"/>
    <s v="music/faith"/>
    <n v="68.400000000000006"/>
    <n v="87.5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0"/>
    <n v="0"/>
    <b v="0"/>
    <s v="music/faith"/>
    <n v="0"/>
    <n v="0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0"/>
    <n v="0"/>
    <b v="0"/>
    <s v="music/faith"/>
    <n v="0"/>
    <n v="0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0"/>
    <n v="0"/>
    <b v="0"/>
    <s v="music/faith"/>
    <n v="0"/>
    <n v="0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0"/>
    <n v="0"/>
    <b v="0"/>
    <s v="music/faith"/>
    <n v="0"/>
    <n v="0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0"/>
    <n v="0"/>
    <b v="0"/>
    <s v="music/faith"/>
    <n v="0"/>
    <n v="0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0"/>
    <n v="1"/>
    <b v="0"/>
    <s v="music/faith"/>
    <n v="2.2222222222222223E-2"/>
    <n v="45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0"/>
    <n v="2"/>
    <b v="0"/>
    <s v="music/faith"/>
    <n v="11"/>
    <n v="20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0"/>
    <n v="1"/>
    <b v="0"/>
    <s v="music/faith"/>
    <n v="0.73333333333333328"/>
    <n v="30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0"/>
    <n v="15"/>
    <b v="0"/>
    <s v="music/faith"/>
    <n v="21.25"/>
    <n v="600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0"/>
    <n v="1"/>
    <b v="0"/>
    <s v="music/faith"/>
    <n v="0.4"/>
    <n v="5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0"/>
    <n v="1"/>
    <b v="0"/>
    <s v="music/faith"/>
    <n v="0.1"/>
    <n v="10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0"/>
    <n v="0"/>
    <b v="0"/>
    <s v="music/faith"/>
    <n v="0"/>
    <n v="0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0"/>
    <n v="52"/>
    <b v="1"/>
    <s v="photography/photobooks"/>
    <n v="110.83333333333334"/>
    <n v="624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0"/>
    <n v="34"/>
    <b v="1"/>
    <s v="photography/photobooks"/>
    <n v="108.74999999999999"/>
    <n v="680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0"/>
    <n v="67"/>
    <b v="1"/>
    <s v="photography/photobooks"/>
    <n v="100.41666666666667"/>
    <n v="4020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0"/>
    <n v="70"/>
    <b v="1"/>
    <s v="photography/photobooks"/>
    <n v="118.45454545454545"/>
    <n v="3850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0"/>
    <n v="89"/>
    <b v="1"/>
    <s v="photography/photobooks"/>
    <n v="114.01428571428571"/>
    <n v="6230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0"/>
    <n v="107"/>
    <b v="1"/>
    <s v="photography/photobooks"/>
    <n v="148.10000000000002"/>
    <n v="16050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0"/>
    <n v="159"/>
    <b v="1"/>
    <s v="photography/photobooks"/>
    <n v="104.95555555555556"/>
    <n v="14310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0"/>
    <n v="181"/>
    <b v="1"/>
    <s v="photography/photobooks"/>
    <n v="129.94800000000001"/>
    <n v="90500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0"/>
    <n v="131"/>
    <b v="1"/>
    <s v="photography/photobooks"/>
    <n v="123.48756218905473"/>
    <n v="13165.5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0"/>
    <n v="125"/>
    <b v="1"/>
    <s v="photography/photobooks"/>
    <n v="201.62"/>
    <n v="6250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0"/>
    <n v="61"/>
    <b v="1"/>
    <s v="photography/photobooks"/>
    <n v="102.89999999999999"/>
    <n v="6100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0"/>
    <n v="90"/>
    <b v="1"/>
    <s v="photography/photobooks"/>
    <n v="260.16666666666663"/>
    <n v="1080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0"/>
    <n v="35"/>
    <b v="1"/>
    <s v="photography/photobooks"/>
    <n v="108"/>
    <n v="5250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0"/>
    <n v="90"/>
    <b v="1"/>
    <s v="photography/photobooks"/>
    <n v="110.52941176470587"/>
    <n v="7650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0"/>
    <n v="4"/>
    <b v="1"/>
    <s v="photography/photobooks"/>
    <n v="120"/>
    <n v="1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0"/>
    <n v="120"/>
    <b v="1"/>
    <s v="photography/photobooks"/>
    <n v="102.82909090909091"/>
    <n v="6600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0"/>
    <n v="14"/>
    <b v="1"/>
    <s v="photography/photobooks"/>
    <n v="115.99999999999999"/>
    <n v="700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0"/>
    <n v="27"/>
    <b v="1"/>
    <s v="photography/photobooks"/>
    <n v="114.7"/>
    <n v="270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x v="0"/>
    <n v="49"/>
    <b v="1"/>
    <s v="photography/photobooks"/>
    <n v="106.60000000000001"/>
    <n v="2450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0"/>
    <n v="102"/>
    <b v="1"/>
    <s v="photography/photobooks"/>
    <n v="165.44"/>
    <n v="5100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0"/>
    <n v="3"/>
    <b v="1"/>
    <s v="photography/photobooks"/>
    <n v="155"/>
    <n v="3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0"/>
    <n v="25"/>
    <b v="1"/>
    <s v="photography/photobooks"/>
    <n v="885"/>
    <n v="25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0"/>
    <n v="118"/>
    <b v="1"/>
    <s v="photography/photobooks"/>
    <n v="101.90833333333333"/>
    <n v="14160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"/>
    <n v="39"/>
    <b v="0"/>
    <s v="photography/photobooks"/>
    <n v="19.600000000000001"/>
    <n v="4290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"/>
    <n v="103"/>
    <b v="0"/>
    <s v="photography/photobooks"/>
    <n v="59.467839999999995"/>
    <n v="12875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"/>
    <n v="0"/>
    <b v="0"/>
    <s v="photography/photobooks"/>
    <n v="0"/>
    <n v="0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"/>
    <n v="39"/>
    <b v="0"/>
    <s v="photography/photobooks"/>
    <n v="45.72"/>
    <n v="1950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"/>
    <n v="15"/>
    <b v="0"/>
    <s v="photography/photobooks"/>
    <n v="3.74"/>
    <n v="750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"/>
    <n v="22"/>
    <b v="0"/>
    <s v="photography/photobooks"/>
    <n v="2.7025000000000001"/>
    <n v="8800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"/>
    <n v="92"/>
    <b v="0"/>
    <s v="photography/photobooks"/>
    <n v="56.51428571428572"/>
    <n v="22540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"/>
    <n v="25"/>
    <b v="0"/>
    <s v="photography/photobooks"/>
    <n v="21.30952380952381"/>
    <n v="1050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"/>
    <n v="19"/>
    <b v="0"/>
    <s v="photography/photobooks"/>
    <n v="15.6"/>
    <n v="1045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"/>
    <n v="19"/>
    <b v="0"/>
    <s v="photography/photobooks"/>
    <n v="6.2566666666666677"/>
    <n v="5700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"/>
    <n v="13"/>
    <b v="0"/>
    <s v="photography/photobooks"/>
    <n v="45.92"/>
    <n v="325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"/>
    <n v="124"/>
    <b v="0"/>
    <s v="photography/photobooks"/>
    <n v="65.101538461538468"/>
    <n v="40300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"/>
    <n v="4"/>
    <b v="0"/>
    <s v="photography/photobooks"/>
    <n v="6.7"/>
    <n v="200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"/>
    <n v="10"/>
    <b v="0"/>
    <s v="photography/photobooks"/>
    <n v="13.5625"/>
    <n v="480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"/>
    <n v="15"/>
    <b v="0"/>
    <s v="photography/photobooks"/>
    <n v="1.9900000000000002"/>
    <n v="7500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"/>
    <n v="38"/>
    <b v="0"/>
    <s v="photography/photobooks"/>
    <n v="36.236363636363642"/>
    <n v="4180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"/>
    <n v="152"/>
    <b v="0"/>
    <s v="photography/photobooks"/>
    <n v="39.743333333333339"/>
    <n v="45600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"/>
    <n v="24"/>
    <b v="0"/>
    <s v="photography/photobooks"/>
    <n v="25.763636363636365"/>
    <n v="1320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"/>
    <n v="76"/>
    <b v="0"/>
    <s v="photography/photobooks"/>
    <n v="15.491428571428573"/>
    <n v="26600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"/>
    <n v="185"/>
    <b v="0"/>
    <s v="photography/photobooks"/>
    <n v="23.692499999999999"/>
    <n v="74000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"/>
    <n v="33"/>
    <b v="0"/>
    <s v="photography/photobooks"/>
    <n v="39.76"/>
    <n v="1650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"/>
    <n v="108"/>
    <b v="0"/>
    <s v="photography/photobooks"/>
    <n v="20.220833333333331"/>
    <n v="25920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"/>
    <n v="29"/>
    <b v="0"/>
    <s v="photography/photobooks"/>
    <n v="47.631578947368418"/>
    <n v="551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"/>
    <n v="24"/>
    <b v="0"/>
    <s v="photography/photobooks"/>
    <n v="15.329999999999998"/>
    <n v="2400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"/>
    <n v="4"/>
    <b v="0"/>
    <s v="photography/photobooks"/>
    <n v="1.3818181818181818"/>
    <n v="220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"/>
    <n v="4"/>
    <b v="0"/>
    <s v="photography/photobooks"/>
    <n v="0.5"/>
    <n v="32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"/>
    <n v="15"/>
    <b v="0"/>
    <s v="photography/photobooks"/>
    <n v="4.957575757575758"/>
    <n v="4950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"/>
    <n v="4"/>
    <b v="0"/>
    <s v="photography/photobooks"/>
    <n v="3.5666666666666664"/>
    <n v="120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"/>
    <n v="139"/>
    <b v="0"/>
    <s v="photography/photobooks"/>
    <n v="61.124000000000002"/>
    <n v="34750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"/>
    <n v="2"/>
    <b v="0"/>
    <s v="photography/photobooks"/>
    <n v="1.3333333333333335"/>
    <n v="6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"/>
    <n v="18"/>
    <b v="0"/>
    <s v="photography/photobooks"/>
    <n v="11.077777777777778"/>
    <n v="1620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"/>
    <n v="81"/>
    <b v="0"/>
    <s v="photography/photobooks"/>
    <n v="38.735714285714288"/>
    <n v="22680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"/>
    <n v="86"/>
    <b v="0"/>
    <s v="photography/photobooks"/>
    <n v="22.05263157894737"/>
    <n v="16340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"/>
    <n v="140"/>
    <b v="0"/>
    <s v="photography/photobooks"/>
    <n v="67.55"/>
    <n v="14000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"/>
    <n v="37"/>
    <b v="0"/>
    <s v="photography/photobooks"/>
    <n v="13.637499999999999"/>
    <n v="5920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"/>
    <n v="6"/>
    <b v="0"/>
    <s v="photography/photobooks"/>
    <n v="1.7457500000000001"/>
    <n v="240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"/>
    <n v="113"/>
    <b v="0"/>
    <s v="photography/photobooks"/>
    <n v="20.44963251188932"/>
    <n v="52273.8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"/>
    <n v="37"/>
    <b v="0"/>
    <s v="photography/photobooks"/>
    <n v="13.852941176470587"/>
    <n v="6290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"/>
    <n v="18"/>
    <b v="0"/>
    <s v="photography/photobooks"/>
    <n v="48.485714285714288"/>
    <n v="630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"/>
    <n v="75"/>
    <b v="0"/>
    <s v="photography/photobooks"/>
    <n v="30.8"/>
    <n v="13125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"/>
    <n v="52"/>
    <b v="0"/>
    <s v="photography/photobooks"/>
    <n v="35.174193548387095"/>
    <n v="8060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"/>
    <n v="122"/>
    <b v="0"/>
    <s v="photography/photobooks"/>
    <n v="36.404444444444444"/>
    <n v="27450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"/>
    <n v="8"/>
    <b v="0"/>
    <s v="photography/photobooks"/>
    <n v="2.9550000000000001"/>
    <n v="1600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"/>
    <n v="8"/>
    <b v="0"/>
    <s v="photography/photobooks"/>
    <n v="11.06"/>
    <n v="400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"/>
    <n v="96"/>
    <b v="0"/>
    <s v="photography/photobooks"/>
    <n v="41.407142857142858"/>
    <n v="26880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"/>
    <n v="9"/>
    <b v="0"/>
    <s v="photography/photobooks"/>
    <n v="10.857142857142858"/>
    <n v="315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0"/>
    <n v="2"/>
    <b v="0"/>
    <s v="photography/photobooks"/>
    <n v="3.3333333333333335"/>
    <n v="9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0"/>
    <n v="26"/>
    <b v="0"/>
    <s v="photography/photobooks"/>
    <n v="7.407407407407407E-2"/>
    <n v="14040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0"/>
    <n v="23"/>
    <b v="0"/>
    <s v="photography/photobooks"/>
    <n v="13.307692307692307"/>
    <n v="1495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0"/>
    <n v="0"/>
    <b v="0"/>
    <s v="photography/photobooks"/>
    <n v="0"/>
    <n v="0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0"/>
    <n v="140"/>
    <b v="0"/>
    <s v="photography/photobooks"/>
    <n v="49.183333333333337"/>
    <n v="16800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0"/>
    <n v="0"/>
    <b v="0"/>
    <s v="photography/photobooks"/>
    <n v="0"/>
    <n v="0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0"/>
    <n v="6"/>
    <b v="0"/>
    <s v="photography/photobooks"/>
    <n v="2.036"/>
    <n v="1500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0"/>
    <n v="100"/>
    <b v="0"/>
    <s v="photography/photobooks"/>
    <n v="52.327777777777776"/>
    <n v="18000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0"/>
    <n v="0"/>
    <b v="0"/>
    <s v="photography/photobooks"/>
    <n v="0"/>
    <n v="0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0"/>
    <n v="4"/>
    <b v="0"/>
    <s v="photography/photobooks"/>
    <n v="2.083333333333333"/>
    <n v="48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0"/>
    <n v="8"/>
    <b v="0"/>
    <s v="photography/photobooks"/>
    <n v="6.565384615384616"/>
    <n v="2080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0"/>
    <n v="57"/>
    <b v="1"/>
    <s v="music/rock"/>
    <n v="134.88999999999999"/>
    <n v="1425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0"/>
    <n v="11"/>
    <b v="1"/>
    <s v="music/rock"/>
    <n v="100"/>
    <n v="3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0"/>
    <n v="33"/>
    <b v="1"/>
    <s v="music/rock"/>
    <n v="115.85714285714286"/>
    <n v="231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x v="0"/>
    <n v="40"/>
    <b v="1"/>
    <s v="music/rock"/>
    <n v="100.06666666666666"/>
    <n v="1200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0"/>
    <n v="50"/>
    <b v="1"/>
    <s v="music/rock"/>
    <n v="105.05"/>
    <n v="1000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0"/>
    <n v="38"/>
    <b v="1"/>
    <s v="music/rock"/>
    <n v="101"/>
    <n v="760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0"/>
    <n v="96"/>
    <b v="1"/>
    <s v="music/rock"/>
    <n v="100.66250000000001"/>
    <n v="7680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0"/>
    <n v="48"/>
    <b v="1"/>
    <s v="music/rock"/>
    <n v="100.16000000000001"/>
    <n v="9600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0"/>
    <n v="33"/>
    <b v="1"/>
    <s v="music/rock"/>
    <n v="166.68333333333334"/>
    <n v="495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0"/>
    <n v="226"/>
    <b v="1"/>
    <s v="music/rock"/>
    <n v="101.53333333333335"/>
    <n v="33900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0"/>
    <n v="14"/>
    <b v="1"/>
    <s v="music/rock"/>
    <n v="103"/>
    <n v="140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0"/>
    <n v="20"/>
    <b v="1"/>
    <s v="music/rock"/>
    <n v="142.85714285714286"/>
    <n v="70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0"/>
    <n v="25"/>
    <b v="1"/>
    <s v="music/rock"/>
    <n v="262.5"/>
    <n v="100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0"/>
    <n v="90"/>
    <b v="1"/>
    <s v="music/rock"/>
    <n v="118.05000000000001"/>
    <n v="9000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0"/>
    <n v="11"/>
    <b v="1"/>
    <s v="music/rock"/>
    <n v="104"/>
    <n v="55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x v="0"/>
    <n v="55"/>
    <b v="1"/>
    <s v="music/rock"/>
    <n v="200.34"/>
    <n v="2750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0"/>
    <n v="30"/>
    <b v="1"/>
    <s v="music/rock"/>
    <n v="306.83333333333331"/>
    <n v="180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0"/>
    <n v="28"/>
    <b v="1"/>
    <s v="music/rock"/>
    <n v="100.149"/>
    <n v="280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0"/>
    <n v="45"/>
    <b v="1"/>
    <s v="music/rock"/>
    <n v="205.29999999999998"/>
    <n v="450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0"/>
    <n v="13"/>
    <b v="1"/>
    <s v="music/rock"/>
    <n v="108.88888888888889"/>
    <n v="11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0"/>
    <n v="40"/>
    <b v="1"/>
    <s v="music/rock"/>
    <n v="101.75"/>
    <n v="800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0"/>
    <n v="21"/>
    <b v="1"/>
    <s v="music/rock"/>
    <n v="125.25"/>
    <n v="420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0"/>
    <n v="134"/>
    <b v="1"/>
    <s v="music/rock"/>
    <n v="124.0061"/>
    <n v="13400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0"/>
    <n v="20"/>
    <b v="1"/>
    <s v="music/rock"/>
    <n v="101.4"/>
    <n v="300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0"/>
    <n v="19"/>
    <b v="1"/>
    <s v="music/rock"/>
    <n v="100"/>
    <n v="190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0"/>
    <n v="209"/>
    <b v="1"/>
    <s v="music/rock"/>
    <n v="137.92666666666668"/>
    <n v="31350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0"/>
    <n v="38"/>
    <b v="1"/>
    <s v="music/rock"/>
    <n v="120.88000000000001"/>
    <n v="950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0"/>
    <n v="24"/>
    <b v="1"/>
    <s v="music/rock"/>
    <n v="107.36666666666667"/>
    <n v="720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0"/>
    <n v="8"/>
    <b v="1"/>
    <s v="music/rock"/>
    <n v="100.33333333333334"/>
    <n v="24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0"/>
    <n v="179"/>
    <b v="1"/>
    <s v="music/rock"/>
    <n v="101.52222222222223"/>
    <n v="16110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0"/>
    <n v="26"/>
    <b v="1"/>
    <s v="music/rock"/>
    <n v="100.07692307692308"/>
    <n v="338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0"/>
    <n v="131"/>
    <b v="1"/>
    <s v="music/rock"/>
    <n v="116.96666666666667"/>
    <n v="19650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0"/>
    <n v="14"/>
    <b v="1"/>
    <s v="music/rock"/>
    <n v="101.875"/>
    <n v="112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0"/>
    <n v="174"/>
    <b v="1"/>
    <s v="music/rock"/>
    <n v="102.12366666666665"/>
    <n v="26100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0"/>
    <n v="191"/>
    <b v="1"/>
    <s v="music/rock"/>
    <n v="154.05897142857143"/>
    <n v="16712.5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0"/>
    <n v="38"/>
    <b v="1"/>
    <s v="music/rock"/>
    <n v="101.25"/>
    <n v="760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0"/>
    <n v="22"/>
    <b v="1"/>
    <s v="music/rock"/>
    <n v="100"/>
    <n v="660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0"/>
    <n v="149"/>
    <b v="1"/>
    <s v="music/rock"/>
    <n v="108.74800874800874"/>
    <n v="8277.7695000000003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0"/>
    <n v="56"/>
    <b v="1"/>
    <s v="music/rock"/>
    <n v="131.83333333333334"/>
    <n v="1680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0"/>
    <n v="19"/>
    <b v="1"/>
    <s v="music/rock"/>
    <n v="133.46666666666667"/>
    <n v="142.5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0"/>
    <n v="0"/>
    <b v="0"/>
    <s v="games/mobile games"/>
    <n v="0"/>
    <n v="0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0"/>
    <n v="16"/>
    <b v="0"/>
    <s v="games/mobile games"/>
    <n v="8.0833333333333321"/>
    <n v="2880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0"/>
    <n v="2"/>
    <b v="0"/>
    <s v="games/mobile games"/>
    <n v="0.4"/>
    <n v="50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0"/>
    <n v="48"/>
    <b v="0"/>
    <s v="games/mobile games"/>
    <n v="42.892307692307689"/>
    <n v="3120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0"/>
    <n v="2"/>
    <b v="0"/>
    <s v="games/mobile games"/>
    <n v="3.6363636363636364E-3"/>
    <n v="2200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0"/>
    <n v="2"/>
    <b v="0"/>
    <s v="games/mobile games"/>
    <n v="0.5"/>
    <n v="500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0"/>
    <n v="1"/>
    <b v="0"/>
    <s v="games/mobile games"/>
    <n v="0.05"/>
    <n v="20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0"/>
    <n v="17"/>
    <b v="0"/>
    <s v="games/mobile games"/>
    <n v="4.8680000000000003"/>
    <n v="4250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0"/>
    <n v="0"/>
    <b v="0"/>
    <s v="games/mobile games"/>
    <n v="0"/>
    <n v="0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0"/>
    <n v="11"/>
    <b v="0"/>
    <s v="games/mobile games"/>
    <n v="10.314285714285715"/>
    <n v="385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0"/>
    <n v="95"/>
    <b v="0"/>
    <s v="games/mobile games"/>
    <n v="71.784615384615378"/>
    <n v="6175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0"/>
    <n v="13"/>
    <b v="0"/>
    <s v="games/mobile games"/>
    <n v="1.06"/>
    <n v="2600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0"/>
    <n v="2"/>
    <b v="0"/>
    <s v="games/mobile games"/>
    <n v="0.44999999999999996"/>
    <n v="160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0"/>
    <n v="2"/>
    <b v="0"/>
    <s v="games/mobile games"/>
    <n v="1.6250000000000001E-2"/>
    <n v="3200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0"/>
    <n v="3"/>
    <b v="0"/>
    <s v="games/mobile games"/>
    <n v="0.51"/>
    <n v="300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0"/>
    <n v="0"/>
    <b v="0"/>
    <s v="games/mobile games"/>
    <n v="0"/>
    <n v="0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0"/>
    <n v="0"/>
    <b v="0"/>
    <s v="games/mobile games"/>
    <n v="0"/>
    <n v="0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0"/>
    <n v="0"/>
    <b v="0"/>
    <s v="games/mobile games"/>
    <n v="0"/>
    <n v="0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0"/>
    <n v="2"/>
    <b v="0"/>
    <s v="games/mobile games"/>
    <n v="0.12"/>
    <n v="100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0"/>
    <n v="24"/>
    <b v="0"/>
    <s v="games/mobile games"/>
    <n v="20.080000000000002"/>
    <n v="1200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0"/>
    <n v="70"/>
    <b v="1"/>
    <s v="music/indie rock"/>
    <n v="172.68449999999999"/>
    <n v="1400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0"/>
    <n v="81"/>
    <b v="1"/>
    <s v="music/indie rock"/>
    <n v="100.8955223880597"/>
    <n v="2713.5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0"/>
    <n v="32"/>
    <b v="1"/>
    <s v="music/indie rock"/>
    <n v="104.8048048048048"/>
    <n v="319.68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0"/>
    <n v="26"/>
    <b v="1"/>
    <s v="music/indie rock"/>
    <n v="135.1"/>
    <n v="260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0"/>
    <n v="105"/>
    <b v="1"/>
    <s v="music/indie rock"/>
    <n v="116.32786885245903"/>
    <n v="4803.75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0"/>
    <n v="29"/>
    <b v="1"/>
    <s v="music/indie rock"/>
    <n v="102.08333333333333"/>
    <n v="348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0"/>
    <n v="8"/>
    <b v="1"/>
    <s v="music/indie rock"/>
    <n v="111.16666666666666"/>
    <n v="240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0"/>
    <n v="89"/>
    <b v="1"/>
    <s v="music/indie rock"/>
    <n v="166.08"/>
    <n v="22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0"/>
    <n v="44"/>
    <b v="1"/>
    <s v="music/indie rock"/>
    <n v="106.60000000000001"/>
    <n v="880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0"/>
    <n v="246"/>
    <b v="1"/>
    <s v="music/indie rock"/>
    <n v="144.58441666666667"/>
    <n v="29520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0"/>
    <n v="120"/>
    <b v="1"/>
    <s v="music/indie rock"/>
    <n v="105.55000000000001"/>
    <n v="12000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0"/>
    <n v="26"/>
    <b v="1"/>
    <s v="music/indie rock"/>
    <n v="136.60000000000002"/>
    <n v="130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0"/>
    <n v="45"/>
    <b v="1"/>
    <s v="music/indie rock"/>
    <n v="104"/>
    <n v="1125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0"/>
    <n v="20"/>
    <b v="1"/>
    <s v="music/indie rock"/>
    <n v="114.5"/>
    <n v="200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0"/>
    <n v="47"/>
    <b v="1"/>
    <s v="music/indie rock"/>
    <n v="101.71957671957672"/>
    <n v="4263.84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0"/>
    <n v="13"/>
    <b v="1"/>
    <s v="music/indie rock"/>
    <n v="123.94678492239468"/>
    <n v="58.6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0"/>
    <n v="183"/>
    <b v="1"/>
    <s v="music/indie rock"/>
    <n v="102.45669291338582"/>
    <n v="11620.5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0"/>
    <n v="21"/>
    <b v="1"/>
    <s v="music/indie rock"/>
    <n v="144.5"/>
    <n v="210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0"/>
    <n v="42"/>
    <b v="1"/>
    <s v="music/indie rock"/>
    <n v="133.33333333333331"/>
    <n v="378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0"/>
    <n v="54"/>
    <b v="1"/>
    <s v="music/indie rock"/>
    <n v="109.3644"/>
    <n v="1350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0"/>
    <n v="25"/>
    <b v="0"/>
    <s v="technology/gadgets"/>
    <n v="2.6969696969696968"/>
    <n v="24750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0"/>
    <n v="3"/>
    <b v="0"/>
    <s v="technology/gadgets"/>
    <n v="1.2"/>
    <n v="30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0"/>
    <n v="41"/>
    <b v="0"/>
    <s v="technology/gadgets"/>
    <n v="46.6"/>
    <n v="1230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0"/>
    <n v="2"/>
    <b v="0"/>
    <s v="technology/gadgets"/>
    <n v="0.1"/>
    <n v="1000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0"/>
    <n v="4"/>
    <b v="0"/>
    <s v="technology/gadgets"/>
    <n v="0.16800000000000001"/>
    <n v="1000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0"/>
    <n v="99"/>
    <b v="0"/>
    <s v="technology/gadgets"/>
    <n v="42.76"/>
    <n v="49500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0"/>
    <n v="4"/>
    <b v="0"/>
    <s v="technology/gadgets"/>
    <n v="0.28333333333333333"/>
    <n v="1200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0"/>
    <n v="4"/>
    <b v="0"/>
    <s v="technology/gadgets"/>
    <n v="1.7319999999999998"/>
    <n v="1000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0"/>
    <n v="38"/>
    <b v="0"/>
    <s v="technology/gadgets"/>
    <n v="14.111428571428572"/>
    <n v="13300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0"/>
    <n v="285"/>
    <b v="0"/>
    <s v="technology/gadgets"/>
    <n v="39.395294117647055"/>
    <n v="242250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0"/>
    <n v="1"/>
    <b v="0"/>
    <s v="technology/gadgets"/>
    <n v="2.3529411764705882E-2"/>
    <n v="425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0"/>
    <n v="42"/>
    <b v="0"/>
    <s v="technology/gadgets"/>
    <n v="59.3"/>
    <n v="2100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0"/>
    <n v="26"/>
    <b v="0"/>
    <s v="technology/gadgets"/>
    <n v="1.3270833333333334"/>
    <n v="12480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0"/>
    <n v="2"/>
    <b v="0"/>
    <s v="technology/gadgets"/>
    <n v="9.0090090090090094"/>
    <n v="13.32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0"/>
    <n v="4"/>
    <b v="0"/>
    <s v="technology/gadgets"/>
    <n v="1.6"/>
    <n v="20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0"/>
    <n v="6"/>
    <b v="0"/>
    <s v="technology/gadgets"/>
    <n v="0.51"/>
    <n v="1200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0"/>
    <n v="70"/>
    <b v="0"/>
    <s v="technology/gadgets"/>
    <n v="52.570512820512818"/>
    <n v="273000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0"/>
    <n v="9"/>
    <b v="0"/>
    <s v="technology/gadgets"/>
    <n v="1.04"/>
    <n v="2250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0"/>
    <n v="8"/>
    <b v="0"/>
    <s v="technology/gadgets"/>
    <n v="47.4"/>
    <n v="40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0"/>
    <n v="105"/>
    <b v="0"/>
    <s v="technology/gadgets"/>
    <n v="43.03"/>
    <n v="10500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0"/>
    <n v="38"/>
    <b v="1"/>
    <s v="music/indie rock"/>
    <n v="136.80000000000001"/>
    <n v="570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0"/>
    <n v="64"/>
    <b v="1"/>
    <s v="music/indie rock"/>
    <n v="115.55"/>
    <n v="1280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0"/>
    <n v="13"/>
    <b v="1"/>
    <s v="music/indie rock"/>
    <n v="240.79999999999998"/>
    <n v="16.25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0"/>
    <n v="33"/>
    <b v="1"/>
    <s v="music/indie rock"/>
    <n v="114.39999999999999"/>
    <n v="990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0"/>
    <n v="52"/>
    <b v="1"/>
    <s v="music/indie rock"/>
    <n v="110.33333333333333"/>
    <n v="780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0"/>
    <n v="107"/>
    <b v="1"/>
    <s v="music/indie rock"/>
    <n v="195.37933333333334"/>
    <n v="1605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x v="0"/>
    <n v="11"/>
    <b v="1"/>
    <s v="music/indie rock"/>
    <n v="103.33333333333334"/>
    <n v="66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0"/>
    <n v="34"/>
    <b v="1"/>
    <s v="music/indie rock"/>
    <n v="103.1372549019608"/>
    <n v="867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0"/>
    <n v="75"/>
    <b v="1"/>
    <s v="music/indie rock"/>
    <n v="100.3125"/>
    <n v="2400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0"/>
    <n v="26"/>
    <b v="1"/>
    <s v="music/indie rock"/>
    <n v="127"/>
    <n v="260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0"/>
    <n v="50"/>
    <b v="1"/>
    <s v="music/indie rock"/>
    <n v="120.601"/>
    <n v="1000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0"/>
    <n v="80"/>
    <b v="1"/>
    <s v="music/indie rock"/>
    <n v="106.99047619047619"/>
    <n v="4200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0"/>
    <n v="110"/>
    <b v="1"/>
    <s v="music/indie rock"/>
    <n v="172.43333333333334"/>
    <n v="6600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0"/>
    <n v="77"/>
    <b v="1"/>
    <s v="music/indie rock"/>
    <n v="123.61999999999999"/>
    <n v="3850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0"/>
    <n v="50"/>
    <b v="1"/>
    <s v="music/indie rock"/>
    <n v="108.4"/>
    <n v="1250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0"/>
    <n v="145"/>
    <b v="1"/>
    <s v="music/indie rock"/>
    <n v="116.52013333333333"/>
    <n v="10875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0"/>
    <n v="29"/>
    <b v="1"/>
    <s v="music/indie rock"/>
    <n v="187.245"/>
    <n v="174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0"/>
    <n v="114"/>
    <b v="1"/>
    <s v="music/indie rock"/>
    <n v="115.93333333333334"/>
    <n v="17100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0"/>
    <n v="96"/>
    <b v="1"/>
    <s v="music/indie rock"/>
    <n v="110.7"/>
    <n v="9600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0"/>
    <n v="31"/>
    <b v="1"/>
    <s v="music/indie rock"/>
    <n v="170.92307692307693"/>
    <n v="201.5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"/>
    <n v="4883"/>
    <b v="1"/>
    <s v="technology/hardware"/>
    <n v="126.11835600000001"/>
    <n v="12207500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"/>
    <n v="95"/>
    <b v="1"/>
    <s v="technology/hardware"/>
    <n v="138.44033333333334"/>
    <n v="5700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"/>
    <n v="2478"/>
    <b v="1"/>
    <s v="technology/hardware"/>
    <n v="1705.2499999999998"/>
    <n v="247800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"/>
    <n v="1789"/>
    <b v="1"/>
    <s v="technology/hardware"/>
    <n v="788.05550000000005"/>
    <n v="715600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"/>
    <n v="680"/>
    <b v="1"/>
    <s v="technology/hardware"/>
    <n v="348.01799999999997"/>
    <n v="680000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"/>
    <n v="70"/>
    <b v="1"/>
    <s v="technology/hardware"/>
    <n v="149.74666666666667"/>
    <n v="5250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"/>
    <n v="23"/>
    <b v="1"/>
    <s v="technology/hardware"/>
    <n v="100.63375000000001"/>
    <n v="184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"/>
    <n v="4245"/>
    <b v="1"/>
    <s v="technology/hardware"/>
    <n v="800.21100000000001"/>
    <n v="4245000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"/>
    <n v="943"/>
    <b v="1"/>
    <s v="technology/hardware"/>
    <n v="106.00260000000002"/>
    <n v="471500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"/>
    <n v="1876"/>
    <b v="1"/>
    <s v="technology/hardware"/>
    <n v="200.51866666666669"/>
    <n v="900480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"/>
    <n v="834"/>
    <b v="1"/>
    <s v="technology/hardware"/>
    <n v="212.44399999999999"/>
    <n v="417000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"/>
    <n v="682"/>
    <b v="1"/>
    <s v="technology/hardware"/>
    <n v="198.47237142857145"/>
    <n v="238700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"/>
    <n v="147"/>
    <b v="1"/>
    <s v="technology/hardware"/>
    <n v="225.94666666666666"/>
    <n v="22050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"/>
    <n v="415"/>
    <b v="1"/>
    <s v="technology/hardware"/>
    <n v="698.94800000000009"/>
    <n v="207500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"/>
    <n v="290"/>
    <b v="1"/>
    <s v="technology/hardware"/>
    <n v="398.59528571428569"/>
    <n v="121800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"/>
    <n v="365"/>
    <b v="1"/>
    <s v="technology/hardware"/>
    <n v="294.0333333333333"/>
    <n v="219000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"/>
    <n v="660"/>
    <b v="1"/>
    <s v="technology/hardware"/>
    <n v="167.50470000000001"/>
    <n v="198000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"/>
    <n v="1356"/>
    <b v="1"/>
    <s v="technology/hardware"/>
    <n v="1435.5717142857143"/>
    <n v="94920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"/>
    <n v="424"/>
    <b v="1"/>
    <s v="technology/hardware"/>
    <n v="156.73439999999999"/>
    <n v="42400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"/>
    <n v="33"/>
    <b v="1"/>
    <s v="technology/hardware"/>
    <n v="117.90285714285716"/>
    <n v="23100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"/>
    <n v="1633"/>
    <b v="1"/>
    <s v="technology/hardware"/>
    <n v="1105.3811999999998"/>
    <n v="163300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"/>
    <n v="306"/>
    <b v="1"/>
    <s v="technology/hardware"/>
    <n v="192.92499999999998"/>
    <n v="30600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"/>
    <n v="205"/>
    <b v="1"/>
    <s v="technology/hardware"/>
    <n v="126.8842105263158"/>
    <n v="38950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"/>
    <n v="1281"/>
    <b v="1"/>
    <s v="technology/hardware"/>
    <n v="259.57748878923763"/>
    <n v="1142652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"/>
    <n v="103"/>
    <b v="1"/>
    <s v="technology/hardware"/>
    <n v="262.27999999999997"/>
    <n v="5150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"/>
    <n v="1513"/>
    <b v="1"/>
    <s v="technology/hardware"/>
    <n v="206.74309000000002"/>
    <n v="1513000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"/>
    <n v="405"/>
    <b v="1"/>
    <s v="technology/hardware"/>
    <n v="370.13"/>
    <n v="81000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"/>
    <n v="510"/>
    <b v="1"/>
    <s v="technology/hardware"/>
    <n v="284.96600000000001"/>
    <n v="255000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"/>
    <n v="1887"/>
    <b v="1"/>
    <s v="technology/hardware"/>
    <n v="579.08000000000004"/>
    <n v="377400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"/>
    <n v="701"/>
    <b v="1"/>
    <s v="technology/hardware"/>
    <n v="1131.8"/>
    <n v="35050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"/>
    <n v="3863"/>
    <b v="1"/>
    <s v="technology/hardware"/>
    <n v="263.02771750000005"/>
    <n v="15452000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"/>
    <n v="238"/>
    <b v="1"/>
    <s v="technology/hardware"/>
    <n v="674.48"/>
    <n v="5950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"/>
    <n v="2051"/>
    <b v="1"/>
    <s v="technology/hardware"/>
    <n v="256.83081313131316"/>
    <n v="4060980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"/>
    <n v="402"/>
    <b v="1"/>
    <s v="technology/hardware"/>
    <n v="375.49599999999998"/>
    <n v="80400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"/>
    <n v="253"/>
    <b v="1"/>
    <s v="technology/hardware"/>
    <n v="208.70837499999996"/>
    <n v="40480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"/>
    <n v="473"/>
    <b v="1"/>
    <s v="technology/hardware"/>
    <n v="346.6"/>
    <n v="18920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"/>
    <n v="821"/>
    <b v="1"/>
    <s v="technology/hardware"/>
    <n v="402.33"/>
    <n v="410500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"/>
    <n v="388"/>
    <b v="1"/>
    <s v="technology/hardware"/>
    <n v="1026.8451399999999"/>
    <n v="194000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"/>
    <n v="813"/>
    <b v="1"/>
    <s v="technology/hardware"/>
    <n v="114.901155"/>
    <n v="1626000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"/>
    <n v="1945"/>
    <b v="1"/>
    <s v="technology/hardware"/>
    <n v="354.82402000000002"/>
    <n v="972500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0"/>
    <n v="12"/>
    <b v="0"/>
    <s v="photography/people"/>
    <n v="5.08"/>
    <n v="900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0"/>
    <n v="0"/>
    <b v="0"/>
    <s v="photography/people"/>
    <n v="0"/>
    <n v="0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0"/>
    <n v="16"/>
    <b v="0"/>
    <s v="photography/people"/>
    <n v="4.3"/>
    <n v="5280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0"/>
    <n v="7"/>
    <b v="0"/>
    <s v="photography/people"/>
    <n v="21.146666666666665"/>
    <n v="1050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0"/>
    <n v="4"/>
    <b v="0"/>
    <s v="photography/people"/>
    <n v="3.1875"/>
    <n v="64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0"/>
    <n v="1"/>
    <b v="0"/>
    <s v="photography/people"/>
    <n v="0.05"/>
    <n v="20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0"/>
    <n v="28"/>
    <b v="0"/>
    <s v="photography/people"/>
    <n v="42.472727272727276"/>
    <n v="1540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x v="0"/>
    <n v="1"/>
    <b v="0"/>
    <s v="photography/people"/>
    <n v="0.41666666666666669"/>
    <n v="60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0"/>
    <n v="5"/>
    <b v="0"/>
    <s v="photography/people"/>
    <n v="16.966666666666665"/>
    <n v="150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0"/>
    <n v="3"/>
    <b v="0"/>
    <s v="photography/people"/>
    <n v="7.0000000000000009"/>
    <n v="60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0"/>
    <n v="2"/>
    <b v="0"/>
    <s v="photography/people"/>
    <n v="0.13333333333333333"/>
    <n v="30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0"/>
    <n v="0"/>
    <b v="0"/>
    <s v="photography/people"/>
    <n v="0"/>
    <n v="0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0"/>
    <n v="0"/>
    <b v="0"/>
    <s v="photography/people"/>
    <n v="0"/>
    <n v="0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0"/>
    <n v="3"/>
    <b v="0"/>
    <s v="photography/people"/>
    <n v="7.8"/>
    <n v="30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0"/>
    <n v="0"/>
    <b v="0"/>
    <s v="photography/people"/>
    <n v="0"/>
    <n v="0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0"/>
    <n v="0"/>
    <b v="0"/>
    <s v="photography/people"/>
    <n v="0"/>
    <n v="0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0"/>
    <n v="3"/>
    <b v="0"/>
    <s v="photography/people"/>
    <n v="26.200000000000003"/>
    <n v="75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0"/>
    <n v="7"/>
    <b v="0"/>
    <s v="photography/people"/>
    <n v="0.76129032258064511"/>
    <n v="2170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0"/>
    <n v="25"/>
    <b v="0"/>
    <s v="photography/people"/>
    <n v="12.5"/>
    <n v="1250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1"/>
    <n v="1637"/>
    <b v="1"/>
    <s v="technology/hardware"/>
    <n v="382.12909090909091"/>
    <n v="900350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1"/>
    <n v="1375"/>
    <b v="1"/>
    <s v="technology/hardware"/>
    <n v="216.79422000000002"/>
    <n v="687500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1"/>
    <n v="17"/>
    <b v="1"/>
    <s v="technology/hardware"/>
    <n v="312"/>
    <n v="85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1"/>
    <n v="354"/>
    <b v="1"/>
    <s v="technology/hardware"/>
    <n v="234.42048"/>
    <n v="177000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1"/>
    <n v="191"/>
    <b v="1"/>
    <s v="technology/hardware"/>
    <n v="123.68010000000001"/>
    <n v="57300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1"/>
    <n v="303"/>
    <b v="1"/>
    <s v="technology/hardware"/>
    <n v="247.84"/>
    <n v="151500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1"/>
    <n v="137"/>
    <b v="1"/>
    <s v="technology/hardware"/>
    <n v="115.7092"/>
    <n v="13700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1"/>
    <n v="41"/>
    <b v="1"/>
    <s v="technology/hardware"/>
    <n v="117.07484768810599"/>
    <n v="644.02390000000003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1"/>
    <n v="398"/>
    <b v="1"/>
    <s v="technology/hardware"/>
    <n v="305.15800000000002"/>
    <n v="199000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1"/>
    <n v="1737"/>
    <b v="1"/>
    <s v="technology/hardware"/>
    <n v="320.05299999999994"/>
    <n v="521100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1"/>
    <n v="971"/>
    <b v="1"/>
    <s v="technology/hardware"/>
    <n v="819.56399999999996"/>
    <n v="485500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1"/>
    <n v="183"/>
    <b v="1"/>
    <s v="technology/hardware"/>
    <n v="234.90000000000003"/>
    <n v="9150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1"/>
    <n v="4562"/>
    <b v="1"/>
    <s v="technology/hardware"/>
    <n v="494.91374999999999"/>
    <n v="7299200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1"/>
    <n v="26457"/>
    <b v="1"/>
    <s v="technology/hardware"/>
    <n v="7813.7822333333334"/>
    <n v="7937100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1"/>
    <n v="162"/>
    <b v="1"/>
    <s v="technology/hardware"/>
    <n v="113.00013888888888"/>
    <n v="11664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1"/>
    <n v="479"/>
    <b v="1"/>
    <s v="technology/hardware"/>
    <n v="921.54219999999998"/>
    <n v="47900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1"/>
    <n v="426"/>
    <b v="1"/>
    <s v="technology/hardware"/>
    <n v="125.10239999999999"/>
    <n v="106500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1"/>
    <n v="450"/>
    <b v="1"/>
    <s v="technology/hardware"/>
    <n v="102.24343076923077"/>
    <n v="292500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1"/>
    <n v="1780"/>
    <b v="1"/>
    <s v="technology/hardware"/>
    <n v="484.90975000000003"/>
    <n v="712000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1"/>
    <n v="122"/>
    <b v="1"/>
    <s v="technology/hardware"/>
    <n v="192.33333333333334"/>
    <n v="1830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1"/>
    <n v="95"/>
    <b v="1"/>
    <s v="technology/hardware"/>
    <n v="281.10000000000002"/>
    <n v="4750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1"/>
    <n v="325"/>
    <b v="1"/>
    <s v="technology/hardware"/>
    <n v="125.13700000000001"/>
    <n v="325000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1"/>
    <n v="353"/>
    <b v="1"/>
    <s v="technology/hardware"/>
    <n v="161.459"/>
    <n v="353000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1"/>
    <n v="105"/>
    <b v="1"/>
    <s v="technology/hardware"/>
    <n v="585.35"/>
    <n v="4200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1"/>
    <n v="729"/>
    <b v="1"/>
    <s v="technology/hardware"/>
    <n v="201.14999999999998"/>
    <n v="583200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1"/>
    <n v="454"/>
    <b v="1"/>
    <s v="technology/hardware"/>
    <n v="133.48307999999997"/>
    <n v="113500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1"/>
    <n v="539"/>
    <b v="1"/>
    <s v="technology/hardware"/>
    <n v="120.24900000000001"/>
    <n v="539000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1"/>
    <n v="79"/>
    <b v="1"/>
    <s v="technology/hardware"/>
    <n v="126.16666666666667"/>
    <n v="2370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1"/>
    <n v="94"/>
    <b v="1"/>
    <s v="technology/hardware"/>
    <n v="361.2"/>
    <n v="2350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1"/>
    <n v="625"/>
    <b v="1"/>
    <s v="technology/hardware"/>
    <n v="226.239013671875"/>
    <n v="204800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1"/>
    <n v="508"/>
    <b v="1"/>
    <s v="technology/hardware"/>
    <n v="120.35"/>
    <n v="254000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1"/>
    <n v="531"/>
    <b v="1"/>
    <s v="technology/hardware"/>
    <n v="304.18799999999999"/>
    <n v="132750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1"/>
    <n v="158"/>
    <b v="1"/>
    <s v="technology/hardware"/>
    <n v="178.67599999999999"/>
    <n v="39500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1"/>
    <n v="508"/>
    <b v="1"/>
    <s v="technology/hardware"/>
    <n v="386.81998717948721"/>
    <n v="396240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1"/>
    <n v="644"/>
    <b v="1"/>
    <s v="technology/hardware"/>
    <n v="211.03642500000004"/>
    <n v="515200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1"/>
    <n v="848"/>
    <b v="1"/>
    <s v="technology/hardware"/>
    <n v="131.66833333333335"/>
    <n v="254400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1"/>
    <n v="429"/>
    <b v="1"/>
    <s v="technology/hardware"/>
    <n v="300.47639999999996"/>
    <n v="42900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1"/>
    <n v="204"/>
    <b v="1"/>
    <s v="technology/hardware"/>
    <n v="420.51249999999999"/>
    <n v="16320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1"/>
    <n v="379"/>
    <b v="1"/>
    <s v="technology/hardware"/>
    <n v="136.21680000000001"/>
    <n v="473750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1"/>
    <n v="271"/>
    <b v="1"/>
    <s v="technology/hardware"/>
    <n v="248.17133333333334"/>
    <n v="8130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0"/>
    <n v="120"/>
    <b v="1"/>
    <s v="technology/hardware"/>
    <n v="181.86315789473684"/>
    <n v="11400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0"/>
    <n v="140"/>
    <b v="1"/>
    <s v="technology/hardware"/>
    <n v="123.53"/>
    <n v="14000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0"/>
    <n v="193"/>
    <b v="1"/>
    <s v="technology/hardware"/>
    <n v="506.20938628158842"/>
    <n v="2673.05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0"/>
    <n v="180"/>
    <b v="1"/>
    <s v="technology/hardware"/>
    <n v="108.21333333333334"/>
    <n v="27000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0"/>
    <n v="263"/>
    <b v="1"/>
    <s v="technology/hardware"/>
    <n v="819.18387755102037"/>
    <n v="12887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0"/>
    <n v="217"/>
    <b v="1"/>
    <s v="technology/hardware"/>
    <n v="121.10000000000001"/>
    <n v="21700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0"/>
    <n v="443"/>
    <b v="1"/>
    <s v="technology/hardware"/>
    <n v="102.99897959183673"/>
    <n v="434140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0"/>
    <n v="1373"/>
    <b v="1"/>
    <s v="technology/hardware"/>
    <n v="148.33229411764705"/>
    <n v="1167050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0"/>
    <n v="742"/>
    <b v="1"/>
    <s v="technology/hardware"/>
    <n v="120.19070000000001"/>
    <n v="371000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0"/>
    <n v="170"/>
    <b v="1"/>
    <s v="technology/hardware"/>
    <n v="473.27000000000004"/>
    <n v="17000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0"/>
    <n v="242"/>
    <b v="1"/>
    <s v="technology/hardware"/>
    <n v="130.36250000000001"/>
    <n v="19360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0"/>
    <n v="541"/>
    <b v="1"/>
    <s v="technology/hardware"/>
    <n v="353.048"/>
    <n v="270500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0"/>
    <n v="121"/>
    <b v="1"/>
    <s v="technology/hardware"/>
    <n v="101.02"/>
    <n v="6050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0"/>
    <n v="621"/>
    <b v="1"/>
    <s v="technology/hardware"/>
    <n v="113.59142857142857"/>
    <n v="217350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0"/>
    <n v="101"/>
    <b v="1"/>
    <s v="technology/hardware"/>
    <n v="167.41666666666666"/>
    <n v="6060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0"/>
    <n v="554"/>
    <b v="1"/>
    <s v="technology/hardware"/>
    <n v="153.452"/>
    <n v="277000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0"/>
    <n v="666"/>
    <b v="1"/>
    <s v="technology/hardware"/>
    <n v="202.23220000000001"/>
    <n v="99900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0"/>
    <n v="410"/>
    <b v="1"/>
    <s v="technology/hardware"/>
    <n v="168.28125"/>
    <n v="10496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0"/>
    <n v="375"/>
    <b v="1"/>
    <s v="technology/hardware"/>
    <n v="143.45666666666668"/>
    <n v="112500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0"/>
    <n v="1364"/>
    <b v="1"/>
    <s v="technology/hardware"/>
    <n v="196.4"/>
    <n v="341000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0"/>
    <n v="35"/>
    <b v="1"/>
    <s v="technology/hardware"/>
    <n v="107.91999999999999"/>
    <n v="1750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0"/>
    <n v="203"/>
    <b v="1"/>
    <s v="technology/hardware"/>
    <n v="114.97699999999999"/>
    <n v="203000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0"/>
    <n v="49"/>
    <b v="1"/>
    <s v="technology/hardware"/>
    <n v="148.04999999999998"/>
    <n v="1960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0"/>
    <n v="5812"/>
    <b v="1"/>
    <s v="technology/hardware"/>
    <n v="191.16676082790633"/>
    <n v="15225231.439999999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0"/>
    <n v="1556"/>
    <b v="1"/>
    <s v="technology/hardware"/>
    <n v="199.215125"/>
    <n v="622400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0"/>
    <n v="65"/>
    <b v="1"/>
    <s v="technology/hardware"/>
    <n v="218.6"/>
    <n v="1300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0"/>
    <n v="10"/>
    <b v="1"/>
    <s v="technology/hardware"/>
    <n v="126.86868686868686"/>
    <n v="49.5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0"/>
    <n v="76"/>
    <b v="1"/>
    <s v="technology/hardware"/>
    <n v="105.22388000000001"/>
    <n v="19000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0"/>
    <n v="263"/>
    <b v="1"/>
    <s v="technology/hardware"/>
    <n v="128.40666000000002"/>
    <n v="131500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0"/>
    <n v="1530"/>
    <b v="1"/>
    <s v="technology/hardware"/>
    <n v="317.3272"/>
    <n v="1912500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0"/>
    <n v="278"/>
    <b v="1"/>
    <s v="technology/hardware"/>
    <n v="280.73"/>
    <n v="55600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0"/>
    <n v="350"/>
    <b v="1"/>
    <s v="technology/hardware"/>
    <n v="110.73146853146854"/>
    <n v="250250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0"/>
    <n v="470"/>
    <b v="1"/>
    <s v="technology/hardware"/>
    <n v="152.60429999999999"/>
    <n v="470000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0"/>
    <n v="3"/>
    <b v="1"/>
    <s v="technology/hardware"/>
    <n v="102.49999999999999"/>
    <n v="18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0"/>
    <n v="8200"/>
    <b v="1"/>
    <s v="technology/hardware"/>
    <n v="1678.3738373837384"/>
    <n v="819918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0"/>
    <n v="8359"/>
    <b v="1"/>
    <s v="technology/hardware"/>
    <n v="543.349156424581"/>
    <n v="14962610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0"/>
    <n v="188"/>
    <b v="1"/>
    <s v="technology/hardware"/>
    <n v="115.50800000000001"/>
    <n v="94000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0"/>
    <n v="48"/>
    <b v="1"/>
    <s v="technology/hardware"/>
    <n v="131.20499999999998"/>
    <n v="9600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0"/>
    <n v="607"/>
    <b v="1"/>
    <s v="technology/hardware"/>
    <n v="288.17"/>
    <n v="60700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0"/>
    <n v="50"/>
    <b v="1"/>
    <s v="technology/hardware"/>
    <n v="507.8"/>
    <n v="500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0"/>
    <n v="55"/>
    <b v="1"/>
    <s v="music/indie rock"/>
    <n v="114.57142857142857"/>
    <n v="1925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0"/>
    <n v="38"/>
    <b v="1"/>
    <s v="music/indie rock"/>
    <n v="110.73333333333333"/>
    <n v="570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0"/>
    <n v="25"/>
    <b v="1"/>
    <s v="music/indie rock"/>
    <n v="113.33333333333333"/>
    <n v="187.5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0"/>
    <n v="46"/>
    <b v="1"/>
    <s v="music/indie rock"/>
    <n v="108.33333333333333"/>
    <n v="1380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0"/>
    <n v="83"/>
    <b v="1"/>
    <s v="music/indie rock"/>
    <n v="123.53333333333335"/>
    <n v="4980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0"/>
    <n v="35"/>
    <b v="1"/>
    <s v="music/indie rock"/>
    <n v="100.69999999999999"/>
    <n v="1400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0"/>
    <n v="25"/>
    <b v="1"/>
    <s v="music/indie rock"/>
    <n v="103.53333333333335"/>
    <n v="375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0"/>
    <n v="75"/>
    <b v="1"/>
    <s v="music/indie rock"/>
    <n v="115.51066666666668"/>
    <n v="2250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0"/>
    <n v="62"/>
    <b v="1"/>
    <s v="music/indie rock"/>
    <n v="120.4004"/>
    <n v="1550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0"/>
    <n v="160"/>
    <b v="1"/>
    <s v="music/indie rock"/>
    <n v="115.040375"/>
    <n v="12800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0"/>
    <n v="246"/>
    <b v="1"/>
    <s v="music/indie rock"/>
    <n v="120.46777777777777"/>
    <n v="44280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0"/>
    <n v="55"/>
    <b v="1"/>
    <s v="music/indie rock"/>
    <n v="101.28333333333333"/>
    <n v="3300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0"/>
    <n v="23"/>
    <b v="1"/>
    <s v="music/indie rock"/>
    <n v="102.46666666666667"/>
    <n v="34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0"/>
    <n v="72"/>
    <b v="1"/>
    <s v="music/indie rock"/>
    <n v="120.54285714285714"/>
    <n v="2520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0"/>
    <n v="22"/>
    <b v="1"/>
    <s v="music/indie rock"/>
    <n v="100"/>
    <n v="550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0"/>
    <n v="14"/>
    <b v="1"/>
    <s v="music/indie rock"/>
    <n v="101.66666666666666"/>
    <n v="84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0"/>
    <n v="38"/>
    <b v="1"/>
    <s v="music/indie rock"/>
    <n v="100"/>
    <n v="1140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0"/>
    <n v="32"/>
    <b v="1"/>
    <s v="music/indie rock"/>
    <n v="100.33333333333334"/>
    <n v="1920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x v="0"/>
    <n v="63"/>
    <b v="1"/>
    <s v="music/indie rock"/>
    <n v="132.36666666666667"/>
    <n v="1890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0"/>
    <n v="27"/>
    <b v="1"/>
    <s v="music/indie rock"/>
    <n v="136.66666666666666"/>
    <n v="162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0"/>
    <n v="44"/>
    <b v="1"/>
    <s v="music/indie rock"/>
    <n v="113.25"/>
    <n v="880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0"/>
    <n v="38"/>
    <b v="1"/>
    <s v="music/indie rock"/>
    <n v="136"/>
    <n v="380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0"/>
    <n v="115"/>
    <b v="1"/>
    <s v="music/indie rock"/>
    <n v="146.12318374694613"/>
    <n v="8943.5499999999993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0"/>
    <n v="37"/>
    <b v="1"/>
    <s v="music/indie rock"/>
    <n v="129.5"/>
    <n v="296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0"/>
    <n v="99"/>
    <b v="1"/>
    <s v="music/indie rock"/>
    <n v="254"/>
    <n v="1980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0"/>
    <n v="44"/>
    <b v="1"/>
    <s v="music/indie rock"/>
    <n v="107.04545454545456"/>
    <n v="968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0"/>
    <n v="58"/>
    <b v="1"/>
    <s v="music/indie rock"/>
    <n v="107.73299999999999"/>
    <n v="1160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0"/>
    <n v="191"/>
    <b v="1"/>
    <s v="music/indie rock"/>
    <n v="107.31250000000001"/>
    <n v="30560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0"/>
    <n v="40"/>
    <b v="1"/>
    <s v="music/indie rock"/>
    <n v="106.52500000000001"/>
    <n v="1600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0"/>
    <n v="38"/>
    <b v="1"/>
    <s v="music/indie rock"/>
    <n v="100.35000000000001"/>
    <n v="760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0"/>
    <n v="39"/>
    <b v="1"/>
    <s v="music/indie rock"/>
    <n v="106.5"/>
    <n v="780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0"/>
    <n v="11"/>
    <b v="1"/>
    <s v="music/indie rock"/>
    <n v="100"/>
    <n v="3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0"/>
    <n v="107"/>
    <b v="1"/>
    <s v="music/indie rock"/>
    <n v="104.85714285714285"/>
    <n v="7490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0"/>
    <n v="147"/>
    <b v="1"/>
    <s v="music/indie rock"/>
    <n v="104.69999999999999"/>
    <n v="7350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0"/>
    <n v="36"/>
    <b v="1"/>
    <s v="music/indie rock"/>
    <n v="225.66666666666669"/>
    <n v="540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0"/>
    <n v="92"/>
    <b v="1"/>
    <s v="music/indie rock"/>
    <n v="100.90416666666667"/>
    <n v="44160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0"/>
    <n v="35"/>
    <b v="1"/>
    <s v="music/indie rock"/>
    <n v="147.75"/>
    <n v="420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0"/>
    <n v="17"/>
    <b v="1"/>
    <s v="music/indie rock"/>
    <n v="134.61099999999999"/>
    <n v="170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0"/>
    <n v="22"/>
    <b v="1"/>
    <s v="music/indie rock"/>
    <n v="100.75"/>
    <n v="440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0"/>
    <n v="69"/>
    <b v="1"/>
    <s v="music/indie rock"/>
    <n v="100.880375"/>
    <n v="5520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0"/>
    <n v="10"/>
    <b v="0"/>
    <s v="games/video games"/>
    <n v="0.56800000000000006"/>
    <n v="5000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0"/>
    <n v="3"/>
    <b v="0"/>
    <s v="games/video games"/>
    <n v="0.38750000000000001"/>
    <n v="2400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0"/>
    <n v="5"/>
    <b v="0"/>
    <s v="games/video games"/>
    <n v="10"/>
    <n v="25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0"/>
    <n v="5"/>
    <b v="0"/>
    <s v="games/video games"/>
    <n v="10.454545454545453"/>
    <n v="55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0"/>
    <n v="27"/>
    <b v="0"/>
    <s v="games/video games"/>
    <n v="1.4200000000000002"/>
    <n v="16200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0"/>
    <n v="2"/>
    <b v="0"/>
    <s v="games/video games"/>
    <n v="0.05"/>
    <n v="400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0"/>
    <n v="236"/>
    <b v="0"/>
    <s v="games/video games"/>
    <n v="28.842857142857142"/>
    <n v="66080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0"/>
    <n v="1"/>
    <b v="0"/>
    <s v="games/video games"/>
    <n v="0.16666666666666669"/>
    <n v="150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0"/>
    <n v="12"/>
    <b v="0"/>
    <s v="games/video games"/>
    <n v="11.799999999999999"/>
    <n v="240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0"/>
    <n v="4"/>
    <b v="0"/>
    <s v="games/video games"/>
    <n v="0.20238095238095236"/>
    <n v="1680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0"/>
    <n v="3"/>
    <b v="0"/>
    <s v="games/video games"/>
    <n v="5"/>
    <n v="15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0"/>
    <n v="99"/>
    <b v="0"/>
    <s v="games/video games"/>
    <n v="2.1129899999999995"/>
    <n v="99000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0"/>
    <n v="3"/>
    <b v="0"/>
    <s v="games/video games"/>
    <n v="1.6"/>
    <n v="30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0"/>
    <n v="3"/>
    <b v="0"/>
    <s v="games/video games"/>
    <n v="1.7333333333333332"/>
    <n v="180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0"/>
    <n v="22"/>
    <b v="0"/>
    <s v="games/video games"/>
    <n v="9.56"/>
    <n v="1100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0"/>
    <n v="4"/>
    <b v="0"/>
    <s v="games/video games"/>
    <n v="5.9612499999999999E-2"/>
    <n v="3200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0"/>
    <n v="534"/>
    <b v="0"/>
    <s v="games/video games"/>
    <n v="28.405999999999999"/>
    <n v="267000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0"/>
    <n v="12"/>
    <b v="0"/>
    <s v="games/video games"/>
    <n v="12.8"/>
    <n v="120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0"/>
    <n v="56"/>
    <b v="0"/>
    <s v="games/video games"/>
    <n v="5.42"/>
    <n v="16800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0"/>
    <n v="11"/>
    <b v="0"/>
    <s v="games/video games"/>
    <n v="0.11199999999999999"/>
    <n v="55000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0"/>
    <n v="0"/>
    <b v="0"/>
    <s v="games/video games"/>
    <n v="0"/>
    <n v="0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0"/>
    <n v="12"/>
    <b v="0"/>
    <s v="games/video games"/>
    <n v="5.7238095238095239"/>
    <n v="1260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0"/>
    <n v="5"/>
    <b v="0"/>
    <s v="games/video games"/>
    <n v="11.25"/>
    <n v="100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0"/>
    <n v="24"/>
    <b v="0"/>
    <s v="games/video games"/>
    <n v="1.7098591549295776"/>
    <n v="8520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0"/>
    <n v="89"/>
    <b v="0"/>
    <s v="games/video games"/>
    <n v="30.433333333333334"/>
    <n v="13350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0"/>
    <n v="1"/>
    <b v="0"/>
    <s v="games/video games"/>
    <n v="0.02"/>
    <n v="50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x v="0"/>
    <n v="55"/>
    <b v="0"/>
    <s v="games/video games"/>
    <n v="0.69641025641025645"/>
    <n v="214500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0"/>
    <n v="2"/>
    <b v="0"/>
    <s v="games/video games"/>
    <n v="2"/>
    <n v="2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0"/>
    <n v="0"/>
    <b v="0"/>
    <s v="games/video games"/>
    <n v="0"/>
    <n v="0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x v="0"/>
    <n v="4"/>
    <b v="0"/>
    <s v="games/video games"/>
    <n v="0.80999999999999994"/>
    <n v="2000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0"/>
    <n v="6"/>
    <b v="0"/>
    <s v="games/video games"/>
    <n v="0.26222222222222225"/>
    <n v="2700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0"/>
    <n v="4"/>
    <b v="0"/>
    <s v="games/video games"/>
    <n v="0.16666666666666669"/>
    <n v="1200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0"/>
    <n v="4"/>
    <b v="0"/>
    <s v="games/video games"/>
    <n v="9.124454880912446E-3"/>
    <n v="1490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0"/>
    <n v="2"/>
    <b v="0"/>
    <s v="games/video games"/>
    <n v="0.8"/>
    <n v="5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0"/>
    <n v="5"/>
    <b v="0"/>
    <s v="games/video games"/>
    <n v="2.2999999999999998"/>
    <n v="250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0"/>
    <n v="83"/>
    <b v="0"/>
    <s v="games/video games"/>
    <n v="2.6660714285714282"/>
    <n v="46480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x v="0"/>
    <n v="57"/>
    <b v="0"/>
    <s v="games/video games"/>
    <n v="28.192"/>
    <n v="42750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0"/>
    <n v="311"/>
    <b v="0"/>
    <s v="games/video games"/>
    <n v="6.5900366666666672"/>
    <n v="933000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0"/>
    <n v="2"/>
    <b v="0"/>
    <s v="games/video games"/>
    <n v="0.72222222222222221"/>
    <n v="72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0"/>
    <n v="16"/>
    <b v="0"/>
    <s v="games/video games"/>
    <n v="0.85000000000000009"/>
    <n v="1600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0"/>
    <n v="13"/>
    <b v="1"/>
    <s v="music/rock"/>
    <n v="115.75"/>
    <n v="52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0"/>
    <n v="58"/>
    <b v="1"/>
    <s v="music/rock"/>
    <n v="112.26666666666667"/>
    <n v="2610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0"/>
    <n v="44"/>
    <b v="1"/>
    <s v="music/rock"/>
    <n v="132.20000000000002"/>
    <n v="1100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0"/>
    <n v="83"/>
    <b v="1"/>
    <s v="music/rock"/>
    <n v="102.63636363636364"/>
    <n v="4565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0"/>
    <n v="117"/>
    <b v="1"/>
    <s v="music/rock"/>
    <n v="138.64000000000001"/>
    <n v="29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0"/>
    <n v="32"/>
    <b v="1"/>
    <s v="music/rock"/>
    <n v="146.6"/>
    <n v="640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0"/>
    <n v="8"/>
    <b v="1"/>
    <s v="music/rock"/>
    <n v="120"/>
    <n v="12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0"/>
    <n v="340"/>
    <b v="1"/>
    <s v="music/rock"/>
    <n v="121.5816111111111"/>
    <n v="61200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0"/>
    <n v="7"/>
    <b v="1"/>
    <s v="music/rock"/>
    <n v="100"/>
    <n v="10.71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0"/>
    <n v="19"/>
    <b v="1"/>
    <s v="music/rock"/>
    <n v="180.85714285714286"/>
    <n v="66.5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0"/>
    <n v="47"/>
    <b v="1"/>
    <s v="music/rock"/>
    <n v="106.075"/>
    <n v="1880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0"/>
    <n v="13"/>
    <b v="1"/>
    <s v="music/rock"/>
    <n v="100"/>
    <n v="130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0"/>
    <n v="90"/>
    <b v="1"/>
    <s v="music/rock"/>
    <n v="126.92857142857143"/>
    <n v="3780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0"/>
    <n v="63"/>
    <b v="1"/>
    <s v="music/rock"/>
    <n v="102.97499999999999"/>
    <n v="2520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0"/>
    <n v="26"/>
    <b v="1"/>
    <s v="music/rock"/>
    <n v="250"/>
    <n v="182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0"/>
    <n v="71"/>
    <b v="1"/>
    <s v="music/rock"/>
    <n v="126.02"/>
    <n v="3550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0"/>
    <n v="38"/>
    <b v="1"/>
    <s v="music/rock"/>
    <n v="100.12"/>
    <n v="950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0"/>
    <n v="859"/>
    <b v="1"/>
    <s v="music/rock"/>
    <n v="138.64000000000001"/>
    <n v="214750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0"/>
    <n v="21"/>
    <b v="1"/>
    <s v="music/rock"/>
    <n v="161.4"/>
    <n v="210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0"/>
    <n v="78"/>
    <b v="1"/>
    <s v="music/rock"/>
    <n v="107.18419999999999"/>
    <n v="3900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0"/>
    <n v="53"/>
    <b v="1"/>
    <s v="games/tabletop games"/>
    <n v="153.1"/>
    <n v="1060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0"/>
    <n v="356"/>
    <b v="1"/>
    <s v="games/tabletop games"/>
    <n v="524.16666666666663"/>
    <n v="10680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0"/>
    <n v="279"/>
    <b v="1"/>
    <s v="games/tabletop games"/>
    <n v="489.27777777777777"/>
    <n v="5022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1"/>
    <n v="266"/>
    <b v="1"/>
    <s v="games/tabletop games"/>
    <n v="284.74"/>
    <n v="26600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0"/>
    <n v="623"/>
    <b v="1"/>
    <s v="games/tabletop games"/>
    <n v="1856.97"/>
    <n v="31150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0"/>
    <n v="392"/>
    <b v="1"/>
    <s v="games/tabletop games"/>
    <n v="109.67499999999998"/>
    <n v="78400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1"/>
    <n v="3562"/>
    <b v="1"/>
    <s v="games/tabletop games"/>
    <n v="1014.6425"/>
    <n v="712400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0"/>
    <n v="514"/>
    <b v="1"/>
    <s v="games/tabletop games"/>
    <n v="412.17692027666544"/>
    <n v="28239.16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0"/>
    <n v="88"/>
    <b v="1"/>
    <s v="games/tabletop games"/>
    <n v="503.25"/>
    <n v="1056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0"/>
    <n v="537"/>
    <b v="1"/>
    <s v="games/tabletop games"/>
    <n v="184.61052631578946"/>
    <n v="102030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0"/>
    <n v="25"/>
    <b v="1"/>
    <s v="games/tabletop games"/>
    <n v="119.73333333333333"/>
    <n v="187.5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0"/>
    <n v="3238"/>
    <b v="1"/>
    <s v="games/tabletop games"/>
    <n v="1081.2401666666667"/>
    <n v="388560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0"/>
    <n v="897"/>
    <b v="1"/>
    <s v="games/tabletop games"/>
    <n v="452.37333333333333"/>
    <n v="134550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0"/>
    <n v="878"/>
    <b v="1"/>
    <s v="games/tabletop games"/>
    <n v="537.37"/>
    <n v="87800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0"/>
    <n v="115"/>
    <b v="1"/>
    <s v="games/tabletop games"/>
    <n v="120.32608695652173"/>
    <n v="5290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0"/>
    <n v="234"/>
    <b v="1"/>
    <s v="games/tabletop games"/>
    <n v="113.83571428571429"/>
    <n v="32760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0"/>
    <n v="4330"/>
    <b v="1"/>
    <s v="games/tabletop games"/>
    <n v="951.03109999999992"/>
    <n v="1299000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0"/>
    <n v="651"/>
    <b v="1"/>
    <s v="games/tabletop games"/>
    <n v="132.89249999999998"/>
    <n v="260400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1"/>
    <n v="251"/>
    <b v="1"/>
    <s v="games/tabletop games"/>
    <n v="146.97777777777779"/>
    <n v="22590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0"/>
    <n v="263"/>
    <b v="1"/>
    <s v="games/tabletop games"/>
    <n v="542.15"/>
    <n v="5260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0"/>
    <n v="28"/>
    <b v="1"/>
    <s v="music/electronic music"/>
    <n v="382.71818181818185"/>
    <n v="30.8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0"/>
    <n v="721"/>
    <b v="1"/>
    <s v="music/electronic music"/>
    <n v="704.18124999999998"/>
    <n v="28840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0"/>
    <n v="50"/>
    <b v="1"/>
    <s v="music/electronic music"/>
    <n v="109.55"/>
    <n v="1000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0"/>
    <n v="73"/>
    <b v="1"/>
    <s v="music/electronic music"/>
    <n v="132.86666666666667"/>
    <n v="1095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0"/>
    <n v="27"/>
    <b v="1"/>
    <s v="music/electronic music"/>
    <n v="152"/>
    <n v="202.5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0"/>
    <n v="34"/>
    <b v="1"/>
    <s v="music/electronic music"/>
    <n v="102.72727272727273"/>
    <n v="374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0"/>
    <n v="7"/>
    <b v="1"/>
    <s v="music/electronic music"/>
    <n v="100"/>
    <n v="140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0"/>
    <n v="24"/>
    <b v="1"/>
    <s v="music/electronic music"/>
    <n v="101.6"/>
    <n v="240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0"/>
    <n v="15"/>
    <b v="1"/>
    <s v="music/electronic music"/>
    <n v="150.80000000000001"/>
    <n v="75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0"/>
    <n v="72"/>
    <b v="1"/>
    <s v="music/electronic music"/>
    <n v="111.425"/>
    <n v="2880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0"/>
    <n v="120"/>
    <b v="1"/>
    <s v="music/electronic music"/>
    <n v="195.6"/>
    <n v="3000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0"/>
    <n v="123"/>
    <b v="1"/>
    <s v="music/electronic music"/>
    <n v="114.38333333333333"/>
    <n v="7380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0"/>
    <n v="1"/>
    <b v="1"/>
    <s v="music/electronic music"/>
    <n v="200"/>
    <n v="0.05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0"/>
    <n v="24"/>
    <b v="1"/>
    <s v="music/electronic music"/>
    <n v="292.50166666666667"/>
    <n v="144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0"/>
    <n v="33"/>
    <b v="1"/>
    <s v="music/electronic music"/>
    <n v="156.36363636363637"/>
    <n v="181.5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0"/>
    <n v="14"/>
    <b v="1"/>
    <s v="music/electronic music"/>
    <n v="105.66666666666666"/>
    <n v="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0"/>
    <n v="9"/>
    <b v="1"/>
    <s v="music/electronic music"/>
    <n v="101.19047619047619"/>
    <n v="37.799999999999997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0"/>
    <n v="76"/>
    <b v="1"/>
    <s v="music/electronic music"/>
    <n v="122.833"/>
    <n v="1520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0"/>
    <n v="19"/>
    <b v="1"/>
    <s v="music/electronic music"/>
    <n v="101.49999999999999"/>
    <n v="190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0"/>
    <n v="69"/>
    <b v="1"/>
    <s v="music/electronic music"/>
    <n v="101.14285714285714"/>
    <n v="2415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0"/>
    <n v="218"/>
    <b v="1"/>
    <s v="games/tabletop games"/>
    <n v="108.11999999999999"/>
    <n v="16350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0"/>
    <n v="30"/>
    <b v="1"/>
    <s v="games/tabletop games"/>
    <n v="162.6"/>
    <n v="150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0"/>
    <n v="100"/>
    <b v="1"/>
    <s v="games/tabletop games"/>
    <n v="105.80000000000001"/>
    <n v="19500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0"/>
    <n v="296"/>
    <b v="1"/>
    <s v="games/tabletop games"/>
    <n v="243.15000000000003"/>
    <n v="29600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0"/>
    <n v="1204"/>
    <b v="1"/>
    <s v="games/tabletop games"/>
    <n v="944.83338095238094"/>
    <n v="252840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0"/>
    <n v="321"/>
    <b v="1"/>
    <s v="games/tabletop games"/>
    <n v="108.46283333333334"/>
    <n v="57780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0"/>
    <n v="301"/>
    <b v="1"/>
    <s v="games/tabletop games"/>
    <n v="157.37692307692308"/>
    <n v="39130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0"/>
    <n v="144"/>
    <b v="1"/>
    <s v="games/tabletop games"/>
    <n v="1174.49"/>
    <n v="1440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0"/>
    <n v="539"/>
    <b v="1"/>
    <s v="games/tabletop games"/>
    <n v="171.04755366949576"/>
    <n v="43184.68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0"/>
    <n v="498"/>
    <b v="1"/>
    <s v="games/tabletop games"/>
    <n v="125.95294117647057"/>
    <n v="42330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0"/>
    <n v="1113"/>
    <b v="1"/>
    <s v="games/tabletop games"/>
    <n v="1212.1296000000002"/>
    <n v="27825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0"/>
    <n v="988"/>
    <b v="1"/>
    <s v="games/tabletop games"/>
    <n v="495.8"/>
    <n v="49400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0"/>
    <n v="391"/>
    <b v="1"/>
    <s v="games/tabletop games"/>
    <n v="332.03999999999996"/>
    <n v="9775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0"/>
    <n v="28"/>
    <b v="1"/>
    <s v="games/tabletop games"/>
    <n v="1165"/>
    <n v="28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0"/>
    <n v="147"/>
    <b v="1"/>
    <s v="games/tabletop games"/>
    <n v="153.3153846153846"/>
    <n v="19110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0"/>
    <n v="680"/>
    <b v="1"/>
    <s v="games/tabletop games"/>
    <n v="537.10714285714289"/>
    <n v="19040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0"/>
    <n v="983"/>
    <b v="1"/>
    <s v="games/tabletop games"/>
    <n v="352.92777777777775"/>
    <n v="176940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0"/>
    <n v="79"/>
    <b v="1"/>
    <s v="games/tabletop games"/>
    <n v="137.4"/>
    <n v="3160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0"/>
    <n v="426"/>
    <b v="1"/>
    <s v="games/tabletop games"/>
    <n v="128.02668"/>
    <n v="106500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0"/>
    <n v="96"/>
    <b v="1"/>
    <s v="games/tabletop games"/>
    <n v="270.68"/>
    <n v="4800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0"/>
    <n v="163"/>
    <b v="1"/>
    <s v="games/tabletop games"/>
    <n v="806.4"/>
    <n v="1630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0"/>
    <n v="2525"/>
    <b v="1"/>
    <s v="games/tabletop games"/>
    <n v="1360.0976000000001"/>
    <n v="252500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0"/>
    <n v="2035"/>
    <b v="1"/>
    <s v="games/tabletop games"/>
    <n v="930250"/>
    <n v="20.350000000000001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0"/>
    <n v="290"/>
    <b v="1"/>
    <s v="games/tabletop games"/>
    <n v="377.02"/>
    <n v="14500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0"/>
    <n v="1980"/>
    <b v="1"/>
    <s v="games/tabletop games"/>
    <n v="2647.0250000000001"/>
    <n v="79200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0"/>
    <n v="57"/>
    <b v="1"/>
    <s v="games/tabletop games"/>
    <n v="100.12"/>
    <n v="1425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0"/>
    <n v="380"/>
    <b v="1"/>
    <s v="games/tabletop games"/>
    <n v="104.45405405405405"/>
    <n v="70300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0"/>
    <n v="128"/>
    <b v="1"/>
    <s v="games/tabletop games"/>
    <n v="107.21428571428571"/>
    <n v="8960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0"/>
    <n v="180"/>
    <b v="1"/>
    <s v="games/tabletop games"/>
    <n v="168.77142857142857"/>
    <n v="6300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0"/>
    <n v="571"/>
    <b v="1"/>
    <s v="games/tabletop games"/>
    <n v="975.11200000000008"/>
    <n v="142750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0"/>
    <n v="480"/>
    <b v="1"/>
    <s v="games/tabletop games"/>
    <n v="134.44929411764704"/>
    <n v="40800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0"/>
    <n v="249"/>
    <b v="1"/>
    <s v="games/tabletop games"/>
    <n v="272.27777777777777"/>
    <n v="22410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0"/>
    <n v="84"/>
    <b v="1"/>
    <s v="games/tabletop games"/>
    <n v="112.6875"/>
    <n v="6720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0"/>
    <n v="197"/>
    <b v="1"/>
    <s v="games/tabletop games"/>
    <n v="459.8"/>
    <n v="985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0"/>
    <n v="271"/>
    <b v="1"/>
    <s v="games/tabletop games"/>
    <n v="286.65822784810126"/>
    <n v="10704.5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0"/>
    <n v="50"/>
    <b v="1"/>
    <s v="games/tabletop games"/>
    <n v="222.70833333333334"/>
    <n v="240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0"/>
    <n v="169"/>
    <b v="1"/>
    <s v="games/tabletop games"/>
    <n v="636.14"/>
    <n v="422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0"/>
    <n v="205"/>
    <b v="1"/>
    <s v="games/tabletop games"/>
    <n v="146.5"/>
    <n v="4510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0"/>
    <n v="206"/>
    <b v="1"/>
    <s v="games/tabletop games"/>
    <n v="1867.1"/>
    <n v="2060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0"/>
    <n v="84"/>
    <b v="1"/>
    <s v="games/tabletop games"/>
    <n v="326.92"/>
    <n v="2100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0"/>
    <n v="210"/>
    <b v="1"/>
    <s v="games/tabletop games"/>
    <n v="779.5"/>
    <n v="2100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0"/>
    <n v="181"/>
    <b v="1"/>
    <s v="games/tabletop games"/>
    <n v="154.15151515151516"/>
    <n v="5973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0"/>
    <n v="60"/>
    <b v="1"/>
    <s v="games/tabletop games"/>
    <n v="115.54666666666667"/>
    <n v="4500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0"/>
    <n v="445"/>
    <b v="1"/>
    <s v="games/tabletop games"/>
    <n v="180.03333333333333"/>
    <n v="26700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0"/>
    <n v="17"/>
    <b v="1"/>
    <s v="games/tabletop games"/>
    <n v="298.5"/>
    <n v="34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0"/>
    <n v="194"/>
    <b v="1"/>
    <s v="games/tabletop games"/>
    <n v="320.26666666666665"/>
    <n v="2910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0"/>
    <n v="404"/>
    <b v="1"/>
    <s v="games/tabletop games"/>
    <n v="380.52499999999998"/>
    <n v="80800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0"/>
    <n v="194"/>
    <b v="1"/>
    <s v="games/tabletop games"/>
    <n v="102.60000000000001"/>
    <n v="54320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0"/>
    <n v="902"/>
    <b v="1"/>
    <s v="games/tabletop games"/>
    <n v="1801.64"/>
    <n v="22550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0"/>
    <n v="1670"/>
    <b v="1"/>
    <s v="games/tabletop games"/>
    <n v="720.24800000000005"/>
    <n v="417500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0"/>
    <n v="1328"/>
    <b v="1"/>
    <s v="games/tabletop games"/>
    <n v="283.09000000000003"/>
    <n v="265600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0"/>
    <n v="944"/>
    <b v="1"/>
    <s v="games/tabletop games"/>
    <n v="1356.6000000000001"/>
    <n v="9440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0"/>
    <n v="147"/>
    <b v="1"/>
    <s v="games/tabletop games"/>
    <n v="220.35999999999999"/>
    <n v="3675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0"/>
    <n v="99"/>
    <b v="1"/>
    <s v="games/tabletop games"/>
    <n v="119.6"/>
    <n v="2475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0"/>
    <n v="79"/>
    <b v="1"/>
    <s v="games/tabletop games"/>
    <n v="407.76923076923077"/>
    <n v="513.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0"/>
    <n v="75"/>
    <b v="1"/>
    <s v="games/tabletop games"/>
    <n v="105.81826105905425"/>
    <n v="3441.75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0"/>
    <n v="207"/>
    <b v="1"/>
    <s v="games/tabletop games"/>
    <n v="141.08235294117648"/>
    <n v="17595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0"/>
    <n v="102"/>
    <b v="1"/>
    <s v="games/tabletop games"/>
    <n v="270.7"/>
    <n v="2040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0"/>
    <n v="32"/>
    <b v="1"/>
    <s v="games/tabletop games"/>
    <n v="153.80000000000001"/>
    <n v="320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0"/>
    <n v="480"/>
    <b v="1"/>
    <s v="games/tabletop games"/>
    <n v="403.57653061224488"/>
    <n v="47040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0"/>
    <n v="11"/>
    <b v="1"/>
    <s v="music/rock"/>
    <n v="185"/>
    <n v="3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0"/>
    <n v="12"/>
    <b v="1"/>
    <s v="music/rock"/>
    <n v="185.33333333333331"/>
    <n v="90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0"/>
    <n v="48"/>
    <b v="1"/>
    <s v="music/rock"/>
    <n v="100.85533333333332"/>
    <n v="1440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0"/>
    <n v="59"/>
    <b v="1"/>
    <s v="music/rock"/>
    <n v="106.22116666666668"/>
    <n v="3540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0"/>
    <n v="79"/>
    <b v="1"/>
    <s v="music/rock"/>
    <n v="121.36666666666667"/>
    <n v="2370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0"/>
    <n v="14"/>
    <b v="1"/>
    <s v="music/rock"/>
    <n v="100.06666666666666"/>
    <n v="210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0"/>
    <n v="106"/>
    <b v="1"/>
    <s v="music/rock"/>
    <n v="119.97755555555555"/>
    <n v="4770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0"/>
    <n v="25"/>
    <b v="1"/>
    <s v="music/rock"/>
    <n v="100.1"/>
    <n v="250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0"/>
    <n v="25"/>
    <b v="1"/>
    <s v="music/rock"/>
    <n v="107.4"/>
    <n v="375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0"/>
    <n v="29"/>
    <b v="1"/>
    <s v="music/rock"/>
    <n v="104.06666666666666"/>
    <n v="43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0"/>
    <n v="43"/>
    <b v="1"/>
    <s v="music/rock"/>
    <n v="172.8"/>
    <n v="1075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0"/>
    <n v="46"/>
    <b v="1"/>
    <s v="music/rock"/>
    <n v="107.2505"/>
    <n v="920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0"/>
    <n v="27"/>
    <b v="1"/>
    <s v="music/rock"/>
    <n v="108.23529411764706"/>
    <n v="229.5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0"/>
    <n v="112"/>
    <b v="1"/>
    <s v="music/rock"/>
    <n v="146.08079999999998"/>
    <n v="5600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0"/>
    <n v="34"/>
    <b v="1"/>
    <s v="music/rock"/>
    <n v="125.25"/>
    <n v="408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0"/>
    <n v="145"/>
    <b v="1"/>
    <s v="music/rock"/>
    <n v="149.07142857142856"/>
    <n v="10150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0"/>
    <n v="19"/>
    <b v="1"/>
    <s v="music/rock"/>
    <n v="100.6"/>
    <n v="190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0"/>
    <n v="288"/>
    <b v="1"/>
    <s v="music/rock"/>
    <n v="105.07333333333332"/>
    <n v="86400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0"/>
    <n v="14"/>
    <b v="1"/>
    <s v="music/rock"/>
    <n v="350.16666666666663"/>
    <n v="4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0"/>
    <n v="7"/>
    <b v="1"/>
    <s v="music/rock"/>
    <n v="101.25"/>
    <n v="56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1"/>
    <n v="211"/>
    <b v="1"/>
    <s v="music/indie rock"/>
    <n v="133.6044"/>
    <n v="10550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1"/>
    <n v="85"/>
    <b v="1"/>
    <s v="music/indie rock"/>
    <n v="170.65217391304347"/>
    <n v="1955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1"/>
    <n v="103"/>
    <b v="1"/>
    <s v="music/indie rock"/>
    <n v="109.35829457364341"/>
    <n v="6643.5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1"/>
    <n v="113"/>
    <b v="1"/>
    <s v="music/indie rock"/>
    <n v="100.70033333333335"/>
    <n v="6780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1"/>
    <n v="167"/>
    <b v="1"/>
    <s v="music/indie rock"/>
    <n v="101.22777777777779"/>
    <n v="30060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1"/>
    <n v="73"/>
    <b v="1"/>
    <s v="music/indie rock"/>
    <n v="106.75857142857143"/>
    <n v="2555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1"/>
    <n v="75"/>
    <b v="1"/>
    <s v="music/indie rock"/>
    <n v="106.65777537961894"/>
    <n v="1473.3525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1"/>
    <n v="614"/>
    <b v="1"/>
    <s v="music/indie rock"/>
    <n v="101.30622"/>
    <n v="307000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1"/>
    <n v="107"/>
    <b v="1"/>
    <s v="music/indie rock"/>
    <n v="106.67450000000001"/>
    <n v="6420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1"/>
    <n v="1224"/>
    <b v="1"/>
    <s v="music/indie rock"/>
    <n v="428.83978378378379"/>
    <n v="226440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1"/>
    <n v="104"/>
    <b v="1"/>
    <s v="music/indie rock"/>
    <n v="104.11111111111111"/>
    <n v="9360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1"/>
    <n v="79"/>
    <b v="1"/>
    <s v="music/indie rock"/>
    <n v="107.86666666666666"/>
    <n v="2370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1"/>
    <n v="157"/>
    <b v="1"/>
    <s v="music/indie rock"/>
    <n v="175.84040000000002"/>
    <n v="7850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1"/>
    <n v="50"/>
    <b v="1"/>
    <s v="music/indie rock"/>
    <n v="156.97"/>
    <n v="600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1"/>
    <n v="64"/>
    <b v="1"/>
    <s v="music/indie rock"/>
    <n v="102.60000000000001"/>
    <n v="1600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1"/>
    <n v="200"/>
    <b v="1"/>
    <s v="music/indie rock"/>
    <n v="104.04266666666666"/>
    <n v="30000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1"/>
    <n v="22"/>
    <b v="1"/>
    <s v="music/indie rock"/>
    <n v="104"/>
    <n v="88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1"/>
    <n v="163"/>
    <b v="1"/>
    <s v="music/indie rock"/>
    <n v="121.05999999999999"/>
    <n v="8150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1"/>
    <n v="77"/>
    <b v="1"/>
    <s v="music/indie rock"/>
    <n v="107.69999999999999"/>
    <n v="2310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1"/>
    <n v="89"/>
    <b v="1"/>
    <s v="music/indie rock"/>
    <n v="108.66"/>
    <n v="4450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0"/>
    <n v="64"/>
    <b v="0"/>
    <s v="food/small batch"/>
    <n v="39.120962394619681"/>
    <n v="6756.48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0"/>
    <n v="4"/>
    <b v="0"/>
    <s v="food/small batch"/>
    <n v="3.1481481481481479"/>
    <n v="108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0"/>
    <n v="4"/>
    <b v="0"/>
    <s v="food/small batch"/>
    <n v="48"/>
    <n v="1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0"/>
    <n v="61"/>
    <b v="0"/>
    <s v="food/small batch"/>
    <n v="20.733333333333334"/>
    <n v="4575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0"/>
    <n v="7"/>
    <b v="0"/>
    <s v="food/small batch"/>
    <n v="8"/>
    <n v="70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0"/>
    <n v="1"/>
    <b v="0"/>
    <s v="food/small batch"/>
    <n v="0.72"/>
    <n v="150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1"/>
    <n v="3355"/>
    <b v="1"/>
    <s v="food/small batch"/>
    <n v="526.09431428571429"/>
    <n v="1174250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1"/>
    <n v="537"/>
    <b v="1"/>
    <s v="food/small batch"/>
    <n v="254.45000000000002"/>
    <n v="53700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1"/>
    <n v="125"/>
    <b v="1"/>
    <s v="food/small batch"/>
    <n v="105.91999999999999"/>
    <n v="31250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1"/>
    <n v="163"/>
    <b v="1"/>
    <s v="food/small batch"/>
    <n v="102.42285714285715"/>
    <n v="57050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1"/>
    <n v="283"/>
    <b v="1"/>
    <s v="food/small batch"/>
    <n v="144.31375"/>
    <n v="22640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1"/>
    <n v="352"/>
    <b v="1"/>
    <s v="food/small batch"/>
    <n v="106.30800000000001"/>
    <n v="88000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1"/>
    <n v="94"/>
    <b v="1"/>
    <s v="food/small batch"/>
    <n v="212.16666666666666"/>
    <n v="564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1"/>
    <n v="67"/>
    <b v="1"/>
    <s v="food/small batch"/>
    <n v="101.95"/>
    <n v="2680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1"/>
    <n v="221"/>
    <b v="1"/>
    <s v="food/small batch"/>
    <n v="102.27200000000001"/>
    <n v="55250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1"/>
    <n v="2165"/>
    <b v="1"/>
    <s v="food/small batch"/>
    <n v="520.73254999999995"/>
    <n v="433000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1"/>
    <n v="179"/>
    <b v="1"/>
    <s v="food/small batch"/>
    <n v="110.65833333333333"/>
    <n v="21480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1"/>
    <n v="123"/>
    <b v="1"/>
    <s v="food/small batch"/>
    <n v="101.14333333333335"/>
    <n v="18450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1"/>
    <n v="1104"/>
    <b v="1"/>
    <s v="food/small batch"/>
    <n v="294.20799999999997"/>
    <n v="276000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1"/>
    <n v="403"/>
    <b v="1"/>
    <s v="food/small batch"/>
    <n v="105.77749999999999"/>
    <n v="161200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0"/>
    <n v="0"/>
    <b v="0"/>
    <s v="technology/web"/>
    <n v="0"/>
    <n v="0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0"/>
    <n v="0"/>
    <b v="0"/>
    <s v="technology/web"/>
    <n v="0"/>
    <n v="0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0"/>
    <n v="1"/>
    <b v="0"/>
    <s v="technology/web"/>
    <n v="3"/>
    <n v="1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0"/>
    <n v="1"/>
    <b v="0"/>
    <s v="technology/web"/>
    <n v="0.1"/>
    <n v="10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0"/>
    <n v="0"/>
    <b v="0"/>
    <s v="technology/web"/>
    <n v="0"/>
    <n v="0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0"/>
    <n v="3"/>
    <b v="0"/>
    <s v="technology/web"/>
    <n v="6.5000000000000002E-2"/>
    <n v="1800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0"/>
    <n v="1"/>
    <b v="0"/>
    <s v="technology/web"/>
    <n v="1.5"/>
    <n v="10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0"/>
    <n v="5"/>
    <b v="0"/>
    <s v="technology/web"/>
    <n v="0.38571428571428573"/>
    <n v="3500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0"/>
    <n v="0"/>
    <b v="0"/>
    <s v="technology/web"/>
    <n v="0"/>
    <n v="0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0"/>
    <n v="0"/>
    <b v="0"/>
    <s v="technology/web"/>
    <n v="0"/>
    <n v="0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0"/>
    <n v="7"/>
    <b v="0"/>
    <s v="technology/web"/>
    <n v="0.5714285714285714"/>
    <n v="1323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0"/>
    <n v="0"/>
    <b v="0"/>
    <s v="technology/web"/>
    <n v="0"/>
    <n v="0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0"/>
    <n v="0"/>
    <b v="0"/>
    <s v="technology/web"/>
    <n v="0"/>
    <n v="0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0"/>
    <n v="1"/>
    <b v="0"/>
    <s v="technology/web"/>
    <n v="7.1428571428571425E-2"/>
    <n v="350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0"/>
    <n v="2"/>
    <b v="0"/>
    <s v="technology/web"/>
    <n v="0.6875"/>
    <n v="160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0"/>
    <n v="0"/>
    <b v="0"/>
    <s v="technology/web"/>
    <n v="0"/>
    <n v="0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0"/>
    <n v="0"/>
    <b v="0"/>
    <s v="technology/web"/>
    <n v="0"/>
    <n v="0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0"/>
    <n v="0"/>
    <b v="0"/>
    <s v="technology/web"/>
    <n v="0"/>
    <n v="0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0"/>
    <n v="3"/>
    <b v="0"/>
    <s v="technology/web"/>
    <n v="14.680000000000001"/>
    <n v="225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0"/>
    <n v="1"/>
    <b v="0"/>
    <s v="technology/web"/>
    <n v="0.04"/>
    <n v="50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0"/>
    <n v="0"/>
    <b v="0"/>
    <s v="technology/web"/>
    <n v="0"/>
    <n v="0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0"/>
    <n v="2"/>
    <b v="0"/>
    <s v="technology/web"/>
    <n v="28.571428571428569"/>
    <n v="8.4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0"/>
    <n v="0"/>
    <b v="0"/>
    <s v="technology/web"/>
    <n v="0"/>
    <n v="0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0"/>
    <n v="0"/>
    <b v="0"/>
    <s v="technology/web"/>
    <n v="0"/>
    <n v="0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0"/>
    <n v="0"/>
    <b v="0"/>
    <s v="technology/web"/>
    <n v="0"/>
    <n v="0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0"/>
    <n v="27"/>
    <b v="0"/>
    <s v="technology/web"/>
    <n v="10.52"/>
    <n v="6750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0"/>
    <n v="14"/>
    <b v="0"/>
    <s v="technology/web"/>
    <n v="1.34"/>
    <n v="7000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0"/>
    <n v="2"/>
    <b v="0"/>
    <s v="technology/web"/>
    <n v="0.25"/>
    <n v="80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0"/>
    <n v="0"/>
    <b v="0"/>
    <s v="technology/web"/>
    <n v="0"/>
    <n v="0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0"/>
    <n v="4"/>
    <b v="0"/>
    <s v="technology/web"/>
    <n v="0.32800000000000001"/>
    <n v="1000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0"/>
    <n v="0"/>
    <b v="0"/>
    <s v="technology/web"/>
    <n v="0"/>
    <n v="0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0"/>
    <n v="6"/>
    <b v="0"/>
    <s v="technology/web"/>
    <n v="3.2727272727272729"/>
    <n v="3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0"/>
    <n v="1"/>
    <b v="0"/>
    <s v="technology/web"/>
    <n v="5.8823529411764705E-3"/>
    <n v="850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0"/>
    <n v="1"/>
    <b v="0"/>
    <s v="technology/web"/>
    <n v="4.5454545454545456E-2"/>
    <n v="22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0"/>
    <n v="0"/>
    <b v="0"/>
    <s v="technology/web"/>
    <n v="0"/>
    <n v="0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0"/>
    <n v="4"/>
    <b v="0"/>
    <s v="technology/web"/>
    <n v="10.877666666666666"/>
    <n v="120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0"/>
    <n v="0"/>
    <b v="0"/>
    <s v="technology/web"/>
    <n v="0"/>
    <n v="0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0"/>
    <n v="0"/>
    <b v="0"/>
    <s v="technology/web"/>
    <n v="0"/>
    <n v="0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0"/>
    <n v="0"/>
    <b v="0"/>
    <s v="technology/web"/>
    <n v="0"/>
    <n v="0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0"/>
    <n v="3"/>
    <b v="0"/>
    <s v="technology/web"/>
    <n v="0.36666666666666664"/>
    <n v="450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0"/>
    <n v="7"/>
    <b v="0"/>
    <s v="technology/web"/>
    <n v="1.8193398957730169"/>
    <n v="6044.5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0"/>
    <n v="2"/>
    <b v="0"/>
    <s v="technology/web"/>
    <n v="2.5"/>
    <n v="60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0"/>
    <n v="3"/>
    <b v="0"/>
    <s v="technology/web"/>
    <n v="4.3499999999999996"/>
    <n v="300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0"/>
    <n v="8"/>
    <b v="0"/>
    <s v="technology/web"/>
    <n v="0.8"/>
    <n v="80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0"/>
    <n v="7"/>
    <b v="0"/>
    <s v="technology/web"/>
    <n v="1.2123076923076923"/>
    <n v="4550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0"/>
    <n v="0"/>
    <b v="0"/>
    <s v="technology/web"/>
    <n v="0"/>
    <n v="0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0"/>
    <n v="3"/>
    <b v="0"/>
    <s v="technology/web"/>
    <n v="0.68399999999999994"/>
    <n v="4500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0"/>
    <n v="8"/>
    <b v="0"/>
    <s v="technology/web"/>
    <n v="1.2513513513513512"/>
    <n v="2960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0"/>
    <n v="1"/>
    <b v="0"/>
    <s v="technology/web"/>
    <n v="0.1875"/>
    <n v="16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0"/>
    <n v="0"/>
    <b v="0"/>
    <s v="technology/web"/>
    <n v="0"/>
    <n v="0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0"/>
    <n v="1"/>
    <b v="0"/>
    <s v="technology/web"/>
    <n v="0.125"/>
    <n v="200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0"/>
    <n v="0"/>
    <b v="0"/>
    <s v="technology/web"/>
    <n v="0"/>
    <n v="0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0"/>
    <n v="1"/>
    <b v="0"/>
    <s v="technology/web"/>
    <n v="0.05"/>
    <n v="100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0"/>
    <n v="2"/>
    <b v="0"/>
    <s v="technology/web"/>
    <n v="0.06"/>
    <n v="100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0"/>
    <n v="0"/>
    <b v="0"/>
    <s v="technology/web"/>
    <n v="0"/>
    <n v="0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0"/>
    <n v="1"/>
    <b v="0"/>
    <s v="technology/web"/>
    <n v="0.2"/>
    <n v="5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0"/>
    <n v="0"/>
    <b v="0"/>
    <s v="technology/web"/>
    <n v="0"/>
    <n v="0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0"/>
    <n v="0"/>
    <b v="0"/>
    <s v="technology/web"/>
    <n v="0"/>
    <n v="0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0"/>
    <n v="0"/>
    <b v="0"/>
    <s v="technology/web"/>
    <n v="0"/>
    <n v="0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0"/>
    <n v="0"/>
    <b v="0"/>
    <s v="technology/web"/>
    <n v="0"/>
    <n v="0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0"/>
    <n v="9"/>
    <b v="0"/>
    <s v="food/food trucks"/>
    <n v="0.71785714285714286"/>
    <n v="2520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x v="0"/>
    <n v="1"/>
    <b v="0"/>
    <s v="food/food trucks"/>
    <n v="0.43333333333333329"/>
    <n v="120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0"/>
    <n v="12"/>
    <b v="0"/>
    <s v="food/food trucks"/>
    <n v="16.833333333333332"/>
    <n v="144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0"/>
    <n v="0"/>
    <b v="0"/>
    <s v="food/food trucks"/>
    <n v="0"/>
    <n v="0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0"/>
    <n v="20"/>
    <b v="0"/>
    <s v="food/food trucks"/>
    <n v="22.52"/>
    <n v="1000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0"/>
    <n v="16"/>
    <b v="0"/>
    <s v="food/food trucks"/>
    <n v="41.384615384615387"/>
    <n v="520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0"/>
    <n v="33"/>
    <b v="0"/>
    <s v="food/food trucks"/>
    <n v="25.259090909090908"/>
    <n v="7260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0"/>
    <n v="2"/>
    <b v="0"/>
    <s v="food/food trucks"/>
    <n v="0.2"/>
    <n v="300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0"/>
    <n v="6"/>
    <b v="0"/>
    <s v="food/food trucks"/>
    <n v="1.8399999999999999"/>
    <n v="1500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0"/>
    <n v="0"/>
    <b v="0"/>
    <s v="food/food trucks"/>
    <n v="0"/>
    <n v="0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0"/>
    <n v="3"/>
    <b v="0"/>
    <s v="food/food trucks"/>
    <n v="0.60399999999999998"/>
    <n v="750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0"/>
    <n v="0"/>
    <b v="0"/>
    <s v="food/food trucks"/>
    <n v="0"/>
    <n v="0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0"/>
    <n v="3"/>
    <b v="0"/>
    <s v="food/food trucks"/>
    <n v="0.83333333333333337"/>
    <n v="90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0"/>
    <n v="13"/>
    <b v="0"/>
    <s v="food/food trucks"/>
    <n v="3.0666666666666664"/>
    <n v="1950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0"/>
    <n v="6"/>
    <b v="0"/>
    <s v="food/food trucks"/>
    <n v="0.55833333333333335"/>
    <n v="3600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0"/>
    <n v="1"/>
    <b v="0"/>
    <s v="food/food trucks"/>
    <n v="2.5000000000000001E-2"/>
    <n v="200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0"/>
    <n v="0"/>
    <b v="0"/>
    <s v="food/food trucks"/>
    <n v="0"/>
    <n v="0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x v="0"/>
    <n v="5"/>
    <b v="0"/>
    <s v="food/food trucks"/>
    <n v="0.02"/>
    <n v="1250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0"/>
    <n v="0"/>
    <b v="0"/>
    <s v="food/food trucks"/>
    <n v="0"/>
    <n v="0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0"/>
    <n v="36"/>
    <b v="0"/>
    <s v="food/food trucks"/>
    <n v="14.825133372851216"/>
    <n v="6073.2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x v="0"/>
    <n v="1"/>
    <b v="0"/>
    <s v="food/food trucks"/>
    <n v="1.6666666666666666E-2"/>
    <n v="60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0"/>
    <n v="1"/>
    <b v="0"/>
    <s v="food/food trucks"/>
    <n v="0.2"/>
    <n v="5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0"/>
    <n v="1"/>
    <b v="0"/>
    <s v="food/food trucks"/>
    <n v="1.3333333333333334E-2"/>
    <n v="600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0"/>
    <n v="9"/>
    <b v="0"/>
    <s v="food/food trucks"/>
    <n v="1.24"/>
    <n v="2250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0"/>
    <n v="1"/>
    <b v="0"/>
    <s v="food/food trucks"/>
    <n v="2.8571428571428574E-2"/>
    <n v="35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0"/>
    <n v="0"/>
    <b v="0"/>
    <s v="food/food trucks"/>
    <n v="0"/>
    <n v="0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0"/>
    <n v="1"/>
    <b v="0"/>
    <s v="food/food trucks"/>
    <n v="2E-3"/>
    <n v="500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0"/>
    <n v="1"/>
    <b v="0"/>
    <s v="food/food trucks"/>
    <n v="2.8571428571428571E-3"/>
    <n v="350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0"/>
    <n v="4"/>
    <b v="0"/>
    <s v="food/food trucks"/>
    <n v="1.4321428571428572"/>
    <n v="5600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0"/>
    <n v="2"/>
    <b v="0"/>
    <s v="food/food trucks"/>
    <n v="0.70000000000000007"/>
    <n v="60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0"/>
    <n v="2"/>
    <b v="0"/>
    <s v="food/food trucks"/>
    <n v="2E-3"/>
    <n v="2000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0"/>
    <n v="2"/>
    <b v="0"/>
    <s v="food/food trucks"/>
    <n v="1.4285714285714287E-2"/>
    <n v="280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0"/>
    <n v="0"/>
    <b v="0"/>
    <s v="food/food trucks"/>
    <n v="0"/>
    <n v="0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0"/>
    <n v="2"/>
    <b v="0"/>
    <s v="food/food trucks"/>
    <n v="0.13"/>
    <n v="400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0"/>
    <n v="4"/>
    <b v="0"/>
    <s v="food/food trucks"/>
    <n v="0.48960000000000004"/>
    <n v="10000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0"/>
    <n v="2"/>
    <b v="0"/>
    <s v="food/food trucks"/>
    <n v="3.8461538461538464E-2"/>
    <n v="2340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0"/>
    <n v="0"/>
    <b v="0"/>
    <s v="food/food trucks"/>
    <n v="0"/>
    <n v="0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0"/>
    <n v="1"/>
    <b v="0"/>
    <s v="food/food trucks"/>
    <n v="0.33333333333333337"/>
    <n v="1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0"/>
    <n v="0"/>
    <b v="0"/>
    <s v="food/food trucks"/>
    <n v="0"/>
    <n v="0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0"/>
    <n v="2"/>
    <b v="0"/>
    <s v="food/food trucks"/>
    <n v="0.2"/>
    <n v="100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0"/>
    <n v="109"/>
    <b v="1"/>
    <s v="food/small batch"/>
    <n v="107.88"/>
    <n v="8175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0"/>
    <n v="372"/>
    <b v="1"/>
    <s v="food/small batch"/>
    <n v="125.94166666666666"/>
    <n v="89280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0"/>
    <n v="311"/>
    <b v="1"/>
    <s v="food/small batch"/>
    <n v="202.51495"/>
    <n v="62200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0"/>
    <n v="61"/>
    <b v="1"/>
    <s v="food/small batch"/>
    <n v="108.60000000000001"/>
    <n v="1830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0"/>
    <n v="115"/>
    <b v="1"/>
    <s v="food/small batch"/>
    <n v="172.8"/>
    <n v="5750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0"/>
    <n v="111"/>
    <b v="1"/>
    <s v="food/small batch"/>
    <n v="167.98"/>
    <n v="5550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0"/>
    <n v="337"/>
    <b v="1"/>
    <s v="food/small batch"/>
    <n v="427.20000000000005"/>
    <n v="8425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0"/>
    <n v="9"/>
    <b v="1"/>
    <s v="food/small batch"/>
    <n v="107.5"/>
    <n v="36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0"/>
    <n v="120"/>
    <b v="1"/>
    <s v="food/small batch"/>
    <n v="108"/>
    <n v="1200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0"/>
    <n v="102"/>
    <b v="1"/>
    <s v="food/small batch"/>
    <n v="101.53353333333335"/>
    <n v="15300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0"/>
    <n v="186"/>
    <b v="1"/>
    <s v="food/small batch"/>
    <n v="115.45"/>
    <n v="18600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0"/>
    <n v="15"/>
    <b v="1"/>
    <s v="food/small batch"/>
    <n v="133.5"/>
    <n v="90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0"/>
    <n v="67"/>
    <b v="1"/>
    <s v="food/small batch"/>
    <n v="154.69999999999999"/>
    <n v="2010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0"/>
    <n v="130"/>
    <b v="1"/>
    <s v="food/small batch"/>
    <n v="100.84571428571429"/>
    <n v="45500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0"/>
    <n v="16"/>
    <b v="1"/>
    <s v="food/small batch"/>
    <n v="182"/>
    <n v="48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0"/>
    <n v="67"/>
    <b v="1"/>
    <s v="food/small batch"/>
    <n v="180.86666666666667"/>
    <n v="1005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0"/>
    <n v="124"/>
    <b v="1"/>
    <s v="food/small batch"/>
    <n v="102.30434782608695"/>
    <n v="28520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0"/>
    <n v="80"/>
    <b v="1"/>
    <s v="food/small batch"/>
    <n v="110.17999999999999"/>
    <n v="4000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0"/>
    <n v="282"/>
    <b v="1"/>
    <s v="food/small batch"/>
    <n v="102.25"/>
    <n v="84600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0"/>
    <n v="68"/>
    <b v="1"/>
    <s v="food/small batch"/>
    <n v="100.78823529411764"/>
    <n v="5780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0"/>
    <n v="86"/>
    <b v="1"/>
    <s v="music/indie rock"/>
    <n v="103.8"/>
    <n v="6450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0"/>
    <n v="115"/>
    <b v="1"/>
    <s v="music/indie rock"/>
    <n v="110.70833333333334"/>
    <n v="3450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0"/>
    <n v="75"/>
    <b v="1"/>
    <s v="music/indie rock"/>
    <n v="116.25000000000001"/>
    <n v="1500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0"/>
    <n v="43"/>
    <b v="1"/>
    <s v="music/indie rock"/>
    <n v="111.1"/>
    <n v="860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0"/>
    <n v="48"/>
    <b v="1"/>
    <s v="music/indie rock"/>
    <n v="180.14285714285714"/>
    <n v="336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0"/>
    <n v="52"/>
    <b v="1"/>
    <s v="music/indie rock"/>
    <n v="100"/>
    <n v="1300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0"/>
    <n v="43"/>
    <b v="1"/>
    <s v="music/indie rock"/>
    <n v="118.5"/>
    <n v="430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0"/>
    <n v="58"/>
    <b v="1"/>
    <s v="music/indie rock"/>
    <n v="107.21700000000001"/>
    <n v="1160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0"/>
    <n v="47"/>
    <b v="1"/>
    <s v="music/indie rock"/>
    <n v="113.66666666666667"/>
    <n v="564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0"/>
    <n v="36"/>
    <b v="1"/>
    <s v="music/indie rock"/>
    <n v="103.16400000000002"/>
    <n v="360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0"/>
    <n v="17"/>
    <b v="1"/>
    <s v="music/indie rock"/>
    <n v="128"/>
    <n v="85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0"/>
    <n v="104"/>
    <b v="1"/>
    <s v="music/indie rock"/>
    <n v="135.76026666666667"/>
    <n v="7800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0"/>
    <n v="47"/>
    <b v="1"/>
    <s v="music/indie rock"/>
    <n v="100"/>
    <n v="940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0"/>
    <n v="38"/>
    <b v="1"/>
    <s v="music/indie rock"/>
    <n v="100.00360000000002"/>
    <n v="1900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0"/>
    <n v="81"/>
    <b v="1"/>
    <s v="music/indie rock"/>
    <n v="104.71999999999998"/>
    <n v="2025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0"/>
    <n v="55"/>
    <b v="1"/>
    <s v="music/indie rock"/>
    <n v="105.02249999999999"/>
    <n v="1760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0"/>
    <n v="41"/>
    <b v="1"/>
    <s v="music/indie rock"/>
    <n v="171.33333333333334"/>
    <n v="307.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0"/>
    <n v="79"/>
    <b v="1"/>
    <s v="music/indie rock"/>
    <n v="127.49999999999999"/>
    <n v="6320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0"/>
    <n v="16"/>
    <b v="1"/>
    <s v="music/indie rock"/>
    <n v="133.44333333333333"/>
    <n v="48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0"/>
    <n v="8"/>
    <b v="1"/>
    <s v="music/indie rock"/>
    <n v="100"/>
    <n v="16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0"/>
    <n v="95"/>
    <b v="1"/>
    <s v="music/indie rock"/>
    <n v="112.91099999999999"/>
    <n v="3800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0"/>
    <n v="25"/>
    <b v="1"/>
    <s v="music/indie rock"/>
    <n v="100.1"/>
    <n v="250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0"/>
    <n v="19"/>
    <b v="1"/>
    <s v="music/indie rock"/>
    <n v="113.72727272727272"/>
    <n v="20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0"/>
    <n v="90"/>
    <b v="1"/>
    <s v="music/indie rock"/>
    <n v="119.31742857142855"/>
    <n v="3150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0"/>
    <n v="41"/>
    <b v="1"/>
    <s v="music/indie rock"/>
    <n v="103.25"/>
    <n v="820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0"/>
    <n v="30"/>
    <b v="1"/>
    <s v="music/indie rock"/>
    <n v="265.66666666666669"/>
    <n v="90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0"/>
    <n v="38"/>
    <b v="1"/>
    <s v="music/indie rock"/>
    <n v="100.05066666666667"/>
    <n v="570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0"/>
    <n v="65"/>
    <b v="1"/>
    <s v="music/indie rock"/>
    <n v="106.69999999999999"/>
    <n v="1950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0"/>
    <n v="75"/>
    <b v="1"/>
    <s v="music/indie rock"/>
    <n v="133.67142857142858"/>
    <n v="2625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0"/>
    <n v="16"/>
    <b v="1"/>
    <s v="music/indie rock"/>
    <n v="121.39999999999999"/>
    <n v="80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0"/>
    <n v="10"/>
    <b v="1"/>
    <s v="music/indie rock"/>
    <n v="103.2"/>
    <n v="50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0"/>
    <n v="27"/>
    <b v="1"/>
    <s v="music/indie rock"/>
    <n v="125"/>
    <n v="162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0"/>
    <n v="259"/>
    <b v="1"/>
    <s v="music/indie rock"/>
    <n v="128.69999999999999"/>
    <n v="51800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0"/>
    <n v="39"/>
    <b v="1"/>
    <s v="music/indie rock"/>
    <n v="101.00533333333333"/>
    <n v="585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0"/>
    <n v="42"/>
    <b v="1"/>
    <s v="music/indie rock"/>
    <n v="127.53666666666665"/>
    <n v="630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0"/>
    <n v="56"/>
    <b v="1"/>
    <s v="music/indie rock"/>
    <n v="112.7715"/>
    <n v="2240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0"/>
    <n v="20"/>
    <b v="1"/>
    <s v="music/indie rock"/>
    <n v="105.60000000000001"/>
    <n v="200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0"/>
    <n v="170"/>
    <b v="1"/>
    <s v="music/indie rock"/>
    <n v="202.625"/>
    <n v="6800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0"/>
    <n v="29"/>
    <b v="1"/>
    <s v="music/indie rock"/>
    <n v="113.33333333333333"/>
    <n v="17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0"/>
    <n v="7"/>
    <b v="0"/>
    <s v="food/restaurants"/>
    <n v="2.5545454545454547"/>
    <n v="770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0"/>
    <n v="5"/>
    <b v="0"/>
    <s v="food/restaurants"/>
    <n v="7.8181818181818186E-2"/>
    <n v="5500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0"/>
    <n v="0"/>
    <b v="0"/>
    <s v="food/restaurants"/>
    <n v="0"/>
    <n v="0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0"/>
    <n v="0"/>
    <b v="0"/>
    <s v="food/restaurants"/>
    <n v="0"/>
    <n v="0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0"/>
    <n v="0"/>
    <b v="0"/>
    <s v="food/restaurants"/>
    <n v="0"/>
    <n v="0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0"/>
    <n v="2"/>
    <b v="0"/>
    <s v="food/restaurants"/>
    <n v="0.6"/>
    <n v="100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x v="0"/>
    <n v="0"/>
    <b v="0"/>
    <s v="food/restaurants"/>
    <n v="0"/>
    <n v="0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0"/>
    <n v="0"/>
    <b v="0"/>
    <s v="food/restaurants"/>
    <n v="0"/>
    <n v="0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0"/>
    <n v="28"/>
    <b v="0"/>
    <s v="food/restaurants"/>
    <n v="1.0526315789473684"/>
    <n v="26600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0"/>
    <n v="2"/>
    <b v="0"/>
    <s v="food/restaurants"/>
    <n v="0.15"/>
    <n v="1000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0"/>
    <n v="0"/>
    <b v="0"/>
    <s v="food/restaurants"/>
    <n v="0"/>
    <n v="0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0"/>
    <n v="0"/>
    <b v="0"/>
    <s v="food/restaurants"/>
    <n v="0"/>
    <n v="0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0"/>
    <n v="0"/>
    <b v="0"/>
    <s v="food/restaurants"/>
    <n v="0"/>
    <n v="0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0"/>
    <n v="4"/>
    <b v="0"/>
    <s v="food/restaurants"/>
    <n v="1.7500000000000002"/>
    <n v="480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0"/>
    <n v="12"/>
    <b v="0"/>
    <s v="food/restaurants"/>
    <n v="18.600000000000001"/>
    <n v="600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0"/>
    <n v="0"/>
    <b v="0"/>
    <s v="food/restaurants"/>
    <n v="0"/>
    <n v="0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0"/>
    <n v="33"/>
    <b v="0"/>
    <s v="food/restaurants"/>
    <n v="9.8166666666666664"/>
    <n v="5940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0"/>
    <n v="0"/>
    <b v="0"/>
    <s v="food/restaurants"/>
    <n v="0"/>
    <n v="0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0"/>
    <n v="4"/>
    <b v="0"/>
    <s v="food/restaurants"/>
    <n v="4.3333333333333335E-2"/>
    <n v="6000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0"/>
    <n v="0"/>
    <b v="0"/>
    <s v="food/restaurants"/>
    <n v="0"/>
    <n v="0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0"/>
    <n v="132"/>
    <b v="1"/>
    <s v="music/classical music"/>
    <n v="109.48792"/>
    <n v="16500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0"/>
    <n v="27"/>
    <b v="1"/>
    <s v="music/classical music"/>
    <n v="100"/>
    <n v="1350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0"/>
    <n v="26"/>
    <b v="1"/>
    <s v="music/classical music"/>
    <n v="156.44444444444446"/>
    <n v="234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0"/>
    <n v="43"/>
    <b v="1"/>
    <s v="music/classical music"/>
    <n v="101.6"/>
    <n v="3225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0"/>
    <n v="80"/>
    <b v="1"/>
    <s v="music/classical music"/>
    <n v="100.325"/>
    <n v="6400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0"/>
    <n v="33"/>
    <b v="1"/>
    <s v="music/classical music"/>
    <n v="112.94999999999999"/>
    <n v="1320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0"/>
    <n v="71"/>
    <b v="1"/>
    <s v="music/classical music"/>
    <n v="102.125"/>
    <n v="2840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0"/>
    <n v="81"/>
    <b v="1"/>
    <s v="music/classical music"/>
    <n v="107.24974999999999"/>
    <n v="3240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x v="0"/>
    <n v="76"/>
    <b v="1"/>
    <s v="music/classical music"/>
    <n v="104.28333333333333"/>
    <n v="4560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0"/>
    <n v="48"/>
    <b v="1"/>
    <s v="music/classical music"/>
    <n v="100"/>
    <n v="3120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0"/>
    <n v="61"/>
    <b v="1"/>
    <s v="music/classical music"/>
    <n v="100.4"/>
    <n v="2745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0"/>
    <n v="60"/>
    <b v="1"/>
    <s v="music/classical music"/>
    <n v="126.125"/>
    <n v="2400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0"/>
    <n v="136"/>
    <b v="1"/>
    <s v="music/classical music"/>
    <n v="110.66666666666667"/>
    <n v="10200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0"/>
    <n v="14"/>
    <b v="1"/>
    <s v="music/classical music"/>
    <n v="105"/>
    <n v="28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x v="0"/>
    <n v="78"/>
    <b v="1"/>
    <s v="music/classical music"/>
    <n v="103.77499999999999"/>
    <n v="15600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0"/>
    <n v="4"/>
    <b v="1"/>
    <s v="music/classical music"/>
    <n v="115.99999999999999"/>
    <n v="1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0"/>
    <n v="11"/>
    <b v="1"/>
    <s v="music/classical music"/>
    <n v="110.00000000000001"/>
    <n v="11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0"/>
    <n v="185"/>
    <b v="1"/>
    <s v="music/classical music"/>
    <n v="113.01761111111111"/>
    <n v="33300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0"/>
    <n v="59"/>
    <b v="1"/>
    <s v="music/classical music"/>
    <n v="100.25"/>
    <n v="5900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0"/>
    <n v="27"/>
    <b v="1"/>
    <s v="music/classical music"/>
    <n v="103.4"/>
    <n v="675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0"/>
    <n v="63"/>
    <b v="1"/>
    <s v="music/classical music"/>
    <n v="107.02857142857142"/>
    <n v="2205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0"/>
    <n v="13"/>
    <b v="1"/>
    <s v="music/classical music"/>
    <n v="103.57142857142858"/>
    <n v="91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0"/>
    <n v="13"/>
    <b v="1"/>
    <s v="music/classical music"/>
    <n v="156.4"/>
    <n v="32.5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0"/>
    <n v="57"/>
    <b v="1"/>
    <s v="music/classical music"/>
    <n v="100.82"/>
    <n v="2850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0"/>
    <n v="61"/>
    <b v="1"/>
    <s v="music/classical music"/>
    <n v="195.3"/>
    <n v="1220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0"/>
    <n v="65"/>
    <b v="1"/>
    <s v="music/classical music"/>
    <n v="111.71428571428572"/>
    <n v="2275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0"/>
    <n v="134"/>
    <b v="1"/>
    <s v="music/classical music"/>
    <n v="119.85454545454546"/>
    <n v="7370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0"/>
    <n v="37"/>
    <b v="1"/>
    <s v="music/classical music"/>
    <n v="101.85"/>
    <n v="2220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0"/>
    <n v="37"/>
    <b v="1"/>
    <s v="music/classical music"/>
    <n v="102.80254777070064"/>
    <n v="580.9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0"/>
    <n v="150"/>
    <b v="1"/>
    <s v="music/classical music"/>
    <n v="100.84615384615385"/>
    <n v="9750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0"/>
    <n v="56"/>
    <b v="1"/>
    <s v="music/classical music"/>
    <n v="102.73469387755102"/>
    <n v="2058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0"/>
    <n v="18"/>
    <b v="1"/>
    <s v="music/classical music"/>
    <n v="106.5"/>
    <n v="540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0"/>
    <n v="60"/>
    <b v="1"/>
    <s v="music/classical music"/>
    <n v="155.53333333333333"/>
    <n v="900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0"/>
    <n v="67"/>
    <b v="1"/>
    <s v="music/classical music"/>
    <n v="122.8"/>
    <n v="2010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0"/>
    <n v="35"/>
    <b v="1"/>
    <s v="music/classical music"/>
    <n v="107.35"/>
    <n v="700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0"/>
    <n v="34"/>
    <b v="1"/>
    <s v="music/classical music"/>
    <n v="105.50335570469798"/>
    <n v="253.3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0"/>
    <n v="36"/>
    <b v="1"/>
    <s v="music/classical music"/>
    <n v="118.44444444444444"/>
    <n v="324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0"/>
    <n v="18"/>
    <b v="1"/>
    <s v="music/classical music"/>
    <n v="108.88"/>
    <n v="225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0"/>
    <n v="25"/>
    <b v="1"/>
    <s v="music/classical music"/>
    <n v="111.25"/>
    <n v="200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0"/>
    <n v="21"/>
    <b v="1"/>
    <s v="music/classical music"/>
    <n v="100.1"/>
    <n v="630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0"/>
    <n v="0"/>
    <b v="0"/>
    <s v="food/food trucks"/>
    <n v="0"/>
    <n v="0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0"/>
    <n v="3"/>
    <b v="0"/>
    <s v="food/food trucks"/>
    <n v="0.75"/>
    <n v="300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0"/>
    <n v="0"/>
    <b v="0"/>
    <s v="food/food trucks"/>
    <n v="0"/>
    <n v="0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0"/>
    <n v="0"/>
    <b v="0"/>
    <s v="food/food trucks"/>
    <n v="0"/>
    <n v="0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0"/>
    <n v="0"/>
    <b v="0"/>
    <s v="food/food trucks"/>
    <n v="0"/>
    <n v="0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0"/>
    <n v="2"/>
    <b v="0"/>
    <s v="food/food trucks"/>
    <n v="0.26666666666666666"/>
    <n v="90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0"/>
    <n v="1"/>
    <b v="0"/>
    <s v="food/food trucks"/>
    <n v="0.5"/>
    <n v="10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0"/>
    <n v="2"/>
    <b v="0"/>
    <s v="food/food trucks"/>
    <n v="2.2307692307692308"/>
    <n v="130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0"/>
    <n v="2"/>
    <b v="0"/>
    <s v="food/food trucks"/>
    <n v="0.84285714285714297"/>
    <n v="140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0"/>
    <n v="4"/>
    <b v="0"/>
    <s v="food/food trucks"/>
    <n v="0.25"/>
    <n v="4000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0"/>
    <n v="0"/>
    <b v="0"/>
    <s v="food/food trucks"/>
    <n v="0"/>
    <n v="0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0"/>
    <n v="0"/>
    <b v="0"/>
    <s v="food/food trucks"/>
    <n v="0"/>
    <n v="0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0"/>
    <n v="0"/>
    <b v="0"/>
    <s v="food/food trucks"/>
    <n v="0"/>
    <n v="0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0"/>
    <n v="0"/>
    <b v="0"/>
    <s v="food/food trucks"/>
    <n v="0"/>
    <n v="0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0"/>
    <n v="0"/>
    <b v="0"/>
    <s v="food/food trucks"/>
    <n v="0"/>
    <n v="0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0"/>
    <n v="0"/>
    <b v="0"/>
    <s v="food/food trucks"/>
    <n v="0"/>
    <n v="0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0"/>
    <n v="0"/>
    <b v="0"/>
    <s v="food/food trucks"/>
    <n v="0"/>
    <n v="0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0"/>
    <n v="12"/>
    <b v="0"/>
    <s v="food/food trucks"/>
    <n v="0.13849999999999998"/>
    <n v="24000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0"/>
    <n v="2"/>
    <b v="0"/>
    <s v="food/food trucks"/>
    <n v="0.6"/>
    <n v="170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0"/>
    <n v="11"/>
    <b v="0"/>
    <s v="food/food trucks"/>
    <n v="10.6"/>
    <n v="550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x v="0"/>
    <n v="1"/>
    <b v="0"/>
    <s v="food/food trucks"/>
    <n v="1.1111111111111111E-3"/>
    <n v="900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0"/>
    <n v="5"/>
    <b v="0"/>
    <s v="food/food trucks"/>
    <n v="0.5"/>
    <n v="50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0"/>
    <n v="0"/>
    <b v="0"/>
    <s v="food/food trucks"/>
    <n v="0"/>
    <n v="0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0"/>
    <n v="1"/>
    <b v="0"/>
    <s v="food/food trucks"/>
    <n v="0.16666666666666669"/>
    <n v="30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0"/>
    <n v="1"/>
    <b v="0"/>
    <s v="food/food trucks"/>
    <n v="0.16666666666666669"/>
    <n v="30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0"/>
    <n v="6"/>
    <b v="0"/>
    <s v="food/food trucks"/>
    <n v="2.4340000000000002"/>
    <n v="3000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0"/>
    <n v="8"/>
    <b v="0"/>
    <s v="food/food trucks"/>
    <n v="3.8833333333333329"/>
    <n v="480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0"/>
    <n v="1"/>
    <b v="0"/>
    <s v="food/food trucks"/>
    <n v="0.01"/>
    <n v="500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0"/>
    <n v="0"/>
    <b v="0"/>
    <s v="food/food trucks"/>
    <n v="0"/>
    <n v="0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0"/>
    <n v="2"/>
    <b v="0"/>
    <s v="food/food trucks"/>
    <n v="1.7333333333333332"/>
    <n v="30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0"/>
    <n v="1"/>
    <b v="0"/>
    <s v="food/food trucks"/>
    <n v="0.16666666666666669"/>
    <n v="30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0"/>
    <n v="0"/>
    <b v="0"/>
    <s v="food/food trucks"/>
    <n v="0"/>
    <n v="0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0"/>
    <n v="1"/>
    <b v="0"/>
    <s v="food/food trucks"/>
    <n v="1.25E-3"/>
    <n v="800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0"/>
    <n v="19"/>
    <b v="0"/>
    <s v="food/food trucks"/>
    <n v="12.166666666666668"/>
    <n v="2850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0"/>
    <n v="27"/>
    <b v="0"/>
    <s v="food/food trucks"/>
    <n v="23.588571428571427"/>
    <n v="9450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0"/>
    <n v="7"/>
    <b v="0"/>
    <s v="food/food trucks"/>
    <n v="5.6666666666666661"/>
    <n v="105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0"/>
    <n v="14"/>
    <b v="0"/>
    <s v="food/food trucks"/>
    <n v="39"/>
    <n v="420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0"/>
    <n v="5"/>
    <b v="0"/>
    <s v="food/food trucks"/>
    <n v="0.99546510341776351"/>
    <n v="452.05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0"/>
    <n v="30"/>
    <b v="0"/>
    <s v="food/food trucks"/>
    <n v="6.9320000000000004"/>
    <n v="15000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1"/>
    <n v="151"/>
    <b v="1"/>
    <s v="technology/space exploration"/>
    <n v="661.4"/>
    <n v="755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1"/>
    <n v="489"/>
    <b v="1"/>
    <s v="technology/space exploration"/>
    <n v="326.0916666666667"/>
    <n v="58680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1"/>
    <n v="50"/>
    <b v="1"/>
    <s v="technology/space exploration"/>
    <n v="101.48571428571429"/>
    <n v="875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1"/>
    <n v="321"/>
    <b v="1"/>
    <s v="technology/space exploration"/>
    <n v="104.21799999999999"/>
    <n v="64200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1"/>
    <n v="1762"/>
    <b v="1"/>
    <s v="technology/space exploration"/>
    <n v="107.42157000000002"/>
    <n v="1762000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1"/>
    <n v="385"/>
    <b v="1"/>
    <s v="technology/space exploration"/>
    <n v="110.05454545454545"/>
    <n v="42350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1"/>
    <n v="398"/>
    <b v="1"/>
    <s v="technology/space exploration"/>
    <n v="407.7"/>
    <n v="31840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1"/>
    <n v="304"/>
    <b v="1"/>
    <s v="technology/space exploration"/>
    <n v="223.92500000000001"/>
    <n v="24320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1"/>
    <n v="676"/>
    <b v="1"/>
    <s v="technology/space exploration"/>
    <n v="303.80111428571428"/>
    <n v="236600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1"/>
    <n v="577"/>
    <b v="1"/>
    <s v="technology/space exploration"/>
    <n v="141.3251043268175"/>
    <n v="131354.04999999999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1"/>
    <n v="3663"/>
    <b v="1"/>
    <s v="technology/space exploration"/>
    <n v="2790.6363636363635"/>
    <n v="402930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1"/>
    <n v="294"/>
    <b v="1"/>
    <s v="technology/space exploration"/>
    <n v="171.76130000000001"/>
    <n v="29400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1"/>
    <n v="28"/>
    <b v="1"/>
    <s v="technology/space exploration"/>
    <n v="101.01333333333334"/>
    <n v="2100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1"/>
    <n v="100"/>
    <b v="1"/>
    <s v="technology/space exploration"/>
    <n v="102"/>
    <n v="10500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0"/>
    <n v="72"/>
    <b v="1"/>
    <s v="technology/space exploration"/>
    <n v="169.76511744127936"/>
    <n v="1440.72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1"/>
    <n v="238"/>
    <b v="1"/>
    <s v="technology/space exploration"/>
    <n v="114.53400000000001"/>
    <n v="59500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1"/>
    <n v="159"/>
    <b v="1"/>
    <s v="technology/space exploration"/>
    <n v="877.6"/>
    <n v="795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1"/>
    <n v="77"/>
    <b v="1"/>
    <s v="technology/space exploration"/>
    <n v="105.38666666666667"/>
    <n v="11550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1"/>
    <n v="53"/>
    <b v="1"/>
    <s v="technology/space exploration"/>
    <n v="188.39999999999998"/>
    <n v="530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1"/>
    <n v="1251"/>
    <b v="1"/>
    <s v="technology/space exploration"/>
    <n v="143.65230769230772"/>
    <n v="813150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1"/>
    <n v="465"/>
    <b v="1"/>
    <s v="technology/space exploration"/>
    <n v="145.88"/>
    <n v="69750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0"/>
    <n v="74"/>
    <b v="1"/>
    <s v="technology/space exploration"/>
    <n v="131.184"/>
    <n v="1110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0"/>
    <n v="62"/>
    <b v="1"/>
    <s v="technology/space exploration"/>
    <n v="113.99999999999999"/>
    <n v="1240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0"/>
    <n v="3468"/>
    <b v="1"/>
    <s v="technology/space exploration"/>
    <n v="1379.4206249999997"/>
    <n v="277440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0"/>
    <n v="52"/>
    <b v="1"/>
    <s v="technology/space exploration"/>
    <n v="956"/>
    <n v="78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0"/>
    <n v="50"/>
    <b v="1"/>
    <s v="technology/space exploration"/>
    <n v="112.00000000000001"/>
    <n v="1250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0"/>
    <n v="45"/>
    <b v="1"/>
    <s v="technology/space exploration"/>
    <n v="646.66666666666663"/>
    <n v="67.5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0"/>
    <n v="21"/>
    <b v="1"/>
    <s v="technology/space exploration"/>
    <n v="110.36948748510132"/>
    <n v="176.19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0"/>
    <n v="100"/>
    <b v="1"/>
    <s v="technology/space exploration"/>
    <n v="127.74000000000001"/>
    <n v="5000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0"/>
    <n v="81"/>
    <b v="1"/>
    <s v="technology/space exploration"/>
    <n v="157.9"/>
    <n v="1620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0"/>
    <n v="286"/>
    <b v="1"/>
    <s v="technology/space exploration"/>
    <n v="114.66525000000001"/>
    <n v="57200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0"/>
    <n v="42"/>
    <b v="1"/>
    <s v="technology/space exploration"/>
    <n v="137.00934579439252"/>
    <n v="449.4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0"/>
    <n v="199"/>
    <b v="1"/>
    <s v="technology/space exploration"/>
    <n v="354.62"/>
    <n v="9950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0"/>
    <n v="25"/>
    <b v="1"/>
    <s v="technology/space exploration"/>
    <n v="106.02150537634409"/>
    <n v="232.5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0"/>
    <n v="84"/>
    <b v="1"/>
    <s v="technology/space exploration"/>
    <n v="100"/>
    <n v="9660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0"/>
    <n v="50"/>
    <b v="1"/>
    <s v="technology/space exploration"/>
    <n v="187.3"/>
    <n v="500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0"/>
    <n v="26"/>
    <b v="1"/>
    <s v="technology/space exploration"/>
    <n v="166.2"/>
    <n v="130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0"/>
    <n v="14"/>
    <b v="1"/>
    <s v="technology/space exploration"/>
    <n v="101.72910662824208"/>
    <n v="48.58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0"/>
    <n v="49"/>
    <b v="1"/>
    <s v="technology/space exploration"/>
    <n v="164"/>
    <n v="147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0"/>
    <n v="69"/>
    <b v="1"/>
    <s v="technology/space exploration"/>
    <n v="105.66666666666666"/>
    <n v="2070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0"/>
    <n v="0"/>
    <b v="0"/>
    <s v="technology/space exploration"/>
    <n v="0"/>
    <n v="0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1"/>
    <n v="1501"/>
    <b v="0"/>
    <s v="technology/space exploration"/>
    <n v="33.559730999999999"/>
    <n v="15010000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1"/>
    <n v="52"/>
    <b v="0"/>
    <s v="technology/space exploration"/>
    <n v="2.0529999999999999"/>
    <n v="52000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1"/>
    <n v="23"/>
    <b v="0"/>
    <s v="technology/space exploration"/>
    <n v="10.5"/>
    <n v="4600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1"/>
    <n v="535"/>
    <b v="0"/>
    <s v="technology/space exploration"/>
    <n v="8.4172840000000004"/>
    <n v="2675000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0"/>
    <n v="3"/>
    <b v="0"/>
    <s v="technology/space exploration"/>
    <n v="1.44"/>
    <n v="75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0"/>
    <n v="6"/>
    <b v="0"/>
    <s v="technology/space exploration"/>
    <n v="0.88333333333333341"/>
    <n v="720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0"/>
    <n v="3"/>
    <b v="0"/>
    <s v="technology/space exploration"/>
    <n v="9.920000000000001E-2"/>
    <n v="3750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0"/>
    <n v="5"/>
    <b v="0"/>
    <s v="technology/space exploration"/>
    <n v="0.59666666666666668"/>
    <n v="3000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0"/>
    <n v="17"/>
    <b v="0"/>
    <s v="technology/space exploration"/>
    <n v="1.8689285714285715"/>
    <n v="47600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0"/>
    <n v="11"/>
    <b v="0"/>
    <s v="technology/space exploration"/>
    <n v="0.88500000000000001"/>
    <n v="11000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0"/>
    <n v="70"/>
    <b v="0"/>
    <s v="technology/space exploration"/>
    <n v="11.52156862745098"/>
    <n v="35700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0"/>
    <n v="6"/>
    <b v="0"/>
    <s v="technology/space exploration"/>
    <n v="5.1000000000000004E-2"/>
    <n v="6000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x v="0"/>
    <n v="43"/>
    <b v="0"/>
    <s v="technology/space exploration"/>
    <n v="21.033333333333335"/>
    <n v="6450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0"/>
    <n v="152"/>
    <b v="0"/>
    <s v="technology/space exploration"/>
    <n v="11.436666666666667"/>
    <n v="228000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0"/>
    <n v="59"/>
    <b v="0"/>
    <s v="technology/space exploration"/>
    <n v="18.737933333333334"/>
    <n v="17700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0"/>
    <n v="4"/>
    <b v="0"/>
    <s v="technology/space exploration"/>
    <n v="9.285714285714286E-2"/>
    <n v="3920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x v="0"/>
    <n v="10"/>
    <b v="0"/>
    <s v="technology/space exploration"/>
    <n v="2.7204081632653061"/>
    <n v="4900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0"/>
    <n v="5"/>
    <b v="0"/>
    <s v="technology/space exploration"/>
    <n v="9.5000000000000001E-2"/>
    <n v="1000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0"/>
    <n v="60"/>
    <b v="1"/>
    <s v="technology/makerspaces"/>
    <n v="102.89999999999999"/>
    <n v="3000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0"/>
    <n v="80"/>
    <b v="1"/>
    <s v="technology/makerspaces"/>
    <n v="106.80000000000001"/>
    <n v="16000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0"/>
    <n v="56"/>
    <b v="1"/>
    <s v="technology/makerspaces"/>
    <n v="104.59625"/>
    <n v="11200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0"/>
    <n v="104"/>
    <b v="1"/>
    <s v="technology/makerspaces"/>
    <n v="103.42857142857143"/>
    <n v="18200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0"/>
    <n v="46"/>
    <b v="1"/>
    <s v="technology/makerspaces"/>
    <n v="123.14285714285715"/>
    <n v="1610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0"/>
    <n v="206"/>
    <b v="1"/>
    <s v="technology/makerspaces"/>
    <n v="159.29509999999999"/>
    <n v="20600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0"/>
    <n v="18"/>
    <b v="1"/>
    <s v="technology/makerspaces"/>
    <n v="110.66666666666667"/>
    <n v="270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0"/>
    <n v="28"/>
    <b v="1"/>
    <s v="technology/makerspaces"/>
    <n v="170.70000000000002"/>
    <n v="280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0"/>
    <n v="11"/>
    <b v="1"/>
    <s v="technology/makerspaces"/>
    <n v="125.125"/>
    <n v="88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1"/>
    <n v="60"/>
    <b v="0"/>
    <s v="technology/makerspaces"/>
    <n v="6.4158609339642041"/>
    <n v="23332.799999999999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1"/>
    <n v="84"/>
    <b v="0"/>
    <s v="technology/makerspaces"/>
    <n v="11.343999999999999"/>
    <n v="21000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1"/>
    <n v="47"/>
    <b v="0"/>
    <s v="technology/makerspaces"/>
    <n v="33.19"/>
    <n v="4700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1"/>
    <n v="66"/>
    <b v="0"/>
    <s v="technology/makerspaces"/>
    <n v="27.58"/>
    <n v="26400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1"/>
    <n v="171"/>
    <b v="0"/>
    <s v="technology/makerspaces"/>
    <n v="62.839999999999996"/>
    <n v="59850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1"/>
    <n v="29"/>
    <b v="0"/>
    <s v="technology/makerspaces"/>
    <n v="7.5880000000000001"/>
    <n v="7250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0"/>
    <n v="9"/>
    <b v="0"/>
    <s v="technology/makerspaces"/>
    <n v="50.38095238095238"/>
    <n v="189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0"/>
    <n v="27"/>
    <b v="0"/>
    <s v="technology/makerspaces"/>
    <n v="17.512820512820511"/>
    <n v="5265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0"/>
    <n v="2"/>
    <b v="0"/>
    <s v="technology/makerspaces"/>
    <n v="1.375E-2"/>
    <n v="16000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0"/>
    <n v="3"/>
    <b v="0"/>
    <s v="technology/makerspaces"/>
    <n v="0.33"/>
    <n v="1200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x v="0"/>
    <n v="4"/>
    <b v="0"/>
    <s v="technology/makerspaces"/>
    <n v="0.86250000000000004"/>
    <n v="1280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0"/>
    <n v="2"/>
    <b v="0"/>
    <s v="food/food trucks"/>
    <n v="0.6875"/>
    <n v="160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0"/>
    <n v="20"/>
    <b v="0"/>
    <s v="food/food trucks"/>
    <n v="28.299999999999997"/>
    <n v="1200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0"/>
    <n v="3"/>
    <b v="0"/>
    <s v="food/food trucks"/>
    <n v="0.24"/>
    <n v="450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0"/>
    <n v="4"/>
    <b v="0"/>
    <s v="food/food trucks"/>
    <n v="1.1428571428571428"/>
    <n v="28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0"/>
    <n v="1"/>
    <b v="0"/>
    <s v="food/food trucks"/>
    <n v="0.02"/>
    <n v="50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0"/>
    <n v="0"/>
    <b v="0"/>
    <s v="food/food trucks"/>
    <n v="0"/>
    <n v="0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0"/>
    <n v="0"/>
    <b v="0"/>
    <s v="food/food trucks"/>
    <n v="0"/>
    <n v="0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x v="0"/>
    <n v="14"/>
    <b v="0"/>
    <s v="food/food trucks"/>
    <n v="0.14799999999999999"/>
    <n v="7000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0"/>
    <n v="1"/>
    <b v="0"/>
    <s v="food/food trucks"/>
    <n v="2.8571428571428571E-3"/>
    <n v="350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0"/>
    <n v="118"/>
    <b v="0"/>
    <s v="food/food trucks"/>
    <n v="10.7325"/>
    <n v="94400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0"/>
    <n v="2"/>
    <b v="0"/>
    <s v="food/food trucks"/>
    <n v="5.3846153846153842E-2"/>
    <n v="1300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0"/>
    <n v="1"/>
    <b v="0"/>
    <s v="food/food trucks"/>
    <n v="0.7142857142857143"/>
    <n v="3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0"/>
    <n v="3"/>
    <b v="0"/>
    <s v="food/food trucks"/>
    <n v="0.8"/>
    <n v="150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0"/>
    <n v="1"/>
    <b v="0"/>
    <s v="food/food trucks"/>
    <n v="3.3333333333333335E-3"/>
    <n v="300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0"/>
    <n v="3"/>
    <b v="0"/>
    <s v="food/food trucks"/>
    <n v="0.47333333333333333"/>
    <n v="450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0"/>
    <n v="38"/>
    <b v="0"/>
    <s v="food/food trucks"/>
    <n v="5.65"/>
    <n v="22800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0"/>
    <n v="52"/>
    <b v="0"/>
    <s v="food/food trucks"/>
    <n v="26.35217391304348"/>
    <n v="11960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0"/>
    <n v="2"/>
    <b v="0"/>
    <s v="food/food trucks"/>
    <n v="0.325125"/>
    <n v="160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0"/>
    <n v="0"/>
    <b v="0"/>
    <s v="food/food trucks"/>
    <n v="0"/>
    <n v="0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0"/>
    <n v="4"/>
    <b v="0"/>
    <s v="food/food trucks"/>
    <n v="0.7000700070007001"/>
    <n v="399.96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0"/>
    <n v="46"/>
    <b v="0"/>
    <s v="theater/spaces"/>
    <n v="46.176470588235297"/>
    <n v="1564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1"/>
    <n v="26"/>
    <b v="0"/>
    <s v="theater/spaces"/>
    <n v="34.410000000000004"/>
    <n v="2600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0"/>
    <n v="45"/>
    <b v="0"/>
    <s v="theater/spaces"/>
    <n v="103.75000000000001"/>
    <n v="18000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0"/>
    <n v="7"/>
    <b v="0"/>
    <s v="theater/spaces"/>
    <n v="6.0263157894736841"/>
    <n v="1330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0"/>
    <n v="8"/>
    <b v="0"/>
    <s v="theater/spaces"/>
    <n v="10.539393939393939"/>
    <n v="1320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1"/>
    <n v="263"/>
    <b v="1"/>
    <s v="theater/spaces"/>
    <n v="112.29714285714284"/>
    <n v="92050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1"/>
    <n v="394"/>
    <b v="1"/>
    <s v="theater/spaces"/>
    <n v="350.84462500000001"/>
    <n v="31520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1"/>
    <n v="1049"/>
    <b v="1"/>
    <s v="theater/spaces"/>
    <n v="233.21535"/>
    <n v="209800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1"/>
    <n v="308"/>
    <b v="1"/>
    <s v="theater/spaces"/>
    <n v="101.60599999999999"/>
    <n v="154000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1"/>
    <n v="1088"/>
    <b v="1"/>
    <s v="theater/spaces"/>
    <n v="153.90035000000003"/>
    <n v="652800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1"/>
    <n v="73"/>
    <b v="1"/>
    <s v="theater/spaces"/>
    <n v="100.7161125319693"/>
    <n v="2854.3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1"/>
    <n v="143"/>
    <b v="1"/>
    <s v="theater/spaces"/>
    <n v="131.38181818181818"/>
    <n v="7865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1"/>
    <n v="1420"/>
    <b v="1"/>
    <s v="theater/spaces"/>
    <n v="102.24133333333334"/>
    <n v="2130000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1"/>
    <n v="305"/>
    <b v="1"/>
    <s v="theater/spaces"/>
    <n v="116.35599999999999"/>
    <n v="76250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1"/>
    <n v="551"/>
    <b v="1"/>
    <s v="theater/spaces"/>
    <n v="264.62241666666665"/>
    <n v="66120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1"/>
    <n v="187"/>
    <b v="1"/>
    <s v="theater/spaces"/>
    <n v="119.98010000000001"/>
    <n v="18700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1"/>
    <n v="325"/>
    <b v="1"/>
    <s v="theater/spaces"/>
    <n v="120.10400000000001"/>
    <n v="81250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1"/>
    <n v="148"/>
    <b v="1"/>
    <s v="theater/spaces"/>
    <n v="103.58333333333334"/>
    <n v="26640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0"/>
    <n v="69"/>
    <b v="1"/>
    <s v="theater/spaces"/>
    <n v="108.83333333333334"/>
    <n v="4140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0"/>
    <n v="173"/>
    <b v="1"/>
    <s v="theater/spaces"/>
    <n v="118.12400000000001"/>
    <n v="43250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0"/>
    <n v="269"/>
    <b v="1"/>
    <s v="technology/hardware"/>
    <n v="1462"/>
    <n v="2017.5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0"/>
    <n v="185"/>
    <b v="1"/>
    <s v="technology/hardware"/>
    <n v="252.54"/>
    <n v="9250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0"/>
    <n v="176"/>
    <b v="1"/>
    <s v="technology/hardware"/>
    <n v="140.05000000000001"/>
    <n v="21120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0"/>
    <n v="1019"/>
    <b v="1"/>
    <s v="technology/hardware"/>
    <n v="296.87520259319291"/>
    <n v="25148.92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0"/>
    <n v="113"/>
    <b v="1"/>
    <s v="technology/hardware"/>
    <n v="144.54249999999999"/>
    <n v="45200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0"/>
    <n v="404"/>
    <b v="1"/>
    <s v="technology/hardware"/>
    <n v="105.745"/>
    <n v="404000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0"/>
    <n v="707"/>
    <b v="1"/>
    <s v="technology/hardware"/>
    <n v="493.21000000000004"/>
    <n v="70700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0"/>
    <n v="392"/>
    <b v="1"/>
    <s v="technology/hardware"/>
    <n v="201.82666666666668"/>
    <n v="58800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0"/>
    <n v="23"/>
    <b v="1"/>
    <s v="technology/hardware"/>
    <n v="104.44"/>
    <n v="1725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0"/>
    <n v="682"/>
    <b v="1"/>
    <s v="technology/hardware"/>
    <n v="170.29262962962963"/>
    <n v="184140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0"/>
    <n v="37"/>
    <b v="1"/>
    <s v="technology/hardware"/>
    <n v="104.30333333333333"/>
    <n v="11100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0"/>
    <n v="146"/>
    <b v="1"/>
    <s v="technology/hardware"/>
    <n v="118.25000000000001"/>
    <n v="17520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0"/>
    <n v="119"/>
    <b v="1"/>
    <s v="technology/hardware"/>
    <n v="107.538"/>
    <n v="59500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0"/>
    <n v="163"/>
    <b v="1"/>
    <s v="technology/hardware"/>
    <n v="2260300"/>
    <n v="1.6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0"/>
    <n v="339"/>
    <b v="1"/>
    <s v="technology/hardware"/>
    <n v="978.13466666666682"/>
    <n v="2542.5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0"/>
    <n v="58"/>
    <b v="1"/>
    <s v="technology/hardware"/>
    <n v="122.9"/>
    <n v="4640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0"/>
    <n v="456"/>
    <b v="1"/>
    <s v="technology/hardware"/>
    <n v="246.0608"/>
    <n v="136800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0"/>
    <n v="15"/>
    <b v="1"/>
    <s v="technology/hardware"/>
    <n v="147.94"/>
    <n v="750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0"/>
    <n v="191"/>
    <b v="1"/>
    <s v="technology/hardware"/>
    <n v="384.09090909090907"/>
    <n v="2101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0"/>
    <n v="17"/>
    <b v="1"/>
    <s v="technology/hardware"/>
    <n v="103.33333333333334"/>
    <n v="51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0"/>
    <n v="4"/>
    <b v="0"/>
    <s v="publishing/children's books"/>
    <n v="0.43750000000000006"/>
    <n v="320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0"/>
    <n v="18"/>
    <b v="0"/>
    <s v="publishing/children's books"/>
    <n v="29.24"/>
    <n v="450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0"/>
    <n v="0"/>
    <b v="0"/>
    <s v="publishing/children's books"/>
    <n v="0"/>
    <n v="0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0"/>
    <n v="22"/>
    <b v="0"/>
    <s v="publishing/children's books"/>
    <n v="5.21875"/>
    <n v="3520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0"/>
    <n v="49"/>
    <b v="0"/>
    <s v="publishing/children's books"/>
    <n v="21.887499999999999"/>
    <n v="3920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0"/>
    <n v="19"/>
    <b v="0"/>
    <s v="publishing/children's books"/>
    <n v="26.700000000000003"/>
    <n v="570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0"/>
    <n v="4"/>
    <b v="0"/>
    <s v="publishing/children's books"/>
    <n v="28.000000000000004"/>
    <n v="20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0"/>
    <n v="4"/>
    <b v="0"/>
    <s v="publishing/children's books"/>
    <n v="1.06"/>
    <n v="200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0"/>
    <n v="2"/>
    <b v="0"/>
    <s v="publishing/children's books"/>
    <n v="1.0999999999999999"/>
    <n v="200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0"/>
    <n v="0"/>
    <b v="0"/>
    <s v="publishing/children's books"/>
    <n v="0"/>
    <n v="0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0"/>
    <n v="0"/>
    <b v="0"/>
    <s v="publishing/children's books"/>
    <n v="0"/>
    <n v="0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0"/>
    <n v="14"/>
    <b v="0"/>
    <s v="publishing/children's books"/>
    <n v="11.458333333333332"/>
    <n v="672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0"/>
    <n v="8"/>
    <b v="0"/>
    <s v="publishing/children's books"/>
    <n v="19"/>
    <n v="160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0"/>
    <n v="0"/>
    <b v="0"/>
    <s v="publishing/children's books"/>
    <n v="0"/>
    <n v="0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0"/>
    <n v="15"/>
    <b v="0"/>
    <s v="publishing/children's books"/>
    <n v="52"/>
    <n v="75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0"/>
    <n v="33"/>
    <b v="0"/>
    <s v="publishing/children's books"/>
    <n v="10.48"/>
    <n v="3300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x v="0"/>
    <n v="2"/>
    <b v="0"/>
    <s v="publishing/children's books"/>
    <n v="0.66666666666666674"/>
    <n v="30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0"/>
    <n v="6"/>
    <b v="0"/>
    <s v="publishing/children's books"/>
    <n v="11.700000000000001"/>
    <n v="120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0"/>
    <n v="2"/>
    <b v="0"/>
    <s v="publishing/children's books"/>
    <n v="10.5"/>
    <n v="20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0"/>
    <n v="0"/>
    <b v="0"/>
    <s v="publishing/children's books"/>
    <n v="0"/>
    <n v="0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0"/>
    <n v="4"/>
    <b v="0"/>
    <s v="publishing/children's books"/>
    <n v="0.72"/>
    <n v="200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0"/>
    <n v="1"/>
    <b v="0"/>
    <s v="publishing/children's books"/>
    <n v="0.76923076923076927"/>
    <n v="32.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0"/>
    <n v="3"/>
    <b v="0"/>
    <s v="publishing/children's books"/>
    <n v="0.22842639593908631"/>
    <n v="1182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0"/>
    <n v="4"/>
    <b v="0"/>
    <s v="publishing/children's books"/>
    <n v="1.125"/>
    <n v="160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0"/>
    <n v="0"/>
    <b v="0"/>
    <s v="publishing/children's books"/>
    <n v="0"/>
    <n v="0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0"/>
    <n v="4"/>
    <b v="0"/>
    <s v="publishing/children's books"/>
    <n v="2"/>
    <n v="200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0"/>
    <n v="3"/>
    <b v="0"/>
    <s v="publishing/children's books"/>
    <n v="0.85000000000000009"/>
    <n v="120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0"/>
    <n v="34"/>
    <b v="0"/>
    <s v="publishing/children's books"/>
    <n v="14.314285714285715"/>
    <n v="2380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0"/>
    <n v="2"/>
    <b v="0"/>
    <s v="publishing/children's books"/>
    <n v="0.25"/>
    <n v="16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0"/>
    <n v="33"/>
    <b v="0"/>
    <s v="publishing/children's books"/>
    <n v="10.411249999999999"/>
    <n v="6600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0"/>
    <n v="0"/>
    <b v="0"/>
    <s v="publishing/children's books"/>
    <n v="0"/>
    <n v="0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0"/>
    <n v="0"/>
    <b v="0"/>
    <s v="publishing/children's books"/>
    <n v="0"/>
    <n v="0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0"/>
    <n v="1"/>
    <b v="0"/>
    <s v="publishing/children's books"/>
    <n v="0.18867924528301888"/>
    <n v="5.3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0"/>
    <n v="13"/>
    <b v="0"/>
    <s v="publishing/children's books"/>
    <n v="14.249999999999998"/>
    <n v="520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0"/>
    <n v="2"/>
    <b v="0"/>
    <s v="publishing/children's books"/>
    <n v="3"/>
    <n v="100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0"/>
    <n v="36"/>
    <b v="0"/>
    <s v="publishing/children's books"/>
    <n v="7.8809523809523814"/>
    <n v="7560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0"/>
    <n v="1"/>
    <b v="0"/>
    <s v="publishing/children's books"/>
    <n v="0.33333333333333337"/>
    <n v="3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0"/>
    <n v="15"/>
    <b v="0"/>
    <s v="publishing/children's books"/>
    <n v="25.545454545454543"/>
    <n v="825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0"/>
    <n v="1"/>
    <b v="0"/>
    <s v="publishing/children's books"/>
    <n v="2.12"/>
    <n v="25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0"/>
    <n v="0"/>
    <b v="0"/>
    <s v="publishing/children's books"/>
    <n v="0"/>
    <n v="0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0"/>
    <n v="28"/>
    <b v="1"/>
    <s v="theater/plays"/>
    <n v="105.28"/>
    <n v="350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0"/>
    <n v="18"/>
    <b v="1"/>
    <s v="theater/plays"/>
    <n v="120"/>
    <n v="180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0"/>
    <n v="61"/>
    <b v="1"/>
    <s v="theater/plays"/>
    <n v="114.5"/>
    <n v="610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0"/>
    <n v="108"/>
    <b v="1"/>
    <s v="theater/plays"/>
    <n v="119"/>
    <n v="6480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0"/>
    <n v="142"/>
    <b v="1"/>
    <s v="theater/plays"/>
    <n v="104.67999999999999"/>
    <n v="7100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0"/>
    <n v="74"/>
    <b v="1"/>
    <s v="theater/plays"/>
    <n v="117.83999999999999"/>
    <n v="1850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0"/>
    <n v="38"/>
    <b v="1"/>
    <s v="theater/plays"/>
    <n v="119.7"/>
    <n v="380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0"/>
    <n v="20"/>
    <b v="1"/>
    <s v="theater/plays"/>
    <n v="102.49999999999999"/>
    <n v="400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0"/>
    <n v="24"/>
    <b v="1"/>
    <s v="theater/plays"/>
    <n v="101.16666666666667"/>
    <n v="720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0"/>
    <n v="66"/>
    <b v="1"/>
    <s v="theater/plays"/>
    <n v="105.33333333333333"/>
    <n v="1980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0"/>
    <n v="28"/>
    <b v="1"/>
    <s v="theater/plays"/>
    <n v="102.49999999999999"/>
    <n v="560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0"/>
    <n v="24"/>
    <b v="1"/>
    <s v="theater/plays"/>
    <n v="107.60000000000001"/>
    <n v="480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0"/>
    <n v="73"/>
    <b v="1"/>
    <s v="theater/plays"/>
    <n v="110.5675"/>
    <n v="7300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0"/>
    <n v="3"/>
    <b v="1"/>
    <s v="theater/plays"/>
    <n v="150"/>
    <n v="1.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0"/>
    <n v="20"/>
    <b v="1"/>
    <s v="theater/plays"/>
    <n v="104.28571428571429"/>
    <n v="140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0"/>
    <n v="21"/>
    <b v="1"/>
    <s v="theater/plays"/>
    <n v="115.5"/>
    <n v="168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0"/>
    <n v="94"/>
    <b v="1"/>
    <s v="theater/plays"/>
    <n v="102.64512500000001"/>
    <n v="7520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0"/>
    <n v="139"/>
    <b v="1"/>
    <s v="theater/plays"/>
    <n v="101.4"/>
    <n v="6950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0"/>
    <n v="130"/>
    <b v="1"/>
    <s v="theater/plays"/>
    <n v="116.6348"/>
    <n v="6500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0"/>
    <n v="31"/>
    <b v="1"/>
    <s v="theater/plays"/>
    <n v="133"/>
    <n v="310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0"/>
    <n v="13"/>
    <b v="1"/>
    <s v="theater/plays"/>
    <n v="133.20000000000002"/>
    <n v="65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0"/>
    <n v="90"/>
    <b v="1"/>
    <s v="theater/plays"/>
    <n v="101.83333333333333"/>
    <n v="2700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0"/>
    <n v="141"/>
    <b v="1"/>
    <s v="theater/plays"/>
    <n v="127.95"/>
    <n v="14100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0"/>
    <n v="23"/>
    <b v="1"/>
    <s v="theater/plays"/>
    <n v="114.99999999999999"/>
    <n v="23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0"/>
    <n v="18"/>
    <b v="1"/>
    <s v="theater/plays"/>
    <n v="110.00000000000001"/>
    <n v="72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0"/>
    <n v="76"/>
    <b v="1"/>
    <s v="theater/plays"/>
    <n v="112.1"/>
    <n v="2280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x v="0"/>
    <n v="93"/>
    <b v="1"/>
    <s v="theater/plays"/>
    <n v="126"/>
    <n v="4650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0"/>
    <n v="69"/>
    <b v="1"/>
    <s v="theater/plays"/>
    <n v="100.24444444444444"/>
    <n v="3105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0"/>
    <n v="21"/>
    <b v="1"/>
    <s v="theater/plays"/>
    <n v="102.4"/>
    <n v="525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0"/>
    <n v="57"/>
    <b v="1"/>
    <s v="theater/plays"/>
    <n v="108.2"/>
    <n v="1425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0"/>
    <n v="108"/>
    <b v="1"/>
    <s v="theater/plays"/>
    <n v="100.27"/>
    <n v="10800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0"/>
    <n v="83"/>
    <b v="1"/>
    <s v="theater/plays"/>
    <n v="113.3"/>
    <n v="4150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0"/>
    <n v="96"/>
    <b v="1"/>
    <s v="theater/plays"/>
    <n v="127.57571428571428"/>
    <n v="2688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0"/>
    <n v="64"/>
    <b v="1"/>
    <s v="theater/plays"/>
    <n v="107.73333333333332"/>
    <n v="960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0"/>
    <n v="14"/>
    <b v="1"/>
    <s v="theater/plays"/>
    <n v="242"/>
    <n v="3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0"/>
    <n v="169"/>
    <b v="1"/>
    <s v="theater/plays"/>
    <n v="141.56666666666666"/>
    <n v="5070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0"/>
    <n v="33"/>
    <b v="1"/>
    <s v="theater/plays"/>
    <n v="130"/>
    <n v="198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0"/>
    <n v="102"/>
    <b v="1"/>
    <s v="theater/plays"/>
    <n v="106.03"/>
    <n v="10200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0"/>
    <n v="104"/>
    <b v="1"/>
    <s v="theater/plays"/>
    <n v="104.80000000000001"/>
    <n v="5200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0"/>
    <n v="20"/>
    <b v="1"/>
    <s v="theater/plays"/>
    <n v="136"/>
    <n v="40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0"/>
    <n v="35"/>
    <b v="1"/>
    <s v="theater/plays"/>
    <n v="100"/>
    <n v="350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0"/>
    <n v="94"/>
    <b v="1"/>
    <s v="theater/plays"/>
    <n v="100"/>
    <n v="5640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0"/>
    <n v="14"/>
    <b v="1"/>
    <s v="theater/plays"/>
    <n v="124"/>
    <n v="14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0"/>
    <n v="15"/>
    <b v="1"/>
    <s v="theater/plays"/>
    <n v="116.92307692307693"/>
    <n v="97.5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0"/>
    <n v="51"/>
    <b v="1"/>
    <s v="theater/plays"/>
    <n v="103.33333333333334"/>
    <n v="1530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0"/>
    <n v="19"/>
    <b v="1"/>
    <s v="theater/plays"/>
    <n v="107.74999999999999"/>
    <n v="380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0"/>
    <n v="23"/>
    <b v="1"/>
    <s v="theater/plays"/>
    <n v="120.24999999999999"/>
    <n v="460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0"/>
    <n v="97"/>
    <b v="1"/>
    <s v="theater/plays"/>
    <n v="100.37894736842105"/>
    <n v="9215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0"/>
    <n v="76"/>
    <b v="1"/>
    <s v="theater/plays"/>
    <n v="106.52"/>
    <n v="1900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0"/>
    <n v="11"/>
    <b v="1"/>
    <s v="theater/plays"/>
    <n v="100"/>
    <n v="330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0"/>
    <n v="52"/>
    <b v="1"/>
    <s v="theater/plays"/>
    <n v="110.66666666666667"/>
    <n v="1560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0"/>
    <n v="95"/>
    <b v="1"/>
    <s v="theater/plays"/>
    <n v="114.71959999999999"/>
    <n v="2375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x v="0"/>
    <n v="35"/>
    <b v="1"/>
    <s v="theater/plays"/>
    <n v="108.25925925925925"/>
    <n v="945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0"/>
    <n v="21"/>
    <b v="1"/>
    <s v="theater/plays"/>
    <n v="170"/>
    <n v="168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0"/>
    <n v="93"/>
    <b v="1"/>
    <s v="theater/plays"/>
    <n v="187.09899999999999"/>
    <n v="930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0"/>
    <n v="11"/>
    <b v="1"/>
    <s v="theater/plays"/>
    <n v="107.77777777777777"/>
    <n v="49.5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0"/>
    <n v="21"/>
    <b v="1"/>
    <s v="theater/plays"/>
    <n v="100"/>
    <n v="178.5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0"/>
    <n v="54"/>
    <b v="1"/>
    <s v="theater/plays"/>
    <n v="120.24999999999999"/>
    <n v="1080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0"/>
    <n v="31"/>
    <b v="1"/>
    <s v="theater/plays"/>
    <n v="111.42857142857143"/>
    <n v="1085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0"/>
    <n v="132"/>
    <b v="1"/>
    <s v="theater/plays"/>
    <n v="104"/>
    <n v="3300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0"/>
    <n v="0"/>
    <b v="0"/>
    <s v="theater/plays"/>
    <n v="0"/>
    <n v="0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0"/>
    <n v="0"/>
    <b v="0"/>
    <s v="theater/plays"/>
    <n v="0"/>
    <n v="0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0"/>
    <n v="1"/>
    <b v="0"/>
    <s v="theater/plays"/>
    <n v="5.4545454545454541"/>
    <n v="5.5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0"/>
    <n v="39"/>
    <b v="0"/>
    <s v="theater/plays"/>
    <n v="31.546666666666667"/>
    <n v="2925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0"/>
    <n v="0"/>
    <b v="0"/>
    <s v="theater/plays"/>
    <n v="0"/>
    <n v="0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0"/>
    <n v="0"/>
    <b v="0"/>
    <s v="theater/plays"/>
    <n v="0"/>
    <n v="0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0"/>
    <n v="3"/>
    <b v="0"/>
    <s v="theater/plays"/>
    <n v="0.2"/>
    <n v="1050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0"/>
    <n v="13"/>
    <b v="0"/>
    <s v="theater/plays"/>
    <n v="3.8875000000000002"/>
    <n v="1040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0"/>
    <n v="0"/>
    <b v="0"/>
    <s v="theater/plays"/>
    <n v="0"/>
    <n v="0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0"/>
    <n v="6"/>
    <b v="0"/>
    <s v="theater/plays"/>
    <n v="1.9"/>
    <n v="300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0"/>
    <n v="0"/>
    <b v="0"/>
    <s v="theater/plays"/>
    <n v="0"/>
    <n v="0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0"/>
    <n v="14"/>
    <b v="0"/>
    <s v="theater/plays"/>
    <n v="41.699999999999996"/>
    <n v="140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0"/>
    <n v="5"/>
    <b v="0"/>
    <s v="theater/plays"/>
    <n v="50"/>
    <n v="3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0"/>
    <n v="6"/>
    <b v="0"/>
    <s v="theater/plays"/>
    <n v="4.8666666666666663"/>
    <n v="180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0"/>
    <n v="15"/>
    <b v="0"/>
    <s v="theater/plays"/>
    <n v="19.736842105263158"/>
    <n v="57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0"/>
    <n v="0"/>
    <b v="0"/>
    <s v="theater/plays"/>
    <n v="0"/>
    <n v="0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0"/>
    <n v="1"/>
    <b v="0"/>
    <s v="theater/plays"/>
    <n v="1.7500000000000002"/>
    <n v="20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0"/>
    <n v="9"/>
    <b v="0"/>
    <s v="theater/plays"/>
    <n v="6.65"/>
    <n v="360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0"/>
    <n v="3"/>
    <b v="0"/>
    <s v="theater/plays"/>
    <n v="32"/>
    <n v="7.5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0"/>
    <n v="3"/>
    <b v="0"/>
    <s v="theater/plays"/>
    <n v="0.43307086614173229"/>
    <n v="381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0"/>
    <n v="1"/>
    <b v="0"/>
    <s v="theater/plays"/>
    <n v="0.04"/>
    <n v="50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x v="0"/>
    <n v="3"/>
    <b v="0"/>
    <s v="theater/plays"/>
    <n v="1.6"/>
    <n v="75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0"/>
    <n v="0"/>
    <b v="0"/>
    <s v="theater/plays"/>
    <n v="0"/>
    <n v="0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0"/>
    <n v="2"/>
    <b v="0"/>
    <s v="theater/plays"/>
    <n v="0.89999999999999991"/>
    <n v="100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0"/>
    <n v="10"/>
    <b v="0"/>
    <s v="theater/plays"/>
    <n v="20.16"/>
    <n v="250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0"/>
    <n v="60"/>
    <b v="0"/>
    <s v="theater/plays"/>
    <n v="42.011733333333332"/>
    <n v="9000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0"/>
    <n v="5"/>
    <b v="0"/>
    <s v="theater/plays"/>
    <n v="0.88500000000000001"/>
    <n v="1000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0"/>
    <n v="9"/>
    <b v="0"/>
    <s v="theater/plays"/>
    <n v="15"/>
    <n v="450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0"/>
    <n v="13"/>
    <b v="0"/>
    <s v="theater/plays"/>
    <n v="4.67"/>
    <n v="1300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0"/>
    <n v="0"/>
    <b v="0"/>
    <s v="theater/plays"/>
    <n v="0"/>
    <n v="0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0"/>
    <n v="8"/>
    <b v="0"/>
    <s v="theater/plays"/>
    <n v="38.119999999999997"/>
    <n v="200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0"/>
    <n v="3"/>
    <b v="0"/>
    <s v="theater/plays"/>
    <n v="5.42"/>
    <n v="150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0"/>
    <n v="3"/>
    <b v="0"/>
    <s v="theater/plays"/>
    <n v="3.4999999999999996E-2"/>
    <n v="600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0"/>
    <n v="0"/>
    <b v="0"/>
    <s v="theater/plays"/>
    <n v="0"/>
    <n v="0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0"/>
    <n v="6"/>
    <b v="0"/>
    <s v="theater/plays"/>
    <n v="10.833333333333334"/>
    <n v="360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0"/>
    <n v="4"/>
    <b v="0"/>
    <s v="theater/plays"/>
    <n v="2.1"/>
    <n v="120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0"/>
    <n v="1"/>
    <b v="0"/>
    <s v="theater/plays"/>
    <n v="0.2589285714285714"/>
    <n v="112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0"/>
    <n v="29"/>
    <b v="0"/>
    <s v="theater/plays"/>
    <n v="23.333333333333332"/>
    <n v="3480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0"/>
    <n v="0"/>
    <b v="0"/>
    <s v="theater/plays"/>
    <n v="0"/>
    <n v="0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0"/>
    <n v="4"/>
    <b v="0"/>
    <s v="theater/plays"/>
    <n v="33.6"/>
    <n v="30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0"/>
    <n v="5"/>
    <b v="0"/>
    <s v="theater/plays"/>
    <n v="19.079999999999998"/>
    <n v="500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0"/>
    <n v="4"/>
    <b v="0"/>
    <s v="theater/plays"/>
    <n v="0.41111111111111115"/>
    <n v="1800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0"/>
    <n v="5"/>
    <b v="0"/>
    <s v="theater/plays"/>
    <n v="32.5"/>
    <n v="20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0"/>
    <n v="1"/>
    <b v="0"/>
    <s v="theater/plays"/>
    <n v="5"/>
    <n v="2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0"/>
    <n v="1"/>
    <b v="0"/>
    <s v="theater/plays"/>
    <n v="0.16666666666666669"/>
    <n v="30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0"/>
    <n v="0"/>
    <b v="0"/>
    <s v="theater/plays"/>
    <n v="0"/>
    <n v="0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0"/>
    <n v="14"/>
    <b v="0"/>
    <s v="theater/plays"/>
    <n v="38.066666666666663"/>
    <n v="420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0"/>
    <n v="3"/>
    <b v="0"/>
    <s v="theater/plays"/>
    <n v="1.05"/>
    <n v="60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0"/>
    <n v="10"/>
    <b v="0"/>
    <s v="theater/plays"/>
    <n v="2.73"/>
    <n v="1000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0"/>
    <n v="17"/>
    <b v="0"/>
    <s v="theater/plays"/>
    <n v="9.0909090909090917"/>
    <n v="935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x v="0"/>
    <n v="2"/>
    <b v="0"/>
    <s v="theater/plays"/>
    <n v="0.5"/>
    <n v="100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0"/>
    <n v="0"/>
    <b v="0"/>
    <s v="theater/plays"/>
    <n v="0"/>
    <n v="0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0"/>
    <n v="4"/>
    <b v="0"/>
    <s v="theater/plays"/>
    <n v="4.5999999999999996"/>
    <n v="20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0"/>
    <n v="12"/>
    <b v="0"/>
    <s v="theater/plays"/>
    <n v="20.833333333333336"/>
    <n v="360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0"/>
    <n v="3"/>
    <b v="0"/>
    <s v="theater/plays"/>
    <n v="4.583333333333333"/>
    <n v="360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0"/>
    <n v="12"/>
    <b v="0"/>
    <s v="theater/plays"/>
    <n v="4.2133333333333338"/>
    <n v="900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0"/>
    <n v="0"/>
    <b v="0"/>
    <s v="theater/plays"/>
    <n v="0"/>
    <n v="0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0"/>
    <n v="7"/>
    <b v="0"/>
    <s v="theater/plays"/>
    <n v="61.909090909090914"/>
    <n v="385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0"/>
    <n v="2"/>
    <b v="0"/>
    <s v="theater/plays"/>
    <n v="0.8"/>
    <n v="15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0"/>
    <n v="1"/>
    <b v="0"/>
    <s v="theater/plays"/>
    <n v="1.6666666666666666E-2"/>
    <n v="1500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0"/>
    <n v="4"/>
    <b v="0"/>
    <s v="theater/plays"/>
    <n v="0.77999999999999992"/>
    <n v="200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0"/>
    <n v="4"/>
    <b v="0"/>
    <s v="theater/plays"/>
    <n v="5"/>
    <n v="60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0"/>
    <n v="17"/>
    <b v="0"/>
    <s v="theater/plays"/>
    <n v="17.771428571428572"/>
    <n v="59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0"/>
    <n v="7"/>
    <b v="0"/>
    <s v="theater/plays"/>
    <n v="9.4166666666666661"/>
    <n v="420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0"/>
    <n v="2"/>
    <b v="0"/>
    <s v="theater/plays"/>
    <n v="0.08"/>
    <n v="50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0"/>
    <n v="5"/>
    <b v="0"/>
    <s v="theater/plays"/>
    <n v="2.75"/>
    <n v="480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0"/>
    <n v="1"/>
    <b v="0"/>
    <s v="theater/plays"/>
    <n v="1.1111111111111112E-2"/>
    <n v="180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0"/>
    <n v="1"/>
    <b v="0"/>
    <s v="theater/plays"/>
    <n v="3.3333333333333335E-3"/>
    <n v="300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0"/>
    <n v="14"/>
    <b v="0"/>
    <s v="theater/plays"/>
    <n v="36.5"/>
    <n v="252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0"/>
    <n v="26"/>
    <b v="0"/>
    <s v="theater/plays"/>
    <n v="14.058171745152354"/>
    <n v="3754.4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0"/>
    <n v="2"/>
    <b v="0"/>
    <s v="theater/plays"/>
    <n v="0.02"/>
    <n v="200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0"/>
    <n v="1"/>
    <b v="0"/>
    <s v="theater/plays"/>
    <n v="4.0000000000000001E-3"/>
    <n v="250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0"/>
    <n v="3"/>
    <b v="0"/>
    <s v="theater/plays"/>
    <n v="61.1"/>
    <n v="30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0"/>
    <n v="7"/>
    <b v="0"/>
    <s v="theater/plays"/>
    <n v="7.8378378378378386"/>
    <n v="129.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0"/>
    <n v="9"/>
    <b v="0"/>
    <s v="theater/plays"/>
    <n v="21.85"/>
    <n v="180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0"/>
    <n v="20"/>
    <b v="0"/>
    <s v="theater/plays"/>
    <n v="27.24"/>
    <n v="1000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0"/>
    <n v="6"/>
    <b v="0"/>
    <s v="theater/plays"/>
    <n v="8.5"/>
    <n v="36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0"/>
    <n v="13"/>
    <b v="0"/>
    <s v="theater/plays"/>
    <n v="26.840000000000003"/>
    <n v="325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0"/>
    <n v="3"/>
    <b v="1"/>
    <s v="theater/musical"/>
    <n v="129"/>
    <n v="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0"/>
    <n v="6"/>
    <b v="1"/>
    <s v="theater/musical"/>
    <n v="100"/>
    <n v="30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0"/>
    <n v="147"/>
    <b v="1"/>
    <s v="theater/musical"/>
    <n v="103.2"/>
    <n v="36750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0"/>
    <n v="199"/>
    <b v="1"/>
    <s v="theater/musical"/>
    <n v="102.44597777777777"/>
    <n v="89550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0"/>
    <n v="50"/>
    <b v="1"/>
    <s v="theater/musical"/>
    <n v="125"/>
    <n v="1500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0"/>
    <n v="21"/>
    <b v="1"/>
    <s v="theater/musical"/>
    <n v="130.83333333333334"/>
    <n v="378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0"/>
    <n v="24"/>
    <b v="1"/>
    <s v="theater/musical"/>
    <n v="100"/>
    <n v="240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0"/>
    <n v="32"/>
    <b v="1"/>
    <s v="theater/musical"/>
    <n v="102.06937499999999"/>
    <n v="2560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0"/>
    <n v="62"/>
    <b v="1"/>
    <s v="theater/musical"/>
    <n v="100.92000000000002"/>
    <n v="6200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0"/>
    <n v="9"/>
    <b v="1"/>
    <s v="theater/musical"/>
    <n v="106"/>
    <n v="67.5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0"/>
    <n v="38"/>
    <b v="1"/>
    <s v="theater/musical"/>
    <n v="105.0967741935484"/>
    <n v="1178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0"/>
    <n v="54"/>
    <b v="1"/>
    <s v="theater/musical"/>
    <n v="102.76"/>
    <n v="1350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0"/>
    <n v="37"/>
    <b v="1"/>
    <s v="theater/musical"/>
    <n v="108"/>
    <n v="925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0"/>
    <n v="39"/>
    <b v="1"/>
    <s v="theater/musical"/>
    <n v="100.88571428571429"/>
    <n v="1365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0"/>
    <n v="34"/>
    <b v="1"/>
    <s v="theater/musical"/>
    <n v="128"/>
    <n v="340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0"/>
    <n v="55"/>
    <b v="1"/>
    <s v="theater/musical"/>
    <n v="133.33333333333331"/>
    <n v="825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0"/>
    <n v="32"/>
    <b v="1"/>
    <s v="theater/musical"/>
    <n v="101.375"/>
    <n v="1280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0"/>
    <n v="25"/>
    <b v="1"/>
    <s v="theater/musical"/>
    <n v="102.875"/>
    <n v="2000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0"/>
    <n v="33"/>
    <b v="1"/>
    <s v="theater/musical"/>
    <n v="107.24000000000001"/>
    <n v="825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0"/>
    <n v="1"/>
    <b v="0"/>
    <s v="theater/spaces"/>
    <n v="4.0000000000000001E-3"/>
    <n v="250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0"/>
    <n v="202"/>
    <b v="0"/>
    <s v="theater/spaces"/>
    <n v="20.424999999999997"/>
    <n v="404000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0"/>
    <n v="0"/>
    <b v="0"/>
    <s v="theater/spaces"/>
    <n v="0"/>
    <n v="0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0"/>
    <n v="0"/>
    <b v="0"/>
    <s v="theater/spaces"/>
    <n v="0"/>
    <n v="0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0"/>
    <n v="2"/>
    <b v="0"/>
    <s v="theater/spaces"/>
    <n v="0.1"/>
    <n v="40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0"/>
    <n v="13"/>
    <b v="0"/>
    <s v="theater/spaces"/>
    <n v="4.2880000000000003"/>
    <n v="3250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0"/>
    <n v="9"/>
    <b v="0"/>
    <s v="theater/spaces"/>
    <n v="4.8000000000000004E-3"/>
    <n v="45000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0"/>
    <n v="2"/>
    <b v="0"/>
    <s v="theater/spaces"/>
    <n v="2.5"/>
    <n v="20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0"/>
    <n v="0"/>
    <b v="0"/>
    <s v="theater/spaces"/>
    <n v="0"/>
    <n v="0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0"/>
    <n v="58"/>
    <b v="0"/>
    <s v="theater/spaces"/>
    <n v="2.1919999999999997"/>
    <n v="29000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0"/>
    <n v="8"/>
    <b v="0"/>
    <s v="theater/spaces"/>
    <n v="8.0250000000000004"/>
    <n v="1600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0"/>
    <n v="3"/>
    <b v="0"/>
    <s v="theater/spaces"/>
    <n v="0.15125"/>
    <n v="12000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0"/>
    <n v="0"/>
    <b v="0"/>
    <s v="theater/spaces"/>
    <n v="0"/>
    <n v="0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0"/>
    <n v="11"/>
    <b v="0"/>
    <s v="theater/spaces"/>
    <n v="59.583333333333336"/>
    <n v="132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0"/>
    <n v="20"/>
    <b v="0"/>
    <s v="theater/spaces"/>
    <n v="16.734177215189874"/>
    <n v="1580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0"/>
    <n v="3"/>
    <b v="0"/>
    <s v="theater/spaces"/>
    <n v="1.8666666666666669"/>
    <n v="450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0"/>
    <n v="0"/>
    <b v="0"/>
    <s v="theater/spaces"/>
    <n v="0"/>
    <n v="0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0"/>
    <n v="0"/>
    <b v="0"/>
    <s v="theater/spaces"/>
    <n v="0"/>
    <n v="0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0"/>
    <n v="0"/>
    <b v="0"/>
    <s v="theater/spaces"/>
    <n v="0"/>
    <n v="0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0"/>
    <n v="108"/>
    <b v="1"/>
    <s v="theater/plays"/>
    <n v="109.62"/>
    <n v="5400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0"/>
    <n v="20"/>
    <b v="1"/>
    <s v="theater/plays"/>
    <n v="121.8"/>
    <n v="200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0"/>
    <n v="98"/>
    <b v="1"/>
    <s v="theater/plays"/>
    <n v="106.85"/>
    <n v="9800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0"/>
    <n v="196"/>
    <b v="1"/>
    <s v="theater/plays"/>
    <n v="100.71379999999999"/>
    <n v="9800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0"/>
    <n v="39"/>
    <b v="1"/>
    <s v="theater/plays"/>
    <n v="109.00000000000001"/>
    <n v="585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0"/>
    <n v="128"/>
    <b v="1"/>
    <s v="theater/plays"/>
    <n v="113.63000000000001"/>
    <n v="12800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0"/>
    <n v="71"/>
    <b v="1"/>
    <s v="theater/plays"/>
    <n v="113.92"/>
    <n v="3550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0"/>
    <n v="47"/>
    <b v="1"/>
    <s v="theater/plays"/>
    <n v="106"/>
    <n v="1645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0"/>
    <n v="17"/>
    <b v="1"/>
    <s v="theater/plays"/>
    <n v="162.5"/>
    <n v="170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0"/>
    <n v="91"/>
    <b v="1"/>
    <s v="theater/plays"/>
    <n v="106"/>
    <n v="5460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0"/>
    <n v="43"/>
    <b v="1"/>
    <s v="theater/plays"/>
    <n v="100.15624999999999"/>
    <n v="1376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0"/>
    <n v="17"/>
    <b v="1"/>
    <s v="theater/plays"/>
    <n v="105.35000000000001"/>
    <n v="340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0"/>
    <n v="33"/>
    <b v="1"/>
    <s v="theater/plays"/>
    <n v="174.8"/>
    <n v="1650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0"/>
    <n v="87"/>
    <b v="1"/>
    <s v="theater/plays"/>
    <n v="102"/>
    <n v="4350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0"/>
    <n v="113"/>
    <b v="1"/>
    <s v="theater/plays"/>
    <n v="100.125"/>
    <n v="9040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0"/>
    <n v="14"/>
    <b v="1"/>
    <s v="theater/plays"/>
    <n v="171.42857142857142"/>
    <n v="9.8000000000000007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0"/>
    <n v="30"/>
    <b v="1"/>
    <s v="theater/plays"/>
    <n v="113.56666666666666"/>
    <n v="900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0"/>
    <n v="16"/>
    <b v="1"/>
    <s v="theater/plays"/>
    <n v="129.46666666666667"/>
    <n v="120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0"/>
    <n v="46"/>
    <b v="1"/>
    <s v="theater/plays"/>
    <n v="101.4"/>
    <n v="2300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0"/>
    <n v="24"/>
    <b v="1"/>
    <s v="theater/plays"/>
    <n v="109.16666666666666"/>
    <n v="720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1"/>
    <n v="97"/>
    <b v="1"/>
    <s v="theater/spaces"/>
    <n v="128.92500000000001"/>
    <n v="3880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1"/>
    <n v="59"/>
    <b v="1"/>
    <s v="theater/spaces"/>
    <n v="102.06"/>
    <n v="2950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1"/>
    <n v="1095"/>
    <b v="1"/>
    <s v="theater/spaces"/>
    <n v="146.53957758620692"/>
    <n v="1270200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1"/>
    <n v="218"/>
    <b v="1"/>
    <s v="theater/spaces"/>
    <n v="100.352"/>
    <n v="54500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0"/>
    <n v="111"/>
    <b v="1"/>
    <s v="theater/spaces"/>
    <n v="121.64999999999999"/>
    <n v="11100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0"/>
    <n v="56"/>
    <b v="1"/>
    <s v="theater/spaces"/>
    <n v="105.5"/>
    <n v="1344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0"/>
    <n v="265"/>
    <b v="1"/>
    <s v="theater/spaces"/>
    <n v="110.4008"/>
    <n v="66250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0"/>
    <n v="28"/>
    <b v="1"/>
    <s v="theater/spaces"/>
    <n v="100"/>
    <n v="280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x v="0"/>
    <n v="364"/>
    <b v="1"/>
    <s v="theater/spaces"/>
    <n v="176.535"/>
    <n v="72800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0"/>
    <n v="27"/>
    <b v="1"/>
    <s v="theater/spaces"/>
    <n v="100"/>
    <n v="2700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0"/>
    <n v="93"/>
    <b v="1"/>
    <s v="theater/spaces"/>
    <n v="103.29411764705883"/>
    <n v="7905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0"/>
    <n v="64"/>
    <b v="1"/>
    <s v="theater/spaces"/>
    <n v="104.5"/>
    <n v="1920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x v="0"/>
    <n v="22"/>
    <b v="1"/>
    <s v="theater/spaces"/>
    <n v="100.29999999999998"/>
    <n v="220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0"/>
    <n v="59"/>
    <b v="1"/>
    <s v="theater/spaces"/>
    <n v="457.74666666666673"/>
    <n v="177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0"/>
    <n v="249"/>
    <b v="1"/>
    <s v="theater/spaces"/>
    <n v="104.96000000000001"/>
    <n v="37350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0"/>
    <n v="392"/>
    <b v="1"/>
    <s v="theater/spaces"/>
    <n v="171.94285714285715"/>
    <n v="137200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0"/>
    <n v="115"/>
    <b v="1"/>
    <s v="theater/spaces"/>
    <n v="103.73000000000002"/>
    <n v="11500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0"/>
    <n v="433"/>
    <b v="1"/>
    <s v="theater/spaces"/>
    <n v="103.029"/>
    <n v="216500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0"/>
    <n v="20"/>
    <b v="1"/>
    <s v="theater/spaces"/>
    <n v="118.88888888888889"/>
    <n v="270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0"/>
    <n v="8"/>
    <b v="1"/>
    <s v="theater/spaces"/>
    <n v="100"/>
    <n v="40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0"/>
    <n v="175"/>
    <b v="1"/>
    <s v="theater/spaces"/>
    <n v="318.69988910451895"/>
    <n v="12624.5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0"/>
    <n v="104"/>
    <b v="1"/>
    <s v="theater/spaces"/>
    <n v="108.50614285714286"/>
    <n v="7280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0"/>
    <n v="17"/>
    <b v="1"/>
    <s v="theater/spaces"/>
    <n v="101.16666666666667"/>
    <n v="510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0"/>
    <n v="277"/>
    <b v="1"/>
    <s v="theater/spaces"/>
    <n v="112.815"/>
    <n v="110800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0"/>
    <n v="118"/>
    <b v="1"/>
    <s v="theater/spaces"/>
    <n v="120.49622641509434"/>
    <n v="12508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0"/>
    <n v="97"/>
    <b v="1"/>
    <s v="theater/spaces"/>
    <n v="107.74999999999999"/>
    <n v="7760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x v="0"/>
    <n v="20"/>
    <b v="1"/>
    <s v="theater/spaces"/>
    <n v="180"/>
    <n v="120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0"/>
    <n v="26"/>
    <b v="1"/>
    <s v="theater/spaces"/>
    <n v="101.16666666666667"/>
    <n v="780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0"/>
    <n v="128"/>
    <b v="1"/>
    <s v="theater/spaces"/>
    <n v="119.756"/>
    <n v="32000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0"/>
    <n v="15"/>
    <b v="1"/>
    <s v="theater/spaces"/>
    <n v="158"/>
    <n v="225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0"/>
    <n v="25"/>
    <b v="1"/>
    <s v="theater/spaces"/>
    <n v="123.66666666666666"/>
    <n v="75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0"/>
    <n v="55"/>
    <b v="1"/>
    <s v="theater/spaces"/>
    <n v="117.12499999999999"/>
    <n v="2200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0"/>
    <n v="107"/>
    <b v="1"/>
    <s v="theater/spaces"/>
    <n v="156.96"/>
    <n v="10700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0"/>
    <n v="557"/>
    <b v="1"/>
    <s v="theater/spaces"/>
    <n v="113.104"/>
    <n v="139250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0"/>
    <n v="40"/>
    <b v="1"/>
    <s v="theater/spaces"/>
    <n v="103.17647058823529"/>
    <n v="1360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0"/>
    <n v="36"/>
    <b v="1"/>
    <s v="theater/spaces"/>
    <n v="102.61176470588236"/>
    <n v="3060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0"/>
    <n v="159"/>
    <b v="1"/>
    <s v="theater/spaces"/>
    <n v="105.84090909090908"/>
    <n v="34980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0"/>
    <n v="41"/>
    <b v="1"/>
    <s v="theater/spaces"/>
    <n v="100.71428571428571"/>
    <n v="1722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0"/>
    <n v="226"/>
    <b v="1"/>
    <s v="theater/spaces"/>
    <n v="121.23333333333332"/>
    <n v="33900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0"/>
    <n v="30"/>
    <b v="1"/>
    <s v="theater/spaces"/>
    <n v="100.57142857142858"/>
    <n v="2100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0"/>
    <n v="103"/>
    <b v="1"/>
    <s v="theater/spaces"/>
    <n v="116.02222222222223"/>
    <n v="463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0"/>
    <n v="62"/>
    <b v="1"/>
    <s v="theater/spaces"/>
    <n v="100.88"/>
    <n v="6200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0"/>
    <n v="6"/>
    <b v="1"/>
    <s v="theater/spaces"/>
    <n v="103"/>
    <n v="42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0"/>
    <n v="182"/>
    <b v="1"/>
    <s v="theater/spaces"/>
    <n v="246.42"/>
    <n v="9100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0"/>
    <n v="145"/>
    <b v="1"/>
    <s v="theater/spaces"/>
    <n v="302.2"/>
    <n v="3625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0"/>
    <n v="25"/>
    <b v="1"/>
    <s v="theater/spaces"/>
    <n v="143.33333333333334"/>
    <n v="225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0"/>
    <n v="320"/>
    <b v="1"/>
    <s v="theater/spaces"/>
    <n v="131.44"/>
    <n v="128000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0"/>
    <n v="99"/>
    <b v="1"/>
    <s v="theater/spaces"/>
    <n v="168.01999999999998"/>
    <n v="4950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0"/>
    <n v="348"/>
    <b v="1"/>
    <s v="theater/spaces"/>
    <n v="109.67666666666666"/>
    <n v="104400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0"/>
    <n v="41"/>
    <b v="1"/>
    <s v="theater/spaces"/>
    <n v="106.6857142857143"/>
    <n v="717.5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0"/>
    <n v="29"/>
    <b v="1"/>
    <s v="theater/spaces"/>
    <n v="100"/>
    <n v="435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0"/>
    <n v="25"/>
    <b v="1"/>
    <s v="theater/spaces"/>
    <n v="127.2"/>
    <n v="250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0"/>
    <n v="23"/>
    <b v="1"/>
    <s v="theater/spaces"/>
    <n v="146.53333333333333"/>
    <n v="690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0"/>
    <n v="1260"/>
    <b v="1"/>
    <s v="theater/spaces"/>
    <n v="112.53599999999999"/>
    <n v="1260000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0"/>
    <n v="307"/>
    <b v="1"/>
    <s v="theater/spaces"/>
    <n v="108.78684000000001"/>
    <n v="76750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0"/>
    <n v="329"/>
    <b v="1"/>
    <s v="theater/spaces"/>
    <n v="126.732"/>
    <n v="82250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0"/>
    <n v="32"/>
    <b v="1"/>
    <s v="theater/spaces"/>
    <n v="213.20000000000002"/>
    <n v="160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0"/>
    <n v="27"/>
    <b v="1"/>
    <s v="theater/spaces"/>
    <n v="100.49999999999999"/>
    <n v="270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0"/>
    <n v="236"/>
    <b v="1"/>
    <s v="theater/spaces"/>
    <n v="108.71389999999998"/>
    <n v="47200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0"/>
    <n v="42"/>
    <b v="1"/>
    <s v="theater/spaces"/>
    <n v="107.5"/>
    <n v="1260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0"/>
    <n v="95"/>
    <b v="1"/>
    <s v="theater/spaces"/>
    <n v="110.48192771084338"/>
    <n v="78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0"/>
    <n v="37"/>
    <b v="1"/>
    <s v="theater/spaces"/>
    <n v="128"/>
    <n v="55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0"/>
    <n v="128"/>
    <b v="1"/>
    <s v="theater/spaces"/>
    <n v="110.00666666666667"/>
    <n v="19200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0"/>
    <n v="156"/>
    <b v="1"/>
    <s v="theater/spaces"/>
    <n v="109.34166666666667"/>
    <n v="18720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0"/>
    <n v="64"/>
    <b v="1"/>
    <s v="theater/spaces"/>
    <n v="132.70650000000001"/>
    <n v="2560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0"/>
    <n v="58"/>
    <b v="1"/>
    <s v="theater/spaces"/>
    <n v="190.84810126582278"/>
    <n v="4582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0"/>
    <n v="20"/>
    <b v="1"/>
    <s v="theater/spaces"/>
    <n v="149"/>
    <n v="100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0"/>
    <n v="47"/>
    <b v="1"/>
    <s v="theater/spaces"/>
    <n v="166.4"/>
    <n v="2350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0"/>
    <n v="54"/>
    <b v="1"/>
    <s v="theater/spaces"/>
    <n v="106.66666666666667"/>
    <n v="2025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0"/>
    <n v="9"/>
    <b v="1"/>
    <s v="theater/spaces"/>
    <n v="106"/>
    <n v="54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1"/>
    <n v="35"/>
    <b v="0"/>
    <s v="theater/spaces"/>
    <n v="23.62857142857143"/>
    <n v="1225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0"/>
    <n v="2"/>
    <b v="0"/>
    <s v="theater/spaces"/>
    <n v="0.15"/>
    <n v="1000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0"/>
    <n v="3"/>
    <b v="0"/>
    <s v="theater/spaces"/>
    <n v="0.4"/>
    <n v="300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0"/>
    <n v="0"/>
    <b v="0"/>
    <s v="theater/spaces"/>
    <n v="0"/>
    <n v="0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0"/>
    <n v="1"/>
    <b v="0"/>
    <s v="theater/spaces"/>
    <n v="5.0000000000000001E-3"/>
    <n v="200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0"/>
    <n v="0"/>
    <b v="0"/>
    <s v="theater/spaces"/>
    <n v="0"/>
    <n v="0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0"/>
    <n v="0"/>
    <b v="0"/>
    <s v="theater/spaces"/>
    <n v="0"/>
    <n v="0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0"/>
    <n v="3"/>
    <b v="0"/>
    <s v="theater/spaces"/>
    <n v="1.6666666666666666E-2"/>
    <n v="540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0"/>
    <n v="11"/>
    <b v="0"/>
    <s v="theater/spaces"/>
    <n v="3.0066666666666664"/>
    <n v="1650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0"/>
    <n v="6"/>
    <b v="0"/>
    <s v="theater/spaces"/>
    <n v="0.15227272727272728"/>
    <n v="13200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x v="0"/>
    <n v="0"/>
    <b v="0"/>
    <s v="theater/spaces"/>
    <n v="0"/>
    <n v="0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0"/>
    <n v="67"/>
    <b v="0"/>
    <s v="theater/spaces"/>
    <n v="66.84"/>
    <n v="6700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0"/>
    <n v="23"/>
    <b v="0"/>
    <s v="theater/spaces"/>
    <n v="19.566666666666666"/>
    <n v="690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0"/>
    <n v="72"/>
    <b v="0"/>
    <s v="theater/spaces"/>
    <n v="11.294666666666666"/>
    <n v="54000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0"/>
    <n v="2"/>
    <b v="0"/>
    <s v="theater/spaces"/>
    <n v="0.04"/>
    <n v="500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0"/>
    <n v="15"/>
    <b v="0"/>
    <s v="theater/spaces"/>
    <n v="11.985714285714286"/>
    <n v="52500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0"/>
    <n v="1"/>
    <b v="0"/>
    <s v="theater/spaces"/>
    <n v="2.5"/>
    <n v="8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0"/>
    <n v="2"/>
    <b v="0"/>
    <s v="theater/spaces"/>
    <n v="6.9999999999999993E-2"/>
    <n v="5000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0"/>
    <n v="7"/>
    <b v="0"/>
    <s v="theater/spaces"/>
    <n v="14.099999999999998"/>
    <n v="70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0"/>
    <n v="16"/>
    <b v="0"/>
    <s v="theater/spaces"/>
    <n v="3.34"/>
    <n v="1600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0"/>
    <n v="117"/>
    <b v="0"/>
    <s v="theater/spaces"/>
    <n v="59.774999999999999"/>
    <n v="14040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0"/>
    <n v="2"/>
    <b v="0"/>
    <s v="theater/spaces"/>
    <n v="1.6666666666666666E-2"/>
    <n v="240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0"/>
    <n v="7"/>
    <b v="0"/>
    <s v="theater/spaces"/>
    <n v="2.3035714285714284E-2"/>
    <n v="196000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0"/>
    <n v="3"/>
    <b v="0"/>
    <s v="theater/spaces"/>
    <n v="8.8000000000000009E-2"/>
    <n v="750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0"/>
    <n v="20"/>
    <b v="0"/>
    <s v="theater/spaces"/>
    <n v="8.64"/>
    <n v="3000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0"/>
    <n v="50"/>
    <b v="0"/>
    <s v="theater/spaces"/>
    <n v="15.06"/>
    <n v="5000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0"/>
    <n v="2"/>
    <b v="0"/>
    <s v="theater/spaces"/>
    <n v="0.47727272727272729"/>
    <n v="440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0"/>
    <n v="3"/>
    <b v="0"/>
    <s v="theater/spaces"/>
    <n v="0.11833333333333333"/>
    <n v="1800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0"/>
    <n v="27"/>
    <b v="0"/>
    <s v="theater/spaces"/>
    <n v="0.8417399858735245"/>
    <n v="360089.82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0"/>
    <n v="7"/>
    <b v="0"/>
    <s v="theater/spaces"/>
    <n v="1.8799999999999997E-2"/>
    <n v="140000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0"/>
    <n v="5"/>
    <b v="0"/>
    <s v="theater/spaces"/>
    <n v="0.21029999999999999"/>
    <n v="50000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0"/>
    <n v="0"/>
    <b v="0"/>
    <s v="theater/spaces"/>
    <n v="0"/>
    <n v="0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0"/>
    <n v="3"/>
    <b v="0"/>
    <s v="theater/spaces"/>
    <n v="0.27999999999999997"/>
    <n v="600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0"/>
    <n v="6"/>
    <b v="0"/>
    <s v="theater/spaces"/>
    <n v="11.57920670115792"/>
    <n v="243.54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0"/>
    <n v="9"/>
    <b v="0"/>
    <s v="theater/spaces"/>
    <n v="2.44"/>
    <n v="2250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0"/>
    <n v="3"/>
    <b v="0"/>
    <s v="theater/spaces"/>
    <n v="0.25"/>
    <n v="600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0"/>
    <n v="2"/>
    <b v="0"/>
    <s v="theater/spaces"/>
    <n v="0.625"/>
    <n v="400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0"/>
    <n v="3"/>
    <b v="0"/>
    <s v="theater/spaces"/>
    <n v="0.19384615384615383"/>
    <n v="1950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0"/>
    <n v="45"/>
    <b v="0"/>
    <s v="theater/spaces"/>
    <n v="23.416"/>
    <n v="11250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0"/>
    <n v="9"/>
    <b v="0"/>
    <s v="theater/spaces"/>
    <n v="5.0808888888888886"/>
    <n v="20250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0"/>
    <n v="9"/>
    <b v="0"/>
    <s v="theater/spaces"/>
    <n v="15.920000000000002"/>
    <n v="450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0"/>
    <n v="21"/>
    <b v="0"/>
    <s v="theater/spaces"/>
    <n v="1.1831900000000002"/>
    <n v="21000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0"/>
    <n v="17"/>
    <b v="0"/>
    <s v="theater/spaces"/>
    <n v="22.75"/>
    <n v="680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0"/>
    <n v="1"/>
    <b v="0"/>
    <s v="theater/spaces"/>
    <n v="2.5000000000000001E-2"/>
    <n v="1000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0"/>
    <n v="1"/>
    <b v="0"/>
    <s v="theater/spaces"/>
    <n v="0.33512064343163539"/>
    <n v="149.19999999999999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0"/>
    <n v="14"/>
    <b v="0"/>
    <s v="theater/spaces"/>
    <n v="3.9750000000000001"/>
    <n v="2800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0"/>
    <n v="42"/>
    <b v="0"/>
    <s v="theater/spaces"/>
    <n v="17.150000000000002"/>
    <n v="4200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0"/>
    <n v="27"/>
    <b v="0"/>
    <s v="theater/spaces"/>
    <n v="3.6080041046690612"/>
    <n v="13155.75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0"/>
    <n v="5"/>
    <b v="0"/>
    <s v="theater/spaces"/>
    <n v="13.900000000000002"/>
    <n v="100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0"/>
    <n v="13"/>
    <b v="0"/>
    <s v="theater/spaces"/>
    <n v="15.225"/>
    <n v="1560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0"/>
    <n v="12"/>
    <b v="0"/>
    <s v="theater/spaces"/>
    <n v="12"/>
    <n v="300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0"/>
    <n v="90"/>
    <b v="0"/>
    <s v="theater/spaces"/>
    <n v="39.112499999999997"/>
    <n v="14400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0"/>
    <n v="2"/>
    <b v="0"/>
    <s v="theater/spaces"/>
    <n v="0.26829268292682928"/>
    <n v="82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0"/>
    <n v="5"/>
    <b v="0"/>
    <s v="theater/spaces"/>
    <n v="29.625"/>
    <n v="200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0"/>
    <n v="31"/>
    <b v="0"/>
    <s v="theater/spaces"/>
    <n v="42.360992301112063"/>
    <n v="1811.95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0"/>
    <n v="4"/>
    <b v="0"/>
    <s v="theater/spaces"/>
    <n v="4.1000000000000005"/>
    <n v="40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0"/>
    <n v="29"/>
    <b v="0"/>
    <s v="theater/spaces"/>
    <n v="19.762499999999999"/>
    <n v="11600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0"/>
    <n v="2"/>
    <b v="0"/>
    <s v="theater/spaces"/>
    <n v="5.1999999999999998E-2"/>
    <n v="1000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0"/>
    <n v="114"/>
    <b v="0"/>
    <s v="theater/spaces"/>
    <n v="25.030188679245285"/>
    <n v="30210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0"/>
    <n v="1"/>
    <b v="0"/>
    <s v="theater/spaces"/>
    <n v="0.04"/>
    <n v="25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0"/>
    <n v="76"/>
    <b v="0"/>
    <s v="theater/spaces"/>
    <n v="26.640000000000004"/>
    <n v="15200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0"/>
    <n v="9"/>
    <b v="0"/>
    <s v="theater/spaces"/>
    <n v="4.7363636363636363"/>
    <n v="990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0"/>
    <n v="37"/>
    <b v="0"/>
    <s v="theater/spaces"/>
    <n v="4.2435339894712749"/>
    <n v="40413.25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0"/>
    <n v="0"/>
    <b v="0"/>
    <s v="theater/spaces"/>
    <n v="0"/>
    <n v="0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0"/>
    <n v="1"/>
    <b v="0"/>
    <s v="theater/spaces"/>
    <n v="3"/>
    <n v="1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0"/>
    <n v="10"/>
    <b v="0"/>
    <s v="theater/spaces"/>
    <n v="57.333333333333336"/>
    <n v="75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0"/>
    <n v="1"/>
    <b v="0"/>
    <s v="theater/spaces"/>
    <n v="0.1"/>
    <n v="10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0"/>
    <n v="2"/>
    <b v="0"/>
    <s v="theater/spaces"/>
    <n v="0.31"/>
    <n v="10000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0"/>
    <n v="1"/>
    <b v="0"/>
    <s v="theater/spaces"/>
    <n v="0.05"/>
    <n v="100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0"/>
    <n v="10"/>
    <b v="0"/>
    <s v="theater/spaces"/>
    <n v="9.8461538461538465E-3"/>
    <n v="130000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0"/>
    <n v="1"/>
    <b v="0"/>
    <s v="theater/spaces"/>
    <n v="0.66666666666666674"/>
    <n v="15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x v="0"/>
    <n v="2"/>
    <b v="0"/>
    <s v="theater/spaces"/>
    <n v="58.291457286432156"/>
    <n v="3.9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0"/>
    <n v="348"/>
    <b v="0"/>
    <s v="theater/spaces"/>
    <n v="68.153599999999997"/>
    <n v="435000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0"/>
    <n v="4"/>
    <b v="0"/>
    <s v="theater/spaces"/>
    <n v="3.2499999999999999E-3"/>
    <n v="32000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x v="0"/>
    <n v="0"/>
    <b v="0"/>
    <s v="theater/spaces"/>
    <n v="0"/>
    <n v="0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0"/>
    <n v="17"/>
    <b v="0"/>
    <s v="theater/spaces"/>
    <n v="4.16"/>
    <n v="4250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0"/>
    <n v="0"/>
    <b v="0"/>
    <s v="theater/spaces"/>
    <n v="0"/>
    <n v="0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0"/>
    <n v="117"/>
    <b v="0"/>
    <s v="theater/plays"/>
    <n v="108.60666666666667"/>
    <n v="17550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0"/>
    <n v="1"/>
    <b v="0"/>
    <s v="theater/plays"/>
    <n v="0.8"/>
    <n v="12.5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0"/>
    <n v="4"/>
    <b v="0"/>
    <s v="theater/plays"/>
    <n v="3.75"/>
    <n v="400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0"/>
    <n v="12"/>
    <b v="0"/>
    <s v="theater/plays"/>
    <n v="15.731707317073171"/>
    <n v="492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0"/>
    <n v="1"/>
    <b v="0"/>
    <s v="theater/plays"/>
    <n v="3.3333333333333333E-2"/>
    <n v="30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0"/>
    <n v="16"/>
    <b v="0"/>
    <s v="theater/plays"/>
    <n v="108"/>
    <n v="80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0"/>
    <n v="12"/>
    <b v="0"/>
    <s v="theater/plays"/>
    <n v="22.5"/>
    <n v="120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0"/>
    <n v="7"/>
    <b v="0"/>
    <s v="theater/plays"/>
    <n v="20.849420849420849"/>
    <n v="54.39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0"/>
    <n v="22"/>
    <b v="0"/>
    <s v="theater/plays"/>
    <n v="127.8"/>
    <n v="110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0"/>
    <n v="1"/>
    <b v="0"/>
    <s v="theater/plays"/>
    <n v="3.3333333333333335"/>
    <n v="15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0"/>
    <n v="0"/>
    <b v="0"/>
    <s v="theater/plays"/>
    <n v="0"/>
    <n v="0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0"/>
    <n v="6"/>
    <b v="0"/>
    <s v="theater/plays"/>
    <n v="5.4"/>
    <n v="300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0"/>
    <n v="4"/>
    <b v="0"/>
    <s v="theater/plays"/>
    <n v="0.96"/>
    <n v="400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0"/>
    <n v="8"/>
    <b v="0"/>
    <s v="theater/plays"/>
    <n v="51.6"/>
    <n v="40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0"/>
    <n v="3"/>
    <b v="0"/>
    <s v="theater/plays"/>
    <n v="1.6363636363636365"/>
    <n v="82.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0"/>
    <n v="0"/>
    <b v="0"/>
    <s v="theater/plays"/>
    <n v="0"/>
    <n v="0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0"/>
    <n v="30"/>
    <b v="0"/>
    <s v="theater/plays"/>
    <n v="75.400000000000006"/>
    <n v="3000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0"/>
    <n v="0"/>
    <b v="0"/>
    <s v="theater/plays"/>
    <n v="0"/>
    <n v="0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0"/>
    <n v="12"/>
    <b v="0"/>
    <s v="theater/plays"/>
    <n v="10.5"/>
    <n v="6000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1"/>
    <n v="213"/>
    <b v="1"/>
    <s v="theater/plays"/>
    <n v="117.52499999999999"/>
    <n v="42600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1"/>
    <n v="57"/>
    <b v="1"/>
    <s v="theater/plays"/>
    <n v="131.16666666666669"/>
    <n v="1026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1"/>
    <n v="25"/>
    <b v="1"/>
    <s v="theater/plays"/>
    <n v="104"/>
    <n v="312.5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1"/>
    <n v="104"/>
    <b v="1"/>
    <s v="theater/plays"/>
    <n v="101"/>
    <n v="3640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1"/>
    <n v="34"/>
    <b v="1"/>
    <s v="theater/plays"/>
    <n v="100.4"/>
    <n v="1190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1"/>
    <n v="67"/>
    <b v="1"/>
    <s v="theater/plays"/>
    <n v="105.95454545454545"/>
    <n v="1474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1"/>
    <n v="241"/>
    <b v="1"/>
    <s v="theater/plays"/>
    <n v="335.58333333333337"/>
    <n v="7230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1"/>
    <n v="123"/>
    <b v="1"/>
    <s v="theater/plays"/>
    <n v="112.92857142857142"/>
    <n v="8610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1"/>
    <n v="302"/>
    <b v="1"/>
    <s v="theater/plays"/>
    <n v="188.50460000000001"/>
    <n v="15100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1"/>
    <n v="89"/>
    <b v="1"/>
    <s v="theater/plays"/>
    <n v="101.81818181818181"/>
    <n v="4895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x v="1"/>
    <n v="41"/>
    <b v="1"/>
    <s v="theater/plays"/>
    <n v="101"/>
    <n v="1640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x v="1"/>
    <n v="69"/>
    <b v="1"/>
    <s v="theater/plays"/>
    <n v="113.99999999999999"/>
    <n v="3450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1"/>
    <n v="52"/>
    <b v="1"/>
    <s v="theater/plays"/>
    <n v="133.48133333333334"/>
    <n v="780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1"/>
    <n v="57"/>
    <b v="1"/>
    <s v="theater/plays"/>
    <n v="101.53333333333335"/>
    <n v="2565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1"/>
    <n v="74"/>
    <b v="1"/>
    <s v="theater/plays"/>
    <n v="105.1"/>
    <n v="1480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1"/>
    <n v="63"/>
    <b v="1"/>
    <s v="theater/plays"/>
    <n v="127.15"/>
    <n v="2520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1"/>
    <n v="72"/>
    <b v="1"/>
    <s v="theater/plays"/>
    <n v="111.15384615384616"/>
    <n v="9360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1"/>
    <n v="71"/>
    <b v="1"/>
    <s v="theater/plays"/>
    <n v="106.76"/>
    <n v="1775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1"/>
    <n v="21"/>
    <b v="1"/>
    <s v="theater/plays"/>
    <n v="162.66666666666666"/>
    <n v="157.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1"/>
    <n v="930"/>
    <b v="1"/>
    <s v="theater/plays"/>
    <n v="160.22808571428573"/>
    <n v="325500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1"/>
    <n v="55"/>
    <b v="1"/>
    <s v="theater/plays"/>
    <n v="116.16666666666666"/>
    <n v="1650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1"/>
    <n v="61"/>
    <b v="1"/>
    <s v="theater/plays"/>
    <n v="124.2"/>
    <n v="1525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1"/>
    <n v="82"/>
    <b v="1"/>
    <s v="theater/plays"/>
    <n v="103.01249999999999"/>
    <n v="6560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1"/>
    <n v="71"/>
    <b v="1"/>
    <s v="theater/plays"/>
    <n v="112.25"/>
    <n v="1420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1"/>
    <n v="117"/>
    <b v="1"/>
    <s v="theater/plays"/>
    <n v="108.8142857142857"/>
    <n v="8190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1"/>
    <n v="29"/>
    <b v="1"/>
    <s v="theater/plays"/>
    <n v="114.99999999999999"/>
    <n v="580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1"/>
    <n v="74"/>
    <b v="1"/>
    <s v="theater/plays"/>
    <n v="103"/>
    <n v="7400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1"/>
    <n v="23"/>
    <b v="1"/>
    <s v="theater/plays"/>
    <n v="101.13333333333334"/>
    <n v="690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1"/>
    <n v="60"/>
    <b v="1"/>
    <s v="theater/plays"/>
    <n v="109.55999999999999"/>
    <n v="3000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1"/>
    <n v="55"/>
    <b v="1"/>
    <s v="theater/plays"/>
    <n v="114.8421052631579"/>
    <n v="1045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1"/>
    <n v="51"/>
    <b v="1"/>
    <s v="theater/plays"/>
    <n v="117.39999999999999"/>
    <n v="127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1"/>
    <n v="78"/>
    <b v="1"/>
    <s v="theater/plays"/>
    <n v="171.73333333333335"/>
    <n v="1170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1"/>
    <n v="62"/>
    <b v="1"/>
    <s v="theater/plays"/>
    <n v="114.16238095238094"/>
    <n v="2604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1"/>
    <n v="45"/>
    <b v="1"/>
    <s v="theater/plays"/>
    <n v="119.75"/>
    <n v="540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1"/>
    <n v="15"/>
    <b v="1"/>
    <s v="theater/plays"/>
    <n v="109.00000000000001"/>
    <n v="75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1"/>
    <n v="151"/>
    <b v="1"/>
    <s v="theater/plays"/>
    <n v="100.88571428571429"/>
    <n v="10570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1"/>
    <n v="68"/>
    <b v="1"/>
    <s v="theater/plays"/>
    <n v="109.00000000000001"/>
    <n v="1700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1"/>
    <n v="46"/>
    <b v="1"/>
    <s v="theater/plays"/>
    <n v="107.20930232558139"/>
    <n v="1978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1"/>
    <n v="24"/>
    <b v="1"/>
    <s v="theater/plays"/>
    <n v="100"/>
    <n v="240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1"/>
    <n v="70"/>
    <b v="1"/>
    <s v="theater/plays"/>
    <n v="102.18750000000001"/>
    <n v="2240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1"/>
    <n v="244"/>
    <b v="1"/>
    <s v="theater/plays"/>
    <n v="116.29333333333334"/>
    <n v="36600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0"/>
    <n v="9"/>
    <b v="0"/>
    <s v="theater/musical"/>
    <n v="65"/>
    <n v="18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0"/>
    <n v="19"/>
    <b v="0"/>
    <s v="theater/musical"/>
    <n v="12.327272727272726"/>
    <n v="10450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0"/>
    <n v="0"/>
    <b v="0"/>
    <s v="theater/musical"/>
    <n v="0"/>
    <n v="0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0"/>
    <n v="4"/>
    <b v="0"/>
    <s v="theater/musical"/>
    <n v="4.0266666666666664"/>
    <n v="150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0"/>
    <n v="8"/>
    <b v="0"/>
    <s v="theater/musical"/>
    <n v="1.02"/>
    <n v="800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0"/>
    <n v="24"/>
    <b v="0"/>
    <s v="theater/musical"/>
    <n v="11.74"/>
    <n v="1200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0"/>
    <n v="0"/>
    <b v="0"/>
    <s v="theater/musical"/>
    <n v="0"/>
    <n v="0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0"/>
    <n v="39"/>
    <b v="0"/>
    <s v="theater/musical"/>
    <n v="59.142857142857139"/>
    <n v="1365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0"/>
    <n v="6"/>
    <b v="0"/>
    <s v="theater/musical"/>
    <n v="0.06"/>
    <n v="1800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0"/>
    <n v="4"/>
    <b v="0"/>
    <s v="theater/musical"/>
    <n v="11.450000000000001"/>
    <n v="400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0"/>
    <n v="3"/>
    <b v="0"/>
    <s v="theater/musical"/>
    <n v="0.36666666666666664"/>
    <n v="900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0"/>
    <n v="53"/>
    <b v="0"/>
    <s v="theater/musical"/>
    <n v="52.16"/>
    <n v="2650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0"/>
    <n v="1"/>
    <b v="0"/>
    <s v="theater/musical"/>
    <n v="2E-3"/>
    <n v="500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0"/>
    <n v="2"/>
    <b v="0"/>
    <s v="theater/musical"/>
    <n v="1.25"/>
    <n v="40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0"/>
    <n v="25"/>
    <b v="0"/>
    <s v="theater/musical"/>
    <n v="54.52"/>
    <n v="1250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0"/>
    <n v="6"/>
    <b v="0"/>
    <s v="theater/musical"/>
    <n v="25"/>
    <n v="60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0"/>
    <n v="0"/>
    <b v="0"/>
    <s v="theater/musical"/>
    <n v="0"/>
    <n v="0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0"/>
    <n v="12"/>
    <b v="0"/>
    <s v="theater/musical"/>
    <n v="3.4125000000000001"/>
    <n v="960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0"/>
    <n v="0"/>
    <b v="0"/>
    <s v="theater/musical"/>
    <n v="0"/>
    <n v="0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0"/>
    <n v="36"/>
    <b v="0"/>
    <s v="theater/musical"/>
    <n v="46.36363636363636"/>
    <n v="1980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1"/>
    <n v="82"/>
    <b v="1"/>
    <s v="theater/plays"/>
    <n v="103.49999999999999"/>
    <n v="4100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1"/>
    <n v="226"/>
    <b v="1"/>
    <s v="theater/plays"/>
    <n v="119.32315789473684"/>
    <n v="21470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1"/>
    <n v="60"/>
    <b v="1"/>
    <s v="theater/plays"/>
    <n v="125.76666666666667"/>
    <n v="1800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1"/>
    <n v="322"/>
    <b v="1"/>
    <s v="theater/plays"/>
    <n v="119.74347826086958"/>
    <n v="74060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1"/>
    <n v="94"/>
    <b v="1"/>
    <s v="theater/plays"/>
    <n v="126.25"/>
    <n v="3760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1"/>
    <n v="47"/>
    <b v="1"/>
    <s v="theater/plays"/>
    <n v="100.11666666666667"/>
    <n v="2820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1"/>
    <n v="115"/>
    <b v="1"/>
    <s v="theater/plays"/>
    <n v="102.13333333333334"/>
    <n v="13800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1"/>
    <n v="134"/>
    <b v="1"/>
    <s v="theater/plays"/>
    <n v="100.35142857142858"/>
    <n v="46900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1"/>
    <n v="35"/>
    <b v="1"/>
    <s v="theater/plays"/>
    <n v="100.05"/>
    <n v="700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1"/>
    <n v="104"/>
    <b v="1"/>
    <s v="theater/plays"/>
    <n v="116.02222222222223"/>
    <n v="4680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1"/>
    <n v="184"/>
    <b v="1"/>
    <s v="theater/plays"/>
    <n v="102.1"/>
    <n v="22080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1"/>
    <n v="119"/>
    <b v="1"/>
    <s v="theater/plays"/>
    <n v="100.11000000000001"/>
    <n v="23800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x v="1"/>
    <n v="59"/>
    <b v="1"/>
    <s v="theater/plays"/>
    <n v="100.84"/>
    <n v="8850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1"/>
    <n v="113"/>
    <b v="1"/>
    <s v="theater/plays"/>
    <n v="103.42499999999998"/>
    <n v="4520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1"/>
    <n v="84"/>
    <b v="1"/>
    <s v="theater/plays"/>
    <n v="124.8"/>
    <n v="2100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1"/>
    <n v="74"/>
    <b v="1"/>
    <s v="theater/plays"/>
    <n v="109.51612903225806"/>
    <n v="2294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1"/>
    <n v="216"/>
    <b v="1"/>
    <s v="theater/plays"/>
    <n v="102.03333333333333"/>
    <n v="64800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1"/>
    <n v="39"/>
    <b v="1"/>
    <s v="theater/plays"/>
    <n v="102.35000000000001"/>
    <n v="780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1"/>
    <n v="21"/>
    <b v="1"/>
    <s v="theater/plays"/>
    <n v="104.16666666666667"/>
    <n v="252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0"/>
    <n v="30"/>
    <b v="1"/>
    <s v="theater/plays"/>
    <n v="125"/>
    <n v="36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1"/>
    <n v="37"/>
    <b v="1"/>
    <s v="theater/plays"/>
    <n v="102.34285714285714"/>
    <n v="2590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1"/>
    <n v="202"/>
    <b v="1"/>
    <s v="theater/plays"/>
    <n v="107.86500000000001"/>
    <n v="40400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1"/>
    <n v="37"/>
    <b v="1"/>
    <s v="theater/plays"/>
    <n v="109.88461538461539"/>
    <n v="962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0"/>
    <n v="28"/>
    <b v="1"/>
    <s v="theater/plays"/>
    <n v="161"/>
    <n v="280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1"/>
    <n v="26"/>
    <b v="1"/>
    <s v="theater/plays"/>
    <n v="131.20000000000002"/>
    <n v="260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0"/>
    <n v="61"/>
    <b v="1"/>
    <s v="theater/plays"/>
    <n v="118.8"/>
    <n v="3050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0"/>
    <n v="115"/>
    <b v="1"/>
    <s v="theater/plays"/>
    <n v="100.39275000000001"/>
    <n v="4600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1"/>
    <n v="181"/>
    <b v="1"/>
    <s v="theater/plays"/>
    <n v="103.20666666666666"/>
    <n v="27150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0"/>
    <n v="110"/>
    <b v="1"/>
    <s v="theater/plays"/>
    <n v="100.6"/>
    <n v="22000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1"/>
    <n v="269"/>
    <b v="1"/>
    <s v="theater/plays"/>
    <n v="100.78754285714287"/>
    <n v="94150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1"/>
    <n v="79"/>
    <b v="1"/>
    <s v="theater/plays"/>
    <n v="112.32142857142857"/>
    <n v="2212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1"/>
    <n v="104"/>
    <b v="1"/>
    <s v="theater/plays"/>
    <n v="105.91914022517912"/>
    <n v="6096.48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0"/>
    <n v="34"/>
    <b v="1"/>
    <s v="theater/plays"/>
    <n v="100.56666666666668"/>
    <n v="1020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1"/>
    <n v="167"/>
    <b v="1"/>
    <s v="theater/plays"/>
    <n v="115.30588235294117"/>
    <n v="14195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1"/>
    <n v="183"/>
    <b v="1"/>
    <s v="theater/plays"/>
    <n v="127.30419999999999"/>
    <n v="18300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1"/>
    <n v="71"/>
    <b v="1"/>
    <s v="theater/plays"/>
    <n v="102.83750000000001"/>
    <n v="5680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0"/>
    <n v="69"/>
    <b v="1"/>
    <s v="theater/plays"/>
    <n v="102.9375"/>
    <n v="1104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0"/>
    <n v="270"/>
    <b v="1"/>
    <s v="theater/plays"/>
    <n v="104.3047619047619"/>
    <n v="56700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1"/>
    <n v="193"/>
    <b v="1"/>
    <s v="theater/plays"/>
    <n v="111.22000000000001"/>
    <n v="19300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1"/>
    <n v="57"/>
    <b v="1"/>
    <s v="theater/plays"/>
    <n v="105.86"/>
    <n v="1425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1"/>
    <n v="200"/>
    <b v="1"/>
    <s v="theater/plays"/>
    <n v="100.79166666666666"/>
    <n v="24000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1"/>
    <n v="88"/>
    <b v="1"/>
    <s v="theater/plays"/>
    <n v="104.92727272727274"/>
    <n v="4840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1"/>
    <n v="213"/>
    <b v="1"/>
    <s v="theater/plays"/>
    <n v="101.55199999999999"/>
    <n v="53250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1"/>
    <n v="20"/>
    <b v="1"/>
    <s v="theater/plays"/>
    <n v="110.73333333333333"/>
    <n v="300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1"/>
    <n v="50"/>
    <b v="1"/>
    <s v="theater/plays"/>
    <n v="127.82222222222221"/>
    <n v="1125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1"/>
    <n v="115"/>
    <b v="1"/>
    <s v="theater/plays"/>
    <n v="101.82500000000002"/>
    <n v="23000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1"/>
    <n v="186"/>
    <b v="1"/>
    <s v="theater/plays"/>
    <n v="101.25769230769231"/>
    <n v="24180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1"/>
    <n v="18"/>
    <b v="1"/>
    <s v="theater/plays"/>
    <n v="175"/>
    <n v="54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1"/>
    <n v="176"/>
    <b v="1"/>
    <s v="theater/plays"/>
    <n v="128.06"/>
    <n v="17600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0"/>
    <n v="41"/>
    <b v="1"/>
    <s v="theater/plays"/>
    <n v="106.29949999999999"/>
    <n v="820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1"/>
    <n v="75"/>
    <b v="1"/>
    <s v="theater/plays"/>
    <n v="105.21428571428571"/>
    <n v="5250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1"/>
    <n v="97"/>
    <b v="1"/>
    <s v="theater/plays"/>
    <n v="106.16782608695652"/>
    <n v="22310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1"/>
    <n v="73"/>
    <b v="1"/>
    <s v="theater/plays"/>
    <n v="109.24000000000001"/>
    <n v="3650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1"/>
    <n v="49"/>
    <b v="1"/>
    <s v="theater/plays"/>
    <n v="100.45454545454547"/>
    <n v="1617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1"/>
    <n v="134"/>
    <b v="1"/>
    <s v="theater/plays"/>
    <n v="103.04098360655738"/>
    <n v="16348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1"/>
    <n v="68"/>
    <b v="1"/>
    <s v="theater/plays"/>
    <n v="112.1664"/>
    <n v="1700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1"/>
    <n v="49"/>
    <b v="1"/>
    <s v="theater/plays"/>
    <n v="103"/>
    <n v="1225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1"/>
    <n v="63"/>
    <b v="1"/>
    <s v="theater/plays"/>
    <n v="164"/>
    <n v="1701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1"/>
    <n v="163"/>
    <b v="1"/>
    <s v="theater/plays"/>
    <n v="131.28333333333333"/>
    <n v="9780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1"/>
    <n v="288"/>
    <b v="1"/>
    <s v="theater/plays"/>
    <n v="102.1"/>
    <n v="43200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1"/>
    <n v="42"/>
    <b v="1"/>
    <s v="theater/plays"/>
    <n v="128"/>
    <n v="840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1"/>
    <n v="70"/>
    <b v="1"/>
    <s v="theater/plays"/>
    <n v="101.49999999999999"/>
    <n v="5600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1"/>
    <n v="30"/>
    <b v="1"/>
    <s v="theater/plays"/>
    <n v="101.66666666666666"/>
    <n v="540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1"/>
    <n v="51"/>
    <b v="1"/>
    <s v="theater/plays"/>
    <n v="130"/>
    <n v="765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1"/>
    <n v="145"/>
    <b v="1"/>
    <s v="theater/plays"/>
    <n v="154.43"/>
    <n v="14500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1"/>
    <n v="21"/>
    <b v="1"/>
    <s v="theater/plays"/>
    <n v="107.4"/>
    <n v="840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1"/>
    <n v="286"/>
    <b v="1"/>
    <s v="theater/plays"/>
    <n v="101.32258064516128"/>
    <n v="44330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1"/>
    <n v="12"/>
    <b v="1"/>
    <s v="theater/plays"/>
    <n v="100.27777777777777"/>
    <n v="21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1"/>
    <n v="100"/>
    <b v="1"/>
    <s v="theater/plays"/>
    <n v="116.84444444444443"/>
    <n v="4500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1"/>
    <n v="100"/>
    <b v="1"/>
    <s v="theater/plays"/>
    <n v="108.60000000000001"/>
    <n v="5000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1"/>
    <n v="34"/>
    <b v="1"/>
    <s v="theater/plays"/>
    <n v="103.4"/>
    <n v="850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0"/>
    <n v="63"/>
    <b v="1"/>
    <s v="theater/plays"/>
    <n v="114.27586206896552"/>
    <n v="3654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0"/>
    <n v="30"/>
    <b v="1"/>
    <s v="theater/plays"/>
    <n v="103"/>
    <n v="600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0"/>
    <n v="47"/>
    <b v="1"/>
    <s v="theater/plays"/>
    <n v="121.6"/>
    <n v="2350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0"/>
    <n v="237"/>
    <b v="1"/>
    <s v="theater/plays"/>
    <n v="102.6467741935484"/>
    <n v="73470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0"/>
    <n v="47"/>
    <b v="1"/>
    <s v="theater/plays"/>
    <n v="104.75000000000001"/>
    <n v="376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0"/>
    <n v="15"/>
    <b v="1"/>
    <s v="theater/plays"/>
    <n v="101.6"/>
    <n v="450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x v="0"/>
    <n v="81"/>
    <b v="1"/>
    <s v="theater/plays"/>
    <n v="112.10242048409683"/>
    <n v="4049.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0"/>
    <n v="122"/>
    <b v="1"/>
    <s v="theater/plays"/>
    <n v="101.76666666666667"/>
    <n v="18300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0"/>
    <n v="34"/>
    <b v="1"/>
    <s v="theater/plays"/>
    <n v="100"/>
    <n v="850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0"/>
    <n v="207"/>
    <b v="1"/>
    <s v="theater/plays"/>
    <n v="100.26489999999998"/>
    <n v="20700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0"/>
    <n v="25"/>
    <b v="1"/>
    <s v="theater/plays"/>
    <n v="133.04200000000003"/>
    <n v="125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0"/>
    <n v="72"/>
    <b v="1"/>
    <s v="theater/plays"/>
    <n v="121.2"/>
    <n v="1440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0"/>
    <n v="14"/>
    <b v="1"/>
    <s v="theater/plays"/>
    <n v="113.99999999999999"/>
    <n v="70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0"/>
    <n v="15"/>
    <b v="1"/>
    <s v="theater/plays"/>
    <n v="286.13861386138615"/>
    <n v="15.15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0"/>
    <n v="91"/>
    <b v="1"/>
    <s v="theater/plays"/>
    <n v="170.44444444444446"/>
    <n v="4095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0"/>
    <n v="24"/>
    <b v="1"/>
    <s v="theater/plays"/>
    <n v="118.33333333333333"/>
    <n v="144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0"/>
    <n v="27"/>
    <b v="1"/>
    <s v="theater/plays"/>
    <n v="102.85857142857142"/>
    <n v="189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0"/>
    <n v="47"/>
    <b v="1"/>
    <s v="theater/plays"/>
    <n v="144.06666666666666"/>
    <n v="705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0"/>
    <n v="44"/>
    <b v="1"/>
    <s v="theater/plays"/>
    <n v="100.07272727272726"/>
    <n v="2420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0"/>
    <n v="72"/>
    <b v="1"/>
    <s v="theater/plays"/>
    <n v="101.73"/>
    <n v="7200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0"/>
    <n v="63"/>
    <b v="1"/>
    <s v="theater/plays"/>
    <n v="116.19999999999999"/>
    <n v="1890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0"/>
    <n v="88"/>
    <b v="1"/>
    <s v="theater/plays"/>
    <n v="136.16666666666666"/>
    <n v="2640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0"/>
    <n v="70"/>
    <b v="1"/>
    <s v="theater/plays"/>
    <n v="133.46666666666667"/>
    <n v="2100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x v="0"/>
    <n v="50"/>
    <b v="1"/>
    <s v="theater/plays"/>
    <n v="103.39285714285715"/>
    <n v="4200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0"/>
    <n v="35"/>
    <b v="1"/>
    <s v="theater/plays"/>
    <n v="115.88888888888889"/>
    <n v="630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0"/>
    <n v="175"/>
    <b v="1"/>
    <s v="theater/plays"/>
    <n v="104.51666666666665"/>
    <n v="26250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0"/>
    <n v="20"/>
    <b v="1"/>
    <s v="theater/plays"/>
    <n v="102.02500000000001"/>
    <n v="800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0"/>
    <n v="54"/>
    <b v="1"/>
    <s v="theater/plays"/>
    <n v="175.33333333333334"/>
    <n v="810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0"/>
    <n v="20"/>
    <b v="1"/>
    <s v="theater/plays"/>
    <n v="106.67999999999999"/>
    <n v="200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0"/>
    <n v="57"/>
    <b v="1"/>
    <s v="theater/plays"/>
    <n v="122.28571428571429"/>
    <n v="1995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0"/>
    <n v="31"/>
    <b v="1"/>
    <s v="theater/plays"/>
    <n v="159.42857142857144"/>
    <n v="108.5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0"/>
    <n v="31"/>
    <b v="1"/>
    <s v="theater/plays"/>
    <n v="100.07692307692308"/>
    <n v="2015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0"/>
    <n v="45"/>
    <b v="1"/>
    <s v="theater/plays"/>
    <n v="109.84"/>
    <n v="1125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0"/>
    <n v="41"/>
    <b v="1"/>
    <s v="theater/plays"/>
    <n v="100.03999999999999"/>
    <n v="1025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0"/>
    <n v="29"/>
    <b v="1"/>
    <s v="theater/plays"/>
    <n v="116.05000000000001"/>
    <n v="580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0"/>
    <n v="58"/>
    <b v="1"/>
    <s v="theater/plays"/>
    <n v="210.75"/>
    <n v="464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0"/>
    <n v="89"/>
    <b v="1"/>
    <s v="theater/plays"/>
    <n v="110.00000000000001"/>
    <n v="3560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0"/>
    <n v="125"/>
    <b v="1"/>
    <s v="theater/plays"/>
    <n v="100.08673425918037"/>
    <n v="14671.25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0"/>
    <n v="18"/>
    <b v="1"/>
    <s v="theater/plays"/>
    <n v="106.19047619047619"/>
    <n v="189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0"/>
    <n v="32"/>
    <b v="1"/>
    <s v="theater/plays"/>
    <n v="125.6"/>
    <n v="640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0"/>
    <n v="16"/>
    <b v="1"/>
    <s v="theater/plays"/>
    <n v="108"/>
    <n v="80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0"/>
    <n v="38"/>
    <b v="1"/>
    <s v="theater/plays"/>
    <n v="101"/>
    <n v="950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0"/>
    <n v="15"/>
    <b v="1"/>
    <s v="theater/plays"/>
    <n v="107.4"/>
    <n v="75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0"/>
    <n v="23"/>
    <b v="1"/>
    <s v="theater/plays"/>
    <n v="101.51515151515152"/>
    <n v="759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0"/>
    <n v="49"/>
    <b v="1"/>
    <s v="theater/plays"/>
    <n v="125.89999999999999"/>
    <n v="490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0"/>
    <n v="10"/>
    <b v="1"/>
    <s v="theater/plays"/>
    <n v="101.66666666666666"/>
    <n v="150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0"/>
    <n v="15"/>
    <b v="1"/>
    <s v="theater/plays"/>
    <n v="112.5"/>
    <n v="6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0"/>
    <n v="57"/>
    <b v="1"/>
    <s v="theater/plays"/>
    <n v="101.375"/>
    <n v="4560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0"/>
    <n v="33"/>
    <b v="1"/>
    <s v="theater/plays"/>
    <n v="101.25"/>
    <n v="264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0"/>
    <n v="9"/>
    <b v="1"/>
    <s v="theater/plays"/>
    <n v="146.38888888888889"/>
    <n v="162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0"/>
    <n v="26"/>
    <b v="1"/>
    <s v="theater/plays"/>
    <n v="116.8"/>
    <n v="260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0"/>
    <n v="69"/>
    <b v="1"/>
    <s v="theater/plays"/>
    <n v="106.26666666666667"/>
    <n v="1035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0"/>
    <n v="65"/>
    <b v="1"/>
    <s v="theater/plays"/>
    <n v="104.52"/>
    <n v="3250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0"/>
    <n v="83"/>
    <b v="1"/>
    <s v="theater/plays"/>
    <n v="100"/>
    <n v="4980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0"/>
    <n v="111"/>
    <b v="1"/>
    <s v="theater/plays"/>
    <n v="104.57142857142858"/>
    <n v="388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0"/>
    <n v="46"/>
    <b v="1"/>
    <s v="theater/plays"/>
    <n v="138.62051149573753"/>
    <n v="1780.66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0"/>
    <n v="63"/>
    <b v="1"/>
    <s v="theater/plays"/>
    <n v="100.32000000000001"/>
    <n v="3150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0"/>
    <n v="9"/>
    <b v="1"/>
    <s v="theater/plays"/>
    <n v="100"/>
    <n v="22.5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0"/>
    <n v="34"/>
    <b v="1"/>
    <s v="theater/plays"/>
    <n v="110.2"/>
    <n v="850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0"/>
    <n v="112"/>
    <b v="1"/>
    <s v="theater/plays"/>
    <n v="102.18"/>
    <n v="16800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0"/>
    <n v="47"/>
    <b v="1"/>
    <s v="theater/plays"/>
    <n v="104.35000000000001"/>
    <n v="3760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0"/>
    <n v="38"/>
    <b v="1"/>
    <s v="theater/plays"/>
    <n v="138.16666666666666"/>
    <n v="1140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0"/>
    <n v="28"/>
    <b v="1"/>
    <s v="theater/plays"/>
    <n v="100"/>
    <n v="938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0"/>
    <n v="78"/>
    <b v="1"/>
    <s v="theater/plays"/>
    <n v="101.66666666666666"/>
    <n v="4680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0"/>
    <n v="23"/>
    <b v="1"/>
    <s v="theater/plays"/>
    <n v="171.42857142857142"/>
    <n v="161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0"/>
    <n v="40"/>
    <b v="1"/>
    <s v="theater/plays"/>
    <n v="101.44444444444444"/>
    <n v="1800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0"/>
    <n v="13"/>
    <b v="1"/>
    <s v="theater/plays"/>
    <n v="130"/>
    <n v="65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0"/>
    <n v="18"/>
    <b v="1"/>
    <s v="theater/plays"/>
    <n v="110.00000000000001"/>
    <n v="270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0"/>
    <n v="22"/>
    <b v="1"/>
    <s v="theater/plays"/>
    <n v="119.44999999999999"/>
    <n v="440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0"/>
    <n v="79"/>
    <b v="1"/>
    <s v="theater/plays"/>
    <n v="100.2909090909091"/>
    <n v="4345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0"/>
    <n v="14"/>
    <b v="1"/>
    <s v="theater/plays"/>
    <n v="153.4"/>
    <n v="140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0"/>
    <n v="51"/>
    <b v="1"/>
    <s v="theater/plays"/>
    <n v="104.42857142857143"/>
    <n v="1785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0"/>
    <n v="54"/>
    <b v="1"/>
    <s v="theater/plays"/>
    <n v="101.1"/>
    <n v="2700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0"/>
    <n v="70"/>
    <b v="1"/>
    <s v="theater/plays"/>
    <n v="107.52"/>
    <n v="3500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0"/>
    <n v="44"/>
    <b v="1"/>
    <s v="theater/plays"/>
    <n v="315"/>
    <n v="220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0"/>
    <n v="55"/>
    <b v="1"/>
    <s v="theater/plays"/>
    <n v="101.93333333333334"/>
    <n v="1650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0"/>
    <n v="15"/>
    <b v="1"/>
    <s v="theater/plays"/>
    <n v="126.28571428571429"/>
    <n v="262.5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0"/>
    <n v="27"/>
    <b v="1"/>
    <s v="theater/plays"/>
    <n v="101.4"/>
    <n v="405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0"/>
    <n v="21"/>
    <b v="1"/>
    <s v="theater/plays"/>
    <n v="101"/>
    <n v="420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0"/>
    <n v="162"/>
    <b v="1"/>
    <s v="theater/plays"/>
    <n v="102.99000000000001"/>
    <n v="16200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0"/>
    <n v="23"/>
    <b v="1"/>
    <s v="theater/plays"/>
    <n v="106.25"/>
    <n v="920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0"/>
    <n v="72"/>
    <b v="1"/>
    <s v="theater/plays"/>
    <n v="101.37777777777779"/>
    <n v="6480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0"/>
    <n v="68"/>
    <b v="1"/>
    <s v="theater/plays"/>
    <n v="113.46000000000001"/>
    <n v="3400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0"/>
    <n v="20"/>
    <b v="1"/>
    <s v="theater/plays"/>
    <n v="218.00000000000003"/>
    <n v="100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0"/>
    <n v="26"/>
    <b v="1"/>
    <s v="theater/plays"/>
    <n v="101.41935483870968"/>
    <n v="2015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0"/>
    <n v="72"/>
    <b v="1"/>
    <s v="theater/plays"/>
    <n v="105.93333333333332"/>
    <n v="2160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0"/>
    <n v="3"/>
    <b v="1"/>
    <s v="theater/plays"/>
    <n v="104"/>
    <n v="75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0"/>
    <n v="18"/>
    <b v="1"/>
    <s v="theater/plays"/>
    <n v="221"/>
    <n v="90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0"/>
    <n v="30"/>
    <b v="1"/>
    <s v="theater/plays"/>
    <n v="118.66666666666667"/>
    <n v="225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0"/>
    <n v="23"/>
    <b v="1"/>
    <s v="theater/plays"/>
    <n v="104.60000000000001"/>
    <n v="230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0"/>
    <n v="54"/>
    <b v="1"/>
    <s v="theater/plays"/>
    <n v="103.89999999999999"/>
    <n v="2700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0"/>
    <n v="26"/>
    <b v="1"/>
    <s v="theater/plays"/>
    <n v="117.73333333333333"/>
    <n v="390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0"/>
    <n v="9"/>
    <b v="1"/>
    <s v="theater/plays"/>
    <n v="138.5"/>
    <n v="18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0"/>
    <n v="27"/>
    <b v="1"/>
    <s v="theater/plays"/>
    <n v="103.49999999999999"/>
    <n v="270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0"/>
    <n v="30"/>
    <b v="1"/>
    <s v="theater/plays"/>
    <n v="100.25"/>
    <n v="600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0"/>
    <n v="52"/>
    <b v="1"/>
    <s v="theater/plays"/>
    <n v="106.57142857142856"/>
    <n v="1820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0"/>
    <n v="17"/>
    <b v="1"/>
    <s v="theater/plays"/>
    <n v="100"/>
    <n v="510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0"/>
    <n v="19"/>
    <b v="1"/>
    <s v="theater/plays"/>
    <n v="100.01249999999999"/>
    <n v="1520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0"/>
    <n v="77"/>
    <b v="1"/>
    <s v="theater/plays"/>
    <n v="101.05"/>
    <n v="6160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0"/>
    <n v="21"/>
    <b v="1"/>
    <s v="theater/plays"/>
    <n v="107.63636363636364"/>
    <n v="115.5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0"/>
    <n v="38"/>
    <b v="1"/>
    <s v="theater/plays"/>
    <n v="103.64999999999999"/>
    <n v="760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0"/>
    <n v="28"/>
    <b v="1"/>
    <s v="theater/plays"/>
    <n v="104.43333333333334"/>
    <n v="840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0"/>
    <n v="48"/>
    <b v="1"/>
    <s v="theater/plays"/>
    <n v="102.25"/>
    <n v="1920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0"/>
    <n v="46"/>
    <b v="1"/>
    <s v="theater/plays"/>
    <n v="100.74285714285713"/>
    <n v="1610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0"/>
    <n v="30"/>
    <b v="1"/>
    <s v="theater/plays"/>
    <n v="111.71428571428572"/>
    <n v="525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0"/>
    <n v="64"/>
    <b v="1"/>
    <s v="theater/plays"/>
    <n v="100.01100000000001"/>
    <n v="3840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0"/>
    <n v="15"/>
    <b v="1"/>
    <s v="theater/plays"/>
    <n v="100"/>
    <n v="300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0"/>
    <n v="41"/>
    <b v="1"/>
    <s v="theater/plays"/>
    <n v="105"/>
    <n v="820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0"/>
    <n v="35"/>
    <b v="1"/>
    <s v="theater/plays"/>
    <n v="116.86666666666667"/>
    <n v="1050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0"/>
    <n v="45"/>
    <b v="1"/>
    <s v="theater/plays"/>
    <n v="103.8"/>
    <n v="675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0"/>
    <n v="62"/>
    <b v="1"/>
    <s v="theater/plays"/>
    <n v="114.5"/>
    <n v="6200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0"/>
    <n v="22"/>
    <b v="1"/>
    <s v="theater/plays"/>
    <n v="102.4"/>
    <n v="330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0"/>
    <n v="18"/>
    <b v="1"/>
    <s v="theater/plays"/>
    <n v="223"/>
    <n v="90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0"/>
    <n v="12"/>
    <b v="1"/>
    <s v="theater/plays"/>
    <n v="100"/>
    <n v="60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0"/>
    <n v="44"/>
    <b v="1"/>
    <s v="theater/plays"/>
    <n v="105.80000000000001"/>
    <n v="660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0"/>
    <n v="27"/>
    <b v="1"/>
    <s v="theater/plays"/>
    <n v="142.36363636363635"/>
    <n v="148.5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0"/>
    <n v="38"/>
    <b v="1"/>
    <s v="theater/plays"/>
    <n v="184"/>
    <n v="190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0"/>
    <n v="28"/>
    <b v="1"/>
    <s v="theater/plays"/>
    <n v="104.33333333333333"/>
    <n v="420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0"/>
    <n v="24"/>
    <b v="1"/>
    <s v="theater/plays"/>
    <n v="112.00000000000001"/>
    <n v="60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0"/>
    <n v="65"/>
    <b v="1"/>
    <s v="theater/plays"/>
    <n v="111.07499999999999"/>
    <n v="2600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0"/>
    <n v="46"/>
    <b v="1"/>
    <s v="theater/plays"/>
    <n v="103.75000000000001"/>
    <n v="552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0"/>
    <n v="85"/>
    <b v="1"/>
    <s v="theater/plays"/>
    <n v="100.41"/>
    <n v="8500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0"/>
    <n v="66"/>
    <b v="1"/>
    <s v="theater/plays"/>
    <n v="101.86206896551724"/>
    <n v="1914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0"/>
    <n v="165"/>
    <b v="1"/>
    <s v="theater/plays"/>
    <n v="109.76666666666665"/>
    <n v="24750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0"/>
    <n v="17"/>
    <b v="1"/>
    <s v="theater/plays"/>
    <n v="100"/>
    <n v="340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0"/>
    <n v="3"/>
    <b v="1"/>
    <s v="theater/plays"/>
    <n v="122"/>
    <n v="15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0"/>
    <n v="17"/>
    <b v="1"/>
    <s v="theater/plays"/>
    <n v="137.57142857142856"/>
    <n v="59.5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0"/>
    <n v="91"/>
    <b v="1"/>
    <s v="theater/plays"/>
    <n v="100.31000000000002"/>
    <n v="9100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0"/>
    <n v="67"/>
    <b v="1"/>
    <s v="theater/plays"/>
    <n v="107.1"/>
    <n v="1340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0"/>
    <n v="18"/>
    <b v="1"/>
    <s v="theater/plays"/>
    <n v="211"/>
    <n v="90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0"/>
    <n v="21"/>
    <b v="1"/>
    <s v="theater/plays"/>
    <n v="123.6"/>
    <n v="105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0"/>
    <n v="40"/>
    <b v="1"/>
    <s v="theater/plays"/>
    <n v="108.5"/>
    <n v="1200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0"/>
    <n v="78"/>
    <b v="1"/>
    <s v="theater/plays"/>
    <n v="103.56666666666668"/>
    <n v="11700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0"/>
    <n v="26"/>
    <b v="1"/>
    <s v="theater/plays"/>
    <n v="100"/>
    <n v="780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0"/>
    <n v="14"/>
    <b v="1"/>
    <s v="theater/plays"/>
    <n v="130"/>
    <n v="70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0"/>
    <n v="44"/>
    <b v="1"/>
    <s v="theater/plays"/>
    <n v="103.49999999999999"/>
    <n v="1320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0"/>
    <n v="9"/>
    <b v="1"/>
    <s v="theater/plays"/>
    <n v="100"/>
    <n v="18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0"/>
    <n v="30"/>
    <b v="1"/>
    <s v="theater/plays"/>
    <n v="119.6"/>
    <n v="1200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0"/>
    <n v="45"/>
    <b v="1"/>
    <s v="theater/plays"/>
    <n v="100.00058823529412"/>
    <n v="765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0"/>
    <n v="56"/>
    <b v="1"/>
    <s v="theater/plays"/>
    <n v="100.875"/>
    <n v="2240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0"/>
    <n v="46"/>
    <b v="1"/>
    <s v="theater/plays"/>
    <n v="106.54545454545455"/>
    <n v="1265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0"/>
    <n v="34"/>
    <b v="1"/>
    <s v="theater/plays"/>
    <n v="138"/>
    <n v="238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0"/>
    <n v="98"/>
    <b v="1"/>
    <s v="theater/plays"/>
    <n v="101.15"/>
    <n v="9800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0"/>
    <n v="46"/>
    <b v="1"/>
    <s v="theater/plays"/>
    <n v="109.1"/>
    <n v="1380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0"/>
    <n v="10"/>
    <b v="1"/>
    <s v="theater/plays"/>
    <n v="140"/>
    <n v="2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0"/>
    <n v="76"/>
    <b v="1"/>
    <s v="theater/plays"/>
    <n v="103.58333333333334"/>
    <n v="4560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0"/>
    <n v="104"/>
    <b v="1"/>
    <s v="theater/plays"/>
    <n v="102.97033333333331"/>
    <n v="31200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0"/>
    <n v="87"/>
    <b v="1"/>
    <s v="theater/plays"/>
    <n v="108.13333333333333"/>
    <n v="3262.5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0"/>
    <n v="29"/>
    <b v="1"/>
    <s v="theater/plays"/>
    <n v="100"/>
    <n v="435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0"/>
    <n v="51"/>
    <b v="1"/>
    <s v="theater/plays"/>
    <n v="102.75000000000001"/>
    <n v="1020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0"/>
    <n v="12"/>
    <b v="1"/>
    <s v="theater/plays"/>
    <n v="130"/>
    <n v="18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0"/>
    <n v="72"/>
    <b v="1"/>
    <s v="theater/plays"/>
    <n v="108.54949999999999"/>
    <n v="1440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0"/>
    <n v="21"/>
    <b v="1"/>
    <s v="theater/plays"/>
    <n v="100"/>
    <n v="420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0"/>
    <n v="42"/>
    <b v="1"/>
    <s v="theater/plays"/>
    <n v="109.65"/>
    <n v="840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0"/>
    <n v="71"/>
    <b v="1"/>
    <s v="theater/plays"/>
    <n v="100.26315789473684"/>
    <n v="6745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0"/>
    <n v="168"/>
    <b v="1"/>
    <s v="theater/plays"/>
    <n v="105.55000000000001"/>
    <n v="16800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0"/>
    <n v="19"/>
    <b v="1"/>
    <s v="theater/plays"/>
    <n v="112.00000000000001"/>
    <n v="190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0"/>
    <n v="37"/>
    <b v="1"/>
    <s v="theater/plays"/>
    <n v="105.89999999999999"/>
    <n v="1850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0"/>
    <n v="36"/>
    <b v="1"/>
    <s v="theater/plays"/>
    <n v="101"/>
    <n v="1080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0"/>
    <n v="14"/>
    <b v="1"/>
    <s v="theater/plays"/>
    <n v="104.2"/>
    <n v="350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0"/>
    <n v="18"/>
    <b v="1"/>
    <s v="theater/plays"/>
    <n v="134.67833333333334"/>
    <n v="216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0"/>
    <n v="82"/>
    <b v="1"/>
    <s v="theater/plays"/>
    <n v="105.2184"/>
    <n v="4100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0"/>
    <n v="43"/>
    <b v="1"/>
    <s v="theater/plays"/>
    <n v="102.60000000000001"/>
    <n v="1075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0"/>
    <n v="8"/>
    <b v="1"/>
    <s v="theater/plays"/>
    <n v="100"/>
    <n v="20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0"/>
    <n v="45"/>
    <b v="1"/>
    <s v="theater/plays"/>
    <n v="185.5"/>
    <n v="450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0"/>
    <n v="20"/>
    <b v="1"/>
    <s v="theater/plays"/>
    <n v="289"/>
    <n v="60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0"/>
    <n v="31"/>
    <b v="1"/>
    <s v="theater/plays"/>
    <n v="100"/>
    <n v="620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0"/>
    <n v="25"/>
    <b v="1"/>
    <s v="theater/plays"/>
    <n v="108.2"/>
    <n v="250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0"/>
    <n v="14"/>
    <b v="1"/>
    <s v="theater/plays"/>
    <n v="107.80000000000001"/>
    <n v="140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0"/>
    <n v="45"/>
    <b v="1"/>
    <s v="theater/plays"/>
    <n v="109.76190476190477"/>
    <n v="945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0"/>
    <n v="20"/>
    <b v="1"/>
    <s v="theater/plays"/>
    <n v="170.625"/>
    <n v="160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0"/>
    <n v="39"/>
    <b v="1"/>
    <s v="theater/plays"/>
    <n v="152"/>
    <n v="19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0"/>
    <n v="16"/>
    <b v="1"/>
    <s v="theater/plays"/>
    <n v="101.23076923076924"/>
    <n v="104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0"/>
    <n v="37"/>
    <b v="1"/>
    <s v="theater/plays"/>
    <n v="153.19999999999999"/>
    <n v="370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0"/>
    <n v="14"/>
    <b v="1"/>
    <s v="theater/plays"/>
    <n v="128.33333333333334"/>
    <n v="42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0"/>
    <n v="21"/>
    <b v="1"/>
    <s v="theater/plays"/>
    <n v="100.71428571428571"/>
    <n v="147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0"/>
    <n v="69"/>
    <b v="1"/>
    <s v="theater/plays"/>
    <n v="100.64999999999999"/>
    <n v="6900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0"/>
    <n v="16"/>
    <b v="1"/>
    <s v="theater/plays"/>
    <n v="191.3"/>
    <n v="480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0"/>
    <n v="55"/>
    <b v="1"/>
    <s v="theater/plays"/>
    <n v="140.19999999999999"/>
    <n v="1100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0"/>
    <n v="27"/>
    <b v="1"/>
    <s v="theater/plays"/>
    <n v="124.33537832310839"/>
    <n v="264.06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0"/>
    <n v="36"/>
    <b v="1"/>
    <s v="theater/plays"/>
    <n v="126.2"/>
    <n v="180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0"/>
    <n v="19"/>
    <b v="1"/>
    <s v="theater/plays"/>
    <n v="190"/>
    <n v="95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0"/>
    <n v="12"/>
    <b v="1"/>
    <s v="theater/plays"/>
    <n v="139"/>
    <n v="60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0"/>
    <n v="17"/>
    <b v="1"/>
    <s v="theater/plays"/>
    <n v="202"/>
    <n v="42.5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0"/>
    <n v="114"/>
    <b v="1"/>
    <s v="theater/plays"/>
    <n v="103.38000000000001"/>
    <n v="11400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0"/>
    <n v="93"/>
    <b v="1"/>
    <s v="theater/plays"/>
    <n v="102.3236"/>
    <n v="4650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0"/>
    <n v="36"/>
    <b v="1"/>
    <s v="theater/plays"/>
    <n v="103"/>
    <n v="720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0"/>
    <n v="61"/>
    <b v="1"/>
    <s v="theater/plays"/>
    <n v="127.14285714285714"/>
    <n v="2135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x v="0"/>
    <n v="47"/>
    <b v="1"/>
    <s v="theater/plays"/>
    <n v="101"/>
    <n v="1410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0"/>
    <n v="17"/>
    <b v="1"/>
    <s v="theater/plays"/>
    <n v="121.78"/>
    <n v="1700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0"/>
    <n v="63"/>
    <b v="1"/>
    <s v="theater/plays"/>
    <n v="113.39285714285714"/>
    <n v="1764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0"/>
    <n v="9"/>
    <b v="1"/>
    <s v="theater/plays"/>
    <n v="150"/>
    <n v="22.5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0"/>
    <n v="30"/>
    <b v="1"/>
    <s v="theater/plays"/>
    <n v="214.6"/>
    <n v="150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0"/>
    <n v="23"/>
    <b v="1"/>
    <s v="theater/plays"/>
    <n v="102.05"/>
    <n v="460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0"/>
    <n v="33"/>
    <b v="1"/>
    <s v="theater/plays"/>
    <n v="100"/>
    <n v="1617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0"/>
    <n v="39"/>
    <b v="1"/>
    <s v="theater/plays"/>
    <n v="101"/>
    <n v="780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0"/>
    <n v="17"/>
    <b v="1"/>
    <s v="theater/plays"/>
    <n v="113.33333333333333"/>
    <n v="51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0"/>
    <n v="6"/>
    <b v="1"/>
    <s v="theater/plays"/>
    <n v="104"/>
    <n v="18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0"/>
    <n v="39"/>
    <b v="1"/>
    <s v="theater/plays"/>
    <n v="115.33333333333333"/>
    <n v="702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0"/>
    <n v="57"/>
    <b v="1"/>
    <s v="theater/plays"/>
    <n v="112.85000000000001"/>
    <n v="1140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0"/>
    <n v="56"/>
    <b v="1"/>
    <s v="theater/plays"/>
    <n v="127.86666666666666"/>
    <n v="840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0"/>
    <n v="13"/>
    <b v="1"/>
    <s v="theater/plays"/>
    <n v="142.66666666666669"/>
    <n v="195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0"/>
    <n v="95"/>
    <b v="1"/>
    <s v="theater/plays"/>
    <n v="118.8"/>
    <n v="9500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0"/>
    <n v="80"/>
    <b v="1"/>
    <s v="theater/plays"/>
    <n v="138.33333333333334"/>
    <n v="2400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0"/>
    <n v="133"/>
    <b v="1"/>
    <s v="theater/plays"/>
    <n v="159.9402985074627"/>
    <n v="4455.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0"/>
    <n v="44"/>
    <b v="1"/>
    <s v="theater/plays"/>
    <n v="114.24000000000001"/>
    <n v="1100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0"/>
    <n v="30"/>
    <b v="1"/>
    <s v="theater/plays"/>
    <n v="100.60606060606061"/>
    <n v="495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0"/>
    <n v="56"/>
    <b v="1"/>
    <s v="theater/plays"/>
    <n v="155.20000000000002"/>
    <n v="1680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0"/>
    <n v="66"/>
    <b v="1"/>
    <s v="theater/plays"/>
    <n v="127.75000000000001"/>
    <n v="1320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0"/>
    <n v="29"/>
    <b v="1"/>
    <s v="theater/plays"/>
    <n v="121.2"/>
    <n v="870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0"/>
    <n v="72"/>
    <b v="1"/>
    <s v="theater/plays"/>
    <n v="112.7"/>
    <n v="3600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0"/>
    <n v="27"/>
    <b v="1"/>
    <s v="theater/plays"/>
    <n v="127.49999999999999"/>
    <n v="270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0"/>
    <n v="10"/>
    <b v="1"/>
    <s v="theater/plays"/>
    <n v="158.20000000000002"/>
    <n v="50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0"/>
    <n v="35"/>
    <b v="1"/>
    <s v="theater/plays"/>
    <n v="105.26894736842105"/>
    <n v="1330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0"/>
    <n v="29"/>
    <b v="1"/>
    <s v="theater/plays"/>
    <n v="100"/>
    <n v="435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0"/>
    <n v="13"/>
    <b v="1"/>
    <s v="theater/plays"/>
    <n v="100"/>
    <n v="52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0"/>
    <n v="72"/>
    <b v="1"/>
    <s v="theater/plays"/>
    <n v="106.86"/>
    <n v="3600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0"/>
    <n v="78"/>
    <b v="1"/>
    <s v="theater/plays"/>
    <n v="124.4"/>
    <n v="2340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0"/>
    <n v="49"/>
    <b v="1"/>
    <s v="theater/plays"/>
    <n v="108.70406189555126"/>
    <n v="759.99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0"/>
    <n v="42"/>
    <b v="1"/>
    <s v="theater/plays"/>
    <n v="102.42424242424242"/>
    <n v="693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0"/>
    <n v="35"/>
    <b v="1"/>
    <s v="theater/plays"/>
    <n v="105.5"/>
    <n v="700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0"/>
    <n v="42"/>
    <b v="1"/>
    <s v="theater/plays"/>
    <n v="106.3"/>
    <n v="420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0"/>
    <n v="42"/>
    <b v="1"/>
    <s v="theater/plays"/>
    <n v="100.66666666666666"/>
    <n v="630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0"/>
    <n v="31"/>
    <b v="1"/>
    <s v="theater/plays"/>
    <n v="105.4"/>
    <n v="1240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0"/>
    <n v="38"/>
    <b v="1"/>
    <s v="theater/plays"/>
    <n v="107.55999999999999"/>
    <n v="950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0"/>
    <n v="8"/>
    <b v="1"/>
    <s v="theater/plays"/>
    <n v="100"/>
    <n v="80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0"/>
    <n v="39"/>
    <b v="1"/>
    <s v="theater/plays"/>
    <n v="103.76"/>
    <n v="975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0"/>
    <n v="29"/>
    <b v="1"/>
    <s v="theater/plays"/>
    <n v="101.49999999999999"/>
    <n v="870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0"/>
    <n v="72"/>
    <b v="1"/>
    <s v="theater/plays"/>
    <n v="104.4"/>
    <n v="7200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0"/>
    <n v="15"/>
    <b v="1"/>
    <s v="theater/plays"/>
    <n v="180"/>
    <n v="15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0"/>
    <n v="33"/>
    <b v="1"/>
    <s v="theater/plays"/>
    <n v="106.33333333333333"/>
    <n v="990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0"/>
    <n v="15"/>
    <b v="1"/>
    <s v="theater/plays"/>
    <n v="100.55555555555556"/>
    <n v="135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0"/>
    <n v="19"/>
    <b v="1"/>
    <s v="theater/plays"/>
    <n v="101.2"/>
    <n v="285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0"/>
    <n v="17"/>
    <b v="1"/>
    <s v="theater/plays"/>
    <n v="100"/>
    <n v="170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0"/>
    <n v="44"/>
    <b v="1"/>
    <s v="theater/plays"/>
    <n v="118.39285714285714"/>
    <n v="1232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0"/>
    <n v="10"/>
    <b v="1"/>
    <s v="theater/plays"/>
    <n v="110.00000000000001"/>
    <n v="50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0"/>
    <n v="46"/>
    <b v="1"/>
    <s v="theater/plays"/>
    <n v="102.66666666666666"/>
    <n v="1380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0"/>
    <n v="11"/>
    <b v="1"/>
    <s v="theater/plays"/>
    <n v="100"/>
    <n v="275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0"/>
    <n v="13"/>
    <b v="1"/>
    <s v="theater/plays"/>
    <n v="100"/>
    <n v="520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0"/>
    <n v="33"/>
    <b v="1"/>
    <s v="theater/plays"/>
    <n v="110.04599999999999"/>
    <n v="495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0"/>
    <n v="28"/>
    <b v="1"/>
    <s v="theater/plays"/>
    <n v="101.35000000000001"/>
    <n v="560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0"/>
    <n v="21"/>
    <b v="1"/>
    <s v="theater/plays"/>
    <n v="100.75"/>
    <n v="420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0"/>
    <n v="13"/>
    <b v="1"/>
    <s v="theater/plays"/>
    <n v="169.42857142857144"/>
    <n v="45.5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0"/>
    <n v="34"/>
    <b v="1"/>
    <s v="theater/plays"/>
    <n v="100"/>
    <n v="474.3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0"/>
    <n v="80"/>
    <b v="1"/>
    <s v="theater/plays"/>
    <n v="113.65"/>
    <n v="3200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0"/>
    <n v="74"/>
    <b v="1"/>
    <s v="theater/plays"/>
    <n v="101.56"/>
    <n v="7400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0"/>
    <n v="7"/>
    <b v="1"/>
    <s v="theater/plays"/>
    <n v="106"/>
    <n v="35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0"/>
    <n v="34"/>
    <b v="1"/>
    <s v="theater/plays"/>
    <n v="102"/>
    <n v="1122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0"/>
    <n v="86"/>
    <b v="1"/>
    <s v="theater/plays"/>
    <n v="116.91666666666667"/>
    <n v="5160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0"/>
    <n v="37"/>
    <b v="1"/>
    <s v="theater/plays"/>
    <n v="101.15151515151514"/>
    <n v="610.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0"/>
    <n v="18"/>
    <b v="1"/>
    <s v="theater/plays"/>
    <n v="132"/>
    <n v="90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0"/>
    <n v="22"/>
    <b v="1"/>
    <s v="theater/plays"/>
    <n v="100"/>
    <n v="60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0"/>
    <n v="26"/>
    <b v="1"/>
    <s v="theater/plays"/>
    <n v="128"/>
    <n v="260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0"/>
    <n v="27"/>
    <b v="1"/>
    <s v="theater/plays"/>
    <n v="118.95833333333334"/>
    <n v="259.2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0"/>
    <n v="8"/>
    <b v="1"/>
    <s v="theater/plays"/>
    <n v="126.2"/>
    <n v="40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0"/>
    <n v="204"/>
    <b v="1"/>
    <s v="theater/plays"/>
    <n v="156.20000000000002"/>
    <n v="10200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0"/>
    <n v="46"/>
    <b v="1"/>
    <s v="theater/plays"/>
    <n v="103.15"/>
    <n v="920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0"/>
    <n v="17"/>
    <b v="1"/>
    <s v="theater/plays"/>
    <n v="153.33333333333334"/>
    <n v="25.5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0"/>
    <n v="28"/>
    <b v="1"/>
    <s v="theater/plays"/>
    <n v="180.44444444444446"/>
    <n v="189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0"/>
    <n v="83"/>
    <b v="1"/>
    <s v="theater/plays"/>
    <n v="128.44999999999999"/>
    <n v="1660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0"/>
    <n v="13"/>
    <b v="1"/>
    <s v="theater/plays"/>
    <n v="119.66666666666667"/>
    <n v="78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0"/>
    <n v="8"/>
    <b v="1"/>
    <s v="theater/plays"/>
    <n v="123"/>
    <n v="24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0"/>
    <n v="32"/>
    <b v="1"/>
    <s v="theater/plays"/>
    <n v="105"/>
    <n v="384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0"/>
    <n v="85"/>
    <b v="1"/>
    <s v="theater/plays"/>
    <n v="102.23636363636363"/>
    <n v="4675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0"/>
    <n v="29"/>
    <b v="1"/>
    <s v="theater/plays"/>
    <n v="104.66666666666666"/>
    <n v="435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0"/>
    <n v="24"/>
    <b v="1"/>
    <s v="theater/plays"/>
    <n v="100"/>
    <n v="600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0"/>
    <n v="8"/>
    <b v="1"/>
    <s v="theater/plays"/>
    <n v="100.4"/>
    <n v="20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0"/>
    <n v="19"/>
    <b v="1"/>
    <s v="theater/plays"/>
    <n v="102.27272727272727"/>
    <n v="209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0"/>
    <n v="336"/>
    <b v="1"/>
    <s v="theater/plays"/>
    <n v="114.40928571428573"/>
    <n v="117600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0"/>
    <n v="13"/>
    <b v="1"/>
    <s v="theater/plays"/>
    <n v="101.9047619047619"/>
    <n v="273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0"/>
    <n v="42"/>
    <b v="1"/>
    <s v="theater/plays"/>
    <n v="102"/>
    <n v="420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0"/>
    <n v="64"/>
    <b v="1"/>
    <s v="theater/plays"/>
    <n v="104.80000000000001"/>
    <n v="1600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0"/>
    <n v="25"/>
    <b v="1"/>
    <s v="theater/plays"/>
    <n v="101.83333333333333"/>
    <n v="375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0"/>
    <n v="20"/>
    <b v="1"/>
    <s v="theater/plays"/>
    <n v="100"/>
    <n v="154.6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0"/>
    <n v="104"/>
    <b v="1"/>
    <s v="theater/plays"/>
    <n v="106.27272727272728"/>
    <n v="5720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0"/>
    <n v="53"/>
    <b v="1"/>
    <s v="theater/plays"/>
    <n v="113.42219999999999"/>
    <n v="2650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0"/>
    <n v="14"/>
    <b v="1"/>
    <s v="theater/plays"/>
    <n v="100"/>
    <n v="336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0"/>
    <n v="20"/>
    <b v="1"/>
    <s v="theater/plays"/>
    <n v="100.45454545454547"/>
    <n v="440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0"/>
    <n v="558"/>
    <b v="1"/>
    <s v="theater/plays"/>
    <n v="100.03599999999999"/>
    <n v="558000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0"/>
    <n v="22"/>
    <b v="1"/>
    <s v="theater/plays"/>
    <n v="144"/>
    <n v="77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0"/>
    <n v="24"/>
    <b v="1"/>
    <s v="theater/plays"/>
    <n v="103.49999999999999"/>
    <n v="240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0"/>
    <n v="74"/>
    <b v="1"/>
    <s v="theater/plays"/>
    <n v="108.43750000000001"/>
    <n v="2368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0"/>
    <n v="54"/>
    <b v="1"/>
    <s v="theater/plays"/>
    <n v="102.4"/>
    <n v="1350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0"/>
    <n v="31"/>
    <b v="1"/>
    <s v="theater/plays"/>
    <n v="148.88888888888889"/>
    <n v="97.65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0"/>
    <n v="25"/>
    <b v="1"/>
    <s v="theater/plays"/>
    <n v="105.49000000000002"/>
    <n v="125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0"/>
    <n v="17"/>
    <b v="1"/>
    <s v="theater/plays"/>
    <n v="100.49999999999999"/>
    <n v="170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0"/>
    <n v="12"/>
    <b v="1"/>
    <s v="theater/plays"/>
    <n v="130.55555555555557"/>
    <n v="108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0"/>
    <n v="38"/>
    <b v="1"/>
    <s v="theater/plays"/>
    <n v="104.75000000000001"/>
    <n v="760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0"/>
    <n v="41"/>
    <b v="1"/>
    <s v="theater/plays"/>
    <n v="108.80000000000001"/>
    <n v="410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0"/>
    <n v="19"/>
    <b v="1"/>
    <s v="theater/plays"/>
    <n v="111.00000000000001"/>
    <n v="190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0"/>
    <n v="41"/>
    <b v="1"/>
    <s v="theater/plays"/>
    <n v="100.47999999999999"/>
    <n v="2050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0"/>
    <n v="26"/>
    <b v="1"/>
    <s v="theater/plays"/>
    <n v="114.35"/>
    <n v="520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0"/>
    <n v="25"/>
    <b v="1"/>
    <s v="theater/plays"/>
    <n v="122.06666666666666"/>
    <n v="37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0"/>
    <n v="9"/>
    <b v="1"/>
    <s v="theater/plays"/>
    <n v="100"/>
    <n v="45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0"/>
    <n v="78"/>
    <b v="1"/>
    <s v="theater/plays"/>
    <n v="102.8"/>
    <n v="2340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0"/>
    <n v="45"/>
    <b v="1"/>
    <s v="theater/plays"/>
    <n v="106.12068965517241"/>
    <n v="2610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0"/>
    <n v="102"/>
    <b v="1"/>
    <s v="theater/plays"/>
    <n v="101.33000000000001"/>
    <n v="10200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0"/>
    <n v="5"/>
    <b v="1"/>
    <s v="theater/plays"/>
    <n v="100"/>
    <n v="5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0"/>
    <n v="27"/>
    <b v="1"/>
    <s v="theater/plays"/>
    <n v="130"/>
    <n v="162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0"/>
    <n v="37"/>
    <b v="1"/>
    <s v="theater/plays"/>
    <n v="100.01333333333334"/>
    <n v="55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0"/>
    <n v="14"/>
    <b v="1"/>
    <s v="theater/plays"/>
    <n v="100"/>
    <n v="70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0"/>
    <n v="27"/>
    <b v="1"/>
    <s v="theater/plays"/>
    <n v="113.88888888888889"/>
    <n v="243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0"/>
    <n v="45"/>
    <b v="1"/>
    <s v="theater/plays"/>
    <n v="100"/>
    <n v="675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0"/>
    <n v="49"/>
    <b v="1"/>
    <s v="theater/plays"/>
    <n v="287"/>
    <n v="490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0"/>
    <n v="24"/>
    <b v="1"/>
    <s v="theater/plays"/>
    <n v="108.5"/>
    <n v="720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0"/>
    <n v="112"/>
    <b v="1"/>
    <s v="theater/plays"/>
    <n v="115.5"/>
    <n v="3360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0"/>
    <n v="23"/>
    <b v="1"/>
    <s v="theater/plays"/>
    <n v="119.11764705882352"/>
    <n v="782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x v="0"/>
    <n v="54"/>
    <b v="1"/>
    <s v="theater/plays"/>
    <n v="109.42666666666668"/>
    <n v="4050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0"/>
    <n v="28"/>
    <b v="1"/>
    <s v="theater/plays"/>
    <n v="126.6"/>
    <n v="140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0"/>
    <n v="11"/>
    <b v="1"/>
    <s v="theater/plays"/>
    <n v="100.49999999999999"/>
    <n v="22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0"/>
    <n v="62"/>
    <b v="1"/>
    <s v="theater/plays"/>
    <n v="127.49999999999999"/>
    <n v="2480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0"/>
    <n v="73"/>
    <b v="1"/>
    <s v="theater/plays"/>
    <n v="100.05999999999999"/>
    <n v="3650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0"/>
    <n v="18"/>
    <b v="1"/>
    <s v="theater/plays"/>
    <n v="175"/>
    <n v="126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0"/>
    <n v="35"/>
    <b v="1"/>
    <s v="theater/plays"/>
    <n v="127.25"/>
    <n v="700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0"/>
    <n v="43"/>
    <b v="1"/>
    <s v="theater/plays"/>
    <n v="110.63333333333334"/>
    <n v="1290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0"/>
    <n v="36"/>
    <b v="1"/>
    <s v="theater/plays"/>
    <n v="125.93749999999999"/>
    <n v="576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0"/>
    <n v="62"/>
    <b v="1"/>
    <s v="theater/plays"/>
    <n v="118.5"/>
    <n v="1612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0"/>
    <n v="15"/>
    <b v="1"/>
    <s v="theater/plays"/>
    <n v="107.72727272727273"/>
    <n v="165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0"/>
    <n v="33"/>
    <b v="1"/>
    <s v="theater/plays"/>
    <n v="102.60000000000001"/>
    <n v="825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0"/>
    <n v="27"/>
    <b v="1"/>
    <s v="theater/plays"/>
    <n v="110.1"/>
    <n v="270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0"/>
    <n v="17"/>
    <b v="1"/>
    <s v="theater/plays"/>
    <n v="202"/>
    <n v="8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x v="0"/>
    <n v="4"/>
    <b v="1"/>
    <s v="theater/plays"/>
    <n v="130"/>
    <n v="0.4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0"/>
    <n v="53"/>
    <b v="1"/>
    <s v="theater/plays"/>
    <n v="104.35000000000001"/>
    <n v="1060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0"/>
    <n v="49"/>
    <b v="1"/>
    <s v="theater/plays"/>
    <n v="100.05"/>
    <n v="1960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0"/>
    <n v="57"/>
    <b v="1"/>
    <s v="theater/plays"/>
    <n v="170.66666666666669"/>
    <n v="855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0"/>
    <n v="69"/>
    <b v="1"/>
    <s v="theater/plays"/>
    <n v="112.83333333333334"/>
    <n v="2070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0"/>
    <n v="15"/>
    <b v="1"/>
    <s v="theater/plays"/>
    <n v="184"/>
    <n v="37.5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0"/>
    <n v="64"/>
    <b v="1"/>
    <s v="theater/plays"/>
    <n v="130.26666666666665"/>
    <n v="1920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0"/>
    <n v="20"/>
    <b v="1"/>
    <s v="theater/plays"/>
    <n v="105.45454545454544"/>
    <n v="110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0"/>
    <n v="27"/>
    <b v="1"/>
    <s v="theater/plays"/>
    <n v="100"/>
    <n v="216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0"/>
    <n v="21"/>
    <b v="1"/>
    <s v="theater/plays"/>
    <n v="153.31632653061226"/>
    <n v="411.6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0"/>
    <n v="31"/>
    <b v="1"/>
    <s v="theater/plays"/>
    <n v="162.30000000000001"/>
    <n v="310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0"/>
    <n v="51"/>
    <b v="1"/>
    <s v="theater/plays"/>
    <n v="136"/>
    <n v="1275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0"/>
    <n v="57"/>
    <b v="1"/>
    <s v="theater/plays"/>
    <n v="144.4"/>
    <n v="2850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0"/>
    <n v="20"/>
    <b v="1"/>
    <s v="theater/plays"/>
    <n v="100"/>
    <n v="250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0"/>
    <n v="71"/>
    <b v="1"/>
    <s v="theater/plays"/>
    <n v="100.8"/>
    <n v="1775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0"/>
    <n v="72"/>
    <b v="1"/>
    <s v="theater/plays"/>
    <n v="106.80000000000001"/>
    <n v="1800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0"/>
    <n v="45"/>
    <b v="1"/>
    <s v="theater/plays"/>
    <n v="124.8"/>
    <n v="1125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0"/>
    <n v="51"/>
    <b v="1"/>
    <s v="theater/plays"/>
    <n v="118.91891891891892"/>
    <n v="377.4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0"/>
    <n v="56"/>
    <b v="1"/>
    <s v="theater/plays"/>
    <n v="101"/>
    <n v="1120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0"/>
    <n v="17"/>
    <b v="1"/>
    <s v="theater/plays"/>
    <n v="112.99999999999999"/>
    <n v="170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0"/>
    <n v="197"/>
    <b v="1"/>
    <s v="theater/plays"/>
    <n v="105.19047619047619"/>
    <n v="20685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0"/>
    <n v="70"/>
    <b v="1"/>
    <s v="theater/plays"/>
    <n v="109.73333333333332"/>
    <n v="2100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0"/>
    <n v="21"/>
    <b v="1"/>
    <s v="theater/plays"/>
    <n v="100.099"/>
    <n v="210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0"/>
    <n v="34"/>
    <b v="1"/>
    <s v="theater/plays"/>
    <n v="120"/>
    <n v="850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0"/>
    <n v="39"/>
    <b v="1"/>
    <s v="theater/plays"/>
    <n v="104.93333333333332"/>
    <n v="1170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0"/>
    <n v="78"/>
    <b v="1"/>
    <s v="theater/plays"/>
    <n v="102.66666666666666"/>
    <n v="2340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0"/>
    <n v="48"/>
    <b v="1"/>
    <s v="theater/plays"/>
    <n v="101.82500000000002"/>
    <n v="1920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0"/>
    <n v="29"/>
    <b v="1"/>
    <s v="theater/plays"/>
    <n v="100"/>
    <n v="580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0"/>
    <n v="0"/>
    <b v="0"/>
    <s v="theater/musical"/>
    <n v="0"/>
    <n v="0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0"/>
    <n v="2"/>
    <b v="0"/>
    <s v="theater/musical"/>
    <n v="1.9999999999999998E-4"/>
    <n v="20000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0"/>
    <n v="1"/>
    <b v="0"/>
    <s v="theater/musical"/>
    <n v="3.3333333333333333E-2"/>
    <n v="30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0"/>
    <n v="59"/>
    <b v="0"/>
    <s v="theater/musical"/>
    <n v="51.023391812865491"/>
    <n v="10089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0"/>
    <n v="1"/>
    <b v="0"/>
    <s v="theater/musical"/>
    <n v="20"/>
    <n v="5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0"/>
    <n v="31"/>
    <b v="0"/>
    <s v="theater/musical"/>
    <n v="35.24"/>
    <n v="1550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0"/>
    <n v="18"/>
    <b v="0"/>
    <s v="theater/musical"/>
    <n v="4.246666666666667"/>
    <n v="13500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0"/>
    <n v="10"/>
    <b v="0"/>
    <s v="theater/musical"/>
    <n v="36.457142857142856"/>
    <n v="350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0"/>
    <n v="0"/>
    <b v="0"/>
    <s v="theater/musical"/>
    <n v="0"/>
    <n v="0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0"/>
    <n v="14"/>
    <b v="0"/>
    <s v="theater/musical"/>
    <n v="30.866666666666664"/>
    <n v="420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0"/>
    <n v="2"/>
    <b v="0"/>
    <s v="theater/musical"/>
    <n v="6.5454545454545459"/>
    <n v="66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0"/>
    <n v="1"/>
    <b v="0"/>
    <s v="theater/musical"/>
    <n v="4.0000000000000001E-3"/>
    <n v="250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0"/>
    <n v="3"/>
    <b v="0"/>
    <s v="theater/musical"/>
    <n v="5.5"/>
    <n v="30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0"/>
    <n v="0"/>
    <b v="0"/>
    <s v="theater/musical"/>
    <n v="0"/>
    <n v="0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0"/>
    <n v="2"/>
    <b v="0"/>
    <s v="theater/musical"/>
    <n v="2.1428571428571428"/>
    <n v="14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0"/>
    <n v="0"/>
    <b v="0"/>
    <s v="theater/musical"/>
    <n v="0"/>
    <n v="0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0"/>
    <n v="12"/>
    <b v="0"/>
    <s v="theater/musical"/>
    <n v="16.420000000000002"/>
    <n v="600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0"/>
    <n v="1"/>
    <b v="0"/>
    <s v="theater/musical"/>
    <n v="0.1"/>
    <n v="10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0"/>
    <n v="8"/>
    <b v="0"/>
    <s v="theater/musical"/>
    <n v="4.8099999999999996"/>
    <n v="800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0"/>
    <n v="2"/>
    <b v="0"/>
    <s v="theater/musical"/>
    <n v="6"/>
    <n v="10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0"/>
    <n v="73"/>
    <b v="1"/>
    <s v="theater/plays"/>
    <n v="100.38249999999999"/>
    <n v="29200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0"/>
    <n v="8"/>
    <b v="1"/>
    <s v="theater/plays"/>
    <n v="104"/>
    <n v="60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0"/>
    <n v="17"/>
    <b v="1"/>
    <s v="theater/plays"/>
    <n v="100"/>
    <n v="85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0"/>
    <n v="9"/>
    <b v="1"/>
    <s v="theater/plays"/>
    <n v="104"/>
    <n v="45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0"/>
    <n v="17"/>
    <b v="1"/>
    <s v="theater/plays"/>
    <n v="250.66666666666669"/>
    <n v="51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0"/>
    <n v="33"/>
    <b v="1"/>
    <s v="theater/plays"/>
    <n v="100.49999999999999"/>
    <n v="660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0"/>
    <n v="38"/>
    <b v="1"/>
    <s v="theater/plays"/>
    <n v="174.4"/>
    <n v="570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0"/>
    <n v="79"/>
    <b v="1"/>
    <s v="theater/plays"/>
    <n v="116.26"/>
    <n v="3950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0"/>
    <n v="46"/>
    <b v="1"/>
    <s v="theater/plays"/>
    <n v="105.82000000000001"/>
    <n v="2300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0"/>
    <n v="20"/>
    <b v="1"/>
    <s v="theater/plays"/>
    <n v="110.75"/>
    <n v="400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0"/>
    <n v="20"/>
    <b v="1"/>
    <s v="theater/plays"/>
    <n v="100.66666666666666"/>
    <n v="300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0"/>
    <n v="13"/>
    <b v="1"/>
    <s v="theater/plays"/>
    <n v="102.03333333333333"/>
    <n v="390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0"/>
    <n v="22"/>
    <b v="1"/>
    <s v="theater/plays"/>
    <n v="100"/>
    <n v="55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0"/>
    <n v="36"/>
    <b v="1"/>
    <s v="theater/plays"/>
    <n v="111.00000000000001"/>
    <n v="1080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0"/>
    <n v="40"/>
    <b v="1"/>
    <s v="theater/plays"/>
    <n v="101.42500000000001"/>
    <n v="3200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0"/>
    <n v="9"/>
    <b v="1"/>
    <s v="theater/plays"/>
    <n v="104"/>
    <n v="20.25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0"/>
    <n v="19"/>
    <b v="1"/>
    <s v="theater/plays"/>
    <n v="109.375"/>
    <n v="152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0"/>
    <n v="14"/>
    <b v="1"/>
    <s v="theater/plays"/>
    <n v="115.16129032258064"/>
    <n v="86.8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0"/>
    <n v="38"/>
    <b v="1"/>
    <s v="theater/plays"/>
    <n v="100"/>
    <n v="456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0"/>
    <n v="58"/>
    <b v="1"/>
    <s v="theater/plays"/>
    <n v="103.17033333333335"/>
    <n v="1740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0"/>
    <n v="28"/>
    <b v="1"/>
    <s v="theater/plays"/>
    <n v="103.49999999999999"/>
    <n v="280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0"/>
    <n v="17"/>
    <b v="1"/>
    <s v="theater/plays"/>
    <n v="138.19999999999999"/>
    <n v="170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0"/>
    <n v="12"/>
    <b v="1"/>
    <s v="theater/plays"/>
    <n v="109.54545454545455"/>
    <n v="26.4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0"/>
    <n v="40"/>
    <b v="1"/>
    <s v="theater/plays"/>
    <n v="100.85714285714286"/>
    <n v="1400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0"/>
    <n v="57"/>
    <b v="1"/>
    <s v="theater/plays"/>
    <n v="101.53333333333335"/>
    <n v="1710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0"/>
    <n v="114"/>
    <b v="1"/>
    <s v="theater/plays"/>
    <n v="113.625"/>
    <n v="4560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0"/>
    <n v="31"/>
    <b v="1"/>
    <s v="theater/plays"/>
    <n v="100"/>
    <n v="1395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0"/>
    <n v="3"/>
    <b v="1"/>
    <s v="theater/plays"/>
    <n v="140"/>
    <n v="1.5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0"/>
    <n v="16"/>
    <b v="1"/>
    <s v="theater/plays"/>
    <n v="128.75"/>
    <n v="128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0"/>
    <n v="199"/>
    <b v="1"/>
    <s v="theater/plays"/>
    <n v="102.90416666666667"/>
    <n v="23880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0"/>
    <n v="31"/>
    <b v="1"/>
    <s v="theater/plays"/>
    <n v="102.49999999999999"/>
    <n v="620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0"/>
    <n v="30"/>
    <b v="1"/>
    <s v="theater/plays"/>
    <n v="110.1"/>
    <n v="600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0"/>
    <n v="34"/>
    <b v="1"/>
    <s v="theater/plays"/>
    <n v="112.76666666666667"/>
    <n v="1020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0"/>
    <n v="18"/>
    <b v="1"/>
    <s v="theater/plays"/>
    <n v="111.9"/>
    <n v="180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0"/>
    <n v="67"/>
    <b v="1"/>
    <s v="theater/plays"/>
    <n v="139.19999999999999"/>
    <n v="2010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0"/>
    <n v="66"/>
    <b v="1"/>
    <s v="theater/plays"/>
    <n v="110.85714285714286"/>
    <n v="2310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0"/>
    <n v="23"/>
    <b v="1"/>
    <s v="theater/plays"/>
    <n v="139.06666666666666"/>
    <n v="172.5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0"/>
    <n v="126"/>
    <b v="1"/>
    <s v="theater/plays"/>
    <n v="105.69999999999999"/>
    <n v="6300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0"/>
    <n v="6"/>
    <b v="1"/>
    <s v="theater/plays"/>
    <n v="101.42857142857142"/>
    <n v="21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0"/>
    <n v="25"/>
    <b v="1"/>
    <s v="theater/plays"/>
    <n v="100.245"/>
    <n v="1250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0"/>
    <n v="39"/>
    <b v="1"/>
    <s v="theater/plays"/>
    <n v="109.16666666666666"/>
    <n v="1170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0"/>
    <n v="62"/>
    <b v="1"/>
    <s v="theater/plays"/>
    <n v="118.33333333333333"/>
    <n v="1860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0"/>
    <n v="31"/>
    <b v="1"/>
    <s v="theater/plays"/>
    <n v="120"/>
    <n v="465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0"/>
    <n v="274"/>
    <b v="1"/>
    <s v="theater/plays"/>
    <n v="127.96000000000001"/>
    <n v="109600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0"/>
    <n v="17"/>
    <b v="1"/>
    <s v="theater/plays"/>
    <n v="126"/>
    <n v="170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0"/>
    <n v="14"/>
    <b v="1"/>
    <s v="theater/plays"/>
    <n v="129.12912912912913"/>
    <n v="46.62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0"/>
    <n v="60"/>
    <b v="1"/>
    <s v="theater/plays"/>
    <n v="107.42857142857143"/>
    <n v="2100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0"/>
    <n v="33"/>
    <b v="1"/>
    <s v="theater/plays"/>
    <n v="100.125"/>
    <n v="1320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0"/>
    <n v="78"/>
    <b v="1"/>
    <s v="theater/plays"/>
    <n v="155"/>
    <n v="1560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0"/>
    <n v="30"/>
    <b v="1"/>
    <s v="theater/plays"/>
    <n v="108"/>
    <n v="600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0"/>
    <n v="136"/>
    <b v="1"/>
    <s v="theater/plays"/>
    <n v="110.52"/>
    <n v="6800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0"/>
    <n v="40"/>
    <b v="1"/>
    <s v="theater/plays"/>
    <n v="100.8"/>
    <n v="1000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0"/>
    <n v="18"/>
    <b v="1"/>
    <s v="theater/plays"/>
    <n v="121.2"/>
    <n v="90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0"/>
    <n v="39"/>
    <b v="1"/>
    <s v="theater/plays"/>
    <n v="100.33333333333334"/>
    <n v="585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0"/>
    <n v="21"/>
    <b v="1"/>
    <s v="theater/plays"/>
    <n v="109.16666666666666"/>
    <n v="630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0"/>
    <n v="30"/>
    <b v="1"/>
    <s v="theater/plays"/>
    <n v="123.42857142857142"/>
    <n v="315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0"/>
    <n v="27"/>
    <b v="1"/>
    <s v="theater/plays"/>
    <n v="136.33666666666667"/>
    <n v="81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0"/>
    <n v="35"/>
    <b v="1"/>
    <s v="theater/plays"/>
    <n v="103.46657233816768"/>
    <n v="989.45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0"/>
    <n v="13"/>
    <b v="1"/>
    <s v="theater/plays"/>
    <n v="121.33333333333334"/>
    <n v="195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0"/>
    <n v="23"/>
    <b v="1"/>
    <s v="theater/plays"/>
    <n v="186"/>
    <n v="230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0"/>
    <n v="39"/>
    <b v="1"/>
    <s v="theater/plays"/>
    <n v="300"/>
    <n v="273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0"/>
    <n v="35"/>
    <b v="1"/>
    <s v="theater/plays"/>
    <n v="108.25"/>
    <n v="350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0"/>
    <n v="27"/>
    <b v="1"/>
    <s v="theater/plays"/>
    <n v="141.15384615384616"/>
    <n v="351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0"/>
    <n v="21"/>
    <b v="1"/>
    <s v="theater/plays"/>
    <n v="113.99999999999999"/>
    <n v="105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0"/>
    <n v="104"/>
    <b v="1"/>
    <s v="theater/plays"/>
    <n v="153.73333333333335"/>
    <n v="7800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0"/>
    <n v="19"/>
    <b v="1"/>
    <s v="theater/plays"/>
    <n v="101.49999999999999"/>
    <n v="380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0"/>
    <n v="97"/>
    <b v="1"/>
    <s v="theater/plays"/>
    <n v="102.35000000000001"/>
    <n v="9700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0"/>
    <n v="27"/>
    <b v="1"/>
    <s v="theater/plays"/>
    <n v="102.57142857142858"/>
    <n v="945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0"/>
    <n v="24"/>
    <b v="1"/>
    <s v="theater/plays"/>
    <n v="155.75"/>
    <n v="192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0"/>
    <n v="13"/>
    <b v="1"/>
    <s v="theater/plays"/>
    <n v="100.75"/>
    <n v="52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0"/>
    <n v="46"/>
    <b v="1"/>
    <s v="theater/plays"/>
    <n v="239.4"/>
    <n v="230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x v="0"/>
    <n v="4"/>
    <b v="1"/>
    <s v="theater/plays"/>
    <n v="210"/>
    <n v="8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0"/>
    <n v="40"/>
    <b v="1"/>
    <s v="theater/plays"/>
    <n v="104.51515151515152"/>
    <n v="1320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0"/>
    <n v="44"/>
    <b v="1"/>
    <s v="theater/plays"/>
    <n v="100.8"/>
    <n v="2200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0"/>
    <n v="35"/>
    <b v="1"/>
    <s v="theater/plays"/>
    <n v="111.20000000000002"/>
    <n v="525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x v="0"/>
    <n v="63"/>
    <b v="1"/>
    <s v="theater/plays"/>
    <n v="102.04444444444445"/>
    <n v="2835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0"/>
    <n v="89"/>
    <b v="1"/>
    <s v="theater/plays"/>
    <n v="102.54767441860466"/>
    <n v="3827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0"/>
    <n v="15"/>
    <b v="1"/>
    <s v="theater/plays"/>
    <n v="127"/>
    <n v="45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0"/>
    <n v="46"/>
    <b v="1"/>
    <s v="theater/plays"/>
    <n v="338.70588235294122"/>
    <n v="391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0"/>
    <n v="33"/>
    <b v="1"/>
    <s v="theater/plays"/>
    <n v="100.75"/>
    <n v="660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0"/>
    <n v="31"/>
    <b v="0"/>
    <s v="theater/plays"/>
    <n v="9.31"/>
    <n v="6200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0"/>
    <n v="5"/>
    <b v="0"/>
    <s v="theater/plays"/>
    <n v="7.24"/>
    <n v="250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0"/>
    <n v="1"/>
    <b v="0"/>
    <s v="theater/plays"/>
    <n v="10"/>
    <n v="1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0"/>
    <n v="12"/>
    <b v="0"/>
    <s v="theater/plays"/>
    <n v="11.272727272727273"/>
    <n v="660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0"/>
    <n v="4"/>
    <b v="0"/>
    <s v="theater/plays"/>
    <n v="15.411764705882353"/>
    <n v="34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0"/>
    <n v="0"/>
    <b v="0"/>
    <s v="theater/plays"/>
    <n v="0"/>
    <n v="0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0"/>
    <n v="7"/>
    <b v="0"/>
    <s v="theater/plays"/>
    <n v="28.466666666666669"/>
    <n v="105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0"/>
    <n v="2"/>
    <b v="0"/>
    <s v="theater/plays"/>
    <n v="13.333333333333334"/>
    <n v="3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0"/>
    <n v="1"/>
    <b v="0"/>
    <s v="theater/plays"/>
    <n v="0.66666666666666674"/>
    <n v="15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0"/>
    <n v="4"/>
    <b v="0"/>
    <s v="theater/plays"/>
    <n v="21.428571428571427"/>
    <n v="28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0"/>
    <n v="6"/>
    <b v="0"/>
    <s v="theater/plays"/>
    <n v="18"/>
    <n v="90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0"/>
    <n v="8"/>
    <b v="0"/>
    <s v="theater/plays"/>
    <n v="20.125"/>
    <n v="320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0"/>
    <n v="14"/>
    <b v="0"/>
    <s v="theater/plays"/>
    <n v="17.899999999999999"/>
    <n v="280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0"/>
    <n v="0"/>
    <b v="0"/>
    <s v="theater/plays"/>
    <n v="0"/>
    <n v="0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0"/>
    <n v="4"/>
    <b v="0"/>
    <s v="theater/plays"/>
    <n v="2"/>
    <n v="200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0"/>
    <n v="0"/>
    <b v="0"/>
    <s v="theater/plays"/>
    <n v="0"/>
    <n v="0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0"/>
    <n v="0"/>
    <b v="0"/>
    <s v="theater/plays"/>
    <n v="0"/>
    <n v="0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0"/>
    <n v="1"/>
    <b v="0"/>
    <s v="theater/plays"/>
    <n v="10"/>
    <n v="1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0"/>
    <n v="1"/>
    <b v="0"/>
    <s v="theater/plays"/>
    <n v="2.3764705882352941"/>
    <n v="85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0"/>
    <n v="52"/>
    <b v="1"/>
    <s v="theater/musical"/>
    <n v="103.52"/>
    <n v="2600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0"/>
    <n v="7"/>
    <b v="1"/>
    <s v="theater/musical"/>
    <n v="105"/>
    <n v="3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0"/>
    <n v="28"/>
    <b v="1"/>
    <s v="theater/musical"/>
    <n v="100.44999999999999"/>
    <n v="1680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0"/>
    <n v="11"/>
    <b v="1"/>
    <s v="theater/musical"/>
    <n v="132.6"/>
    <n v="110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0"/>
    <n v="15"/>
    <b v="1"/>
    <s v="theater/musical"/>
    <n v="112.99999999999999"/>
    <n v="75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0"/>
    <n v="30"/>
    <b v="1"/>
    <s v="theater/musical"/>
    <n v="103.34"/>
    <n v="1500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0"/>
    <n v="27"/>
    <b v="1"/>
    <s v="theater/musical"/>
    <n v="120"/>
    <n v="675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0"/>
    <n v="28"/>
    <b v="1"/>
    <s v="theater/musical"/>
    <n v="129.63636363636363"/>
    <n v="154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0"/>
    <n v="17"/>
    <b v="1"/>
    <s v="theater/musical"/>
    <n v="101.11111111111111"/>
    <n v="765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0"/>
    <n v="50"/>
    <b v="1"/>
    <s v="theater/musical"/>
    <n v="108.51428571428572"/>
    <n v="1750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x v="0"/>
    <n v="26"/>
    <b v="1"/>
    <s v="theater/musical"/>
    <n v="102.33333333333334"/>
    <n v="390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0"/>
    <n v="88"/>
    <b v="1"/>
    <s v="theater/musical"/>
    <n v="110.24425000000002"/>
    <n v="3520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0"/>
    <n v="91"/>
    <b v="1"/>
    <s v="theater/musical"/>
    <n v="101.0154"/>
    <n v="4550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0"/>
    <n v="3"/>
    <b v="1"/>
    <s v="theater/musical"/>
    <n v="100"/>
    <n v="15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0"/>
    <n v="28"/>
    <b v="1"/>
    <s v="theater/musical"/>
    <n v="106.24"/>
    <n v="350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0"/>
    <n v="77"/>
    <b v="1"/>
    <s v="theater/musical"/>
    <n v="100"/>
    <n v="3850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0"/>
    <n v="27"/>
    <b v="1"/>
    <s v="theater/musical"/>
    <n v="100"/>
    <n v="405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0"/>
    <n v="107"/>
    <b v="1"/>
    <s v="theater/musical"/>
    <n v="113.45714285714286"/>
    <n v="7490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0"/>
    <n v="96"/>
    <b v="1"/>
    <s v="theater/musical"/>
    <n v="102.65010000000001"/>
    <n v="9600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0"/>
    <n v="56"/>
    <b v="1"/>
    <s v="theater/musical"/>
    <n v="116.75"/>
    <n v="1120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0"/>
    <n v="58"/>
    <b v="1"/>
    <s v="theater/musical"/>
    <n v="107.65274999999998"/>
    <n v="2320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0"/>
    <n v="15"/>
    <b v="1"/>
    <s v="theater/musical"/>
    <n v="100"/>
    <n v="165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0"/>
    <n v="20"/>
    <b v="1"/>
    <s v="theater/musical"/>
    <n v="100"/>
    <n v="4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0"/>
    <n v="38"/>
    <b v="1"/>
    <s v="theater/musical"/>
    <n v="146"/>
    <n v="380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0"/>
    <n v="33"/>
    <b v="1"/>
    <s v="theater/musical"/>
    <n v="110.2"/>
    <n v="1650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0"/>
    <n v="57"/>
    <b v="1"/>
    <s v="theater/musical"/>
    <n v="108.2"/>
    <n v="2850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0"/>
    <n v="25"/>
    <b v="1"/>
    <s v="theater/musical"/>
    <n v="100"/>
    <n v="625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0"/>
    <n v="14"/>
    <b v="1"/>
    <s v="theater/musical"/>
    <n v="100.25"/>
    <n v="280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0"/>
    <n v="94"/>
    <b v="1"/>
    <s v="theater/musical"/>
    <n v="106.71250000000001"/>
    <n v="7520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0"/>
    <n v="59"/>
    <b v="1"/>
    <s v="theater/musical"/>
    <n v="143.19999999999999"/>
    <n v="1180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0"/>
    <n v="36"/>
    <b v="1"/>
    <s v="theater/musical"/>
    <n v="105.04166666666667"/>
    <n v="864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0"/>
    <n v="115"/>
    <b v="1"/>
    <s v="theater/musical"/>
    <n v="103.98"/>
    <n v="17250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0"/>
    <n v="30"/>
    <b v="1"/>
    <s v="theater/musical"/>
    <n v="120"/>
    <n v="75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0"/>
    <n v="52"/>
    <b v="1"/>
    <s v="theater/musical"/>
    <n v="109.66666666666667"/>
    <n v="2340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0"/>
    <n v="27"/>
    <b v="1"/>
    <s v="theater/musical"/>
    <n v="101.75"/>
    <n v="540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0"/>
    <n v="24"/>
    <b v="1"/>
    <s v="theater/musical"/>
    <n v="128.91666666666666"/>
    <n v="288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0"/>
    <n v="10"/>
    <b v="1"/>
    <s v="theater/musical"/>
    <n v="114.99999999999999"/>
    <n v="100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0"/>
    <n v="30"/>
    <b v="1"/>
    <s v="theater/musical"/>
    <n v="150.75"/>
    <n v="600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0"/>
    <n v="71"/>
    <b v="1"/>
    <s v="theater/musical"/>
    <n v="110.96666666666665"/>
    <n v="4260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0"/>
    <n v="10"/>
    <b v="1"/>
    <s v="theater/musical"/>
    <n v="100.28571428571429"/>
    <n v="35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0"/>
    <n v="1"/>
    <b v="0"/>
    <s v="theater/musical"/>
    <n v="0.66666666666666674"/>
    <n v="75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0"/>
    <n v="4"/>
    <b v="0"/>
    <s v="theater/musical"/>
    <n v="3.267605633802817"/>
    <n v="142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0"/>
    <n v="0"/>
    <b v="0"/>
    <s v="theater/musical"/>
    <n v="0"/>
    <n v="0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0"/>
    <n v="0"/>
    <b v="0"/>
    <s v="theater/musical"/>
    <n v="0"/>
    <n v="0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0"/>
    <n v="2"/>
    <b v="0"/>
    <s v="theater/musical"/>
    <n v="0.27999999999999997"/>
    <n v="250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0"/>
    <n v="24"/>
    <b v="0"/>
    <s v="theater/musical"/>
    <n v="59.657142857142851"/>
    <n v="1680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0"/>
    <n v="2"/>
    <b v="0"/>
    <s v="theater/musical"/>
    <n v="1.6666666666666667"/>
    <n v="12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0"/>
    <n v="1"/>
    <b v="0"/>
    <s v="theater/musical"/>
    <n v="4.4444444444444444E-3"/>
    <n v="225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0"/>
    <n v="37"/>
    <b v="0"/>
    <s v="theater/musical"/>
    <n v="89.666666666666657"/>
    <n v="2220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0"/>
    <n v="5"/>
    <b v="0"/>
    <s v="theater/musical"/>
    <n v="1.4642857142857144"/>
    <n v="3500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0"/>
    <n v="4"/>
    <b v="0"/>
    <s v="theater/musical"/>
    <n v="4.0199999999999996"/>
    <n v="400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0"/>
    <n v="16"/>
    <b v="0"/>
    <s v="theater/musical"/>
    <n v="4.004545454545454"/>
    <n v="3520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0"/>
    <n v="9"/>
    <b v="0"/>
    <s v="theater/musical"/>
    <n v="8.52"/>
    <n v="450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0"/>
    <n v="0"/>
    <b v="0"/>
    <s v="theater/musical"/>
    <n v="0"/>
    <n v="0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0"/>
    <n v="40"/>
    <b v="0"/>
    <s v="theater/musical"/>
    <n v="19.650000000000002"/>
    <n v="4800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0"/>
    <n v="0"/>
    <b v="0"/>
    <s v="theater/musical"/>
    <n v="0"/>
    <n v="0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0"/>
    <n v="2"/>
    <b v="0"/>
    <s v="theater/musical"/>
    <n v="2E-3"/>
    <n v="3000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0"/>
    <n v="1"/>
    <b v="0"/>
    <s v="theater/musical"/>
    <n v="6.6666666666666666E-2"/>
    <n v="7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0"/>
    <n v="9"/>
    <b v="0"/>
    <s v="theater/musical"/>
    <n v="30.333333333333336"/>
    <n v="135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0"/>
    <n v="24"/>
    <b v="1"/>
    <s v="theater/plays"/>
    <n v="100"/>
    <n v="240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0"/>
    <n v="38"/>
    <b v="1"/>
    <s v="theater/plays"/>
    <n v="101.25"/>
    <n v="760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0"/>
    <n v="26"/>
    <b v="1"/>
    <s v="theater/plays"/>
    <n v="121.73333333333333"/>
    <n v="390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0"/>
    <n v="19"/>
    <b v="1"/>
    <s v="theater/plays"/>
    <n v="330"/>
    <n v="47.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0"/>
    <n v="11"/>
    <b v="1"/>
    <s v="theater/plays"/>
    <n v="109.55"/>
    <n v="220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0"/>
    <n v="27"/>
    <b v="1"/>
    <s v="theater/plays"/>
    <n v="100.95190476190474"/>
    <n v="567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0"/>
    <n v="34"/>
    <b v="1"/>
    <s v="theater/plays"/>
    <n v="140.13333333333333"/>
    <n v="510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0"/>
    <n v="20"/>
    <b v="1"/>
    <s v="theater/plays"/>
    <n v="100.001"/>
    <n v="200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0"/>
    <n v="37"/>
    <b v="1"/>
    <s v="theater/plays"/>
    <n v="119.238"/>
    <n v="555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0"/>
    <n v="20"/>
    <b v="1"/>
    <s v="theater/plays"/>
    <n v="107.25"/>
    <n v="400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0"/>
    <n v="10"/>
    <b v="1"/>
    <s v="theater/plays"/>
    <n v="227.99999999999997"/>
    <n v="25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0"/>
    <n v="26"/>
    <b v="1"/>
    <s v="theater/plays"/>
    <n v="106.4"/>
    <n v="260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0"/>
    <n v="20"/>
    <b v="1"/>
    <s v="theater/plays"/>
    <n v="143.33333333333334"/>
    <n v="60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0"/>
    <n v="46"/>
    <b v="1"/>
    <s v="theater/plays"/>
    <n v="104.54285714285714"/>
    <n v="1610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0"/>
    <n v="76"/>
    <b v="1"/>
    <s v="theater/plays"/>
    <n v="110.02000000000001"/>
    <n v="3800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0"/>
    <n v="41"/>
    <b v="1"/>
    <s v="theater/plays"/>
    <n v="106"/>
    <n v="1025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0"/>
    <n v="7"/>
    <b v="1"/>
    <s v="theater/plays"/>
    <n v="108"/>
    <n v="17.5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0"/>
    <n v="49"/>
    <b v="1"/>
    <s v="theater/plays"/>
    <n v="105.42"/>
    <n v="2450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0"/>
    <n v="26"/>
    <b v="1"/>
    <s v="theater/plays"/>
    <n v="119.16666666666667"/>
    <n v="156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0"/>
    <n v="65"/>
    <b v="1"/>
    <s v="theater/plays"/>
    <n v="152.66666666666666"/>
    <n v="1950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0"/>
    <n v="28"/>
    <b v="1"/>
    <s v="theater/plays"/>
    <n v="100"/>
    <n v="1400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0"/>
    <n v="8"/>
    <b v="1"/>
    <s v="theater/plays"/>
    <n v="100.2"/>
    <n v="40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0"/>
    <n v="3"/>
    <b v="1"/>
    <s v="theater/plays"/>
    <n v="225"/>
    <n v="3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0"/>
    <n v="9"/>
    <b v="1"/>
    <s v="theater/plays"/>
    <n v="106.02199999999999"/>
    <n v="45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0"/>
    <n v="9"/>
    <b v="1"/>
    <s v="theater/plays"/>
    <n v="104.66666666666666"/>
    <n v="108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0"/>
    <n v="20"/>
    <b v="1"/>
    <s v="theater/plays"/>
    <n v="116.66666666666667"/>
    <n v="24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0"/>
    <n v="57"/>
    <b v="1"/>
    <s v="theater/plays"/>
    <n v="109.03333333333333"/>
    <n v="1710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0"/>
    <n v="8"/>
    <b v="1"/>
    <s v="theater/plays"/>
    <n v="160"/>
    <n v="16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0"/>
    <n v="14"/>
    <b v="1"/>
    <s v="theater/plays"/>
    <n v="112.5"/>
    <n v="11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0"/>
    <n v="17"/>
    <b v="1"/>
    <s v="theater/plays"/>
    <n v="102.1"/>
    <n v="340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0"/>
    <n v="100"/>
    <b v="1"/>
    <s v="theater/plays"/>
    <n v="100.824"/>
    <n v="100000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0"/>
    <n v="32"/>
    <b v="1"/>
    <s v="theater/plays"/>
    <n v="101.25"/>
    <n v="640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0"/>
    <n v="3"/>
    <b v="1"/>
    <s v="theater/plays"/>
    <n v="6500"/>
    <n v="0.03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1"/>
    <n v="34"/>
    <b v="0"/>
    <s v="theater/plays"/>
    <n v="8.7200000000000006"/>
    <n v="3400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1"/>
    <n v="23"/>
    <b v="0"/>
    <s v="theater/plays"/>
    <n v="21.94"/>
    <n v="1150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1"/>
    <n v="19"/>
    <b v="0"/>
    <s v="theater/plays"/>
    <n v="21.3"/>
    <n v="950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1"/>
    <n v="50"/>
    <b v="0"/>
    <s v="theater/plays"/>
    <n v="41.489795918367342"/>
    <n v="4900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1"/>
    <n v="12"/>
    <b v="0"/>
    <s v="theater/plays"/>
    <n v="2.105"/>
    <n v="4800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1"/>
    <n v="8"/>
    <b v="0"/>
    <s v="theater/plays"/>
    <n v="2.7"/>
    <n v="560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1"/>
    <n v="9"/>
    <b v="0"/>
    <s v="theater/plays"/>
    <n v="16.161904761904761"/>
    <n v="945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1"/>
    <n v="43"/>
    <b v="0"/>
    <s v="theater/plays"/>
    <n v="16.376923076923077"/>
    <n v="5590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1"/>
    <n v="28"/>
    <b v="0"/>
    <s v="theater/plays"/>
    <n v="7.043333333333333"/>
    <n v="8400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1"/>
    <n v="4"/>
    <b v="0"/>
    <s v="theater/plays"/>
    <n v="3.8"/>
    <n v="40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1"/>
    <n v="24"/>
    <b v="0"/>
    <s v="theater/plays"/>
    <n v="34.08"/>
    <n v="600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0"/>
    <n v="2"/>
    <b v="0"/>
    <s v="theater/plays"/>
    <n v="0.2"/>
    <n v="20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0"/>
    <n v="2"/>
    <b v="0"/>
    <s v="theater/plays"/>
    <n v="2.5999999999999999E-2"/>
    <n v="2000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0"/>
    <n v="20"/>
    <b v="0"/>
    <s v="theater/plays"/>
    <n v="16.254545454545454"/>
    <n v="2200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0"/>
    <n v="1"/>
    <b v="0"/>
    <s v="theater/plays"/>
    <n v="2.5"/>
    <n v="10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0"/>
    <n v="1"/>
    <b v="0"/>
    <s v="theater/plays"/>
    <n v="0.02"/>
    <n v="50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0"/>
    <n v="4"/>
    <b v="0"/>
    <s v="theater/plays"/>
    <n v="5.2"/>
    <n v="200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0"/>
    <n v="1"/>
    <b v="0"/>
    <s v="theater/plays"/>
    <n v="2"/>
    <n v="5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0"/>
    <n v="1"/>
    <b v="0"/>
    <s v="theater/plays"/>
    <n v="0.04"/>
    <n v="25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0"/>
    <n v="13"/>
    <b v="0"/>
    <s v="theater/plays"/>
    <n v="17.666666666666668"/>
    <n v="780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x v="0"/>
    <n v="1"/>
    <b v="0"/>
    <s v="theater/plays"/>
    <n v="5"/>
    <n v="2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0"/>
    <n v="1"/>
    <b v="0"/>
    <s v="theater/plays"/>
    <n v="1.3333333333333334E-2"/>
    <n v="75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0"/>
    <n v="0"/>
    <b v="0"/>
    <s v="theater/plays"/>
    <n v="0"/>
    <n v="0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0"/>
    <n v="3"/>
    <b v="0"/>
    <s v="theater/plays"/>
    <n v="1.2"/>
    <n v="15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0"/>
    <n v="14"/>
    <b v="0"/>
    <s v="theater/plays"/>
    <n v="26.937422295897225"/>
    <n v="337.82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0"/>
    <n v="2"/>
    <b v="0"/>
    <s v="theater/plays"/>
    <n v="0.54999999999999993"/>
    <n v="40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0"/>
    <n v="5"/>
    <b v="0"/>
    <s v="theater/plays"/>
    <n v="12.55"/>
    <n v="100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x v="0"/>
    <n v="1"/>
    <b v="0"/>
    <s v="theater/musical"/>
    <n v="0.2"/>
    <n v="5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0"/>
    <n v="15"/>
    <b v="0"/>
    <s v="theater/musical"/>
    <n v="3.4474868431088401"/>
    <n v="1966.65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0"/>
    <n v="10"/>
    <b v="0"/>
    <s v="theater/musical"/>
    <n v="15"/>
    <n v="100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0"/>
    <n v="3"/>
    <b v="0"/>
    <s v="theater/musical"/>
    <n v="2.666666666666667"/>
    <n v="45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0"/>
    <n v="0"/>
    <b v="0"/>
    <s v="theater/musical"/>
    <n v="0"/>
    <n v="0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0"/>
    <n v="0"/>
    <b v="0"/>
    <s v="theater/musical"/>
    <n v="0"/>
    <n v="0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0"/>
    <n v="0"/>
    <b v="0"/>
    <s v="theater/musical"/>
    <n v="0"/>
    <n v="0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0"/>
    <n v="0"/>
    <b v="0"/>
    <s v="theater/musical"/>
    <n v="0"/>
    <n v="0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0"/>
    <n v="46"/>
    <b v="0"/>
    <s v="theater/musical"/>
    <n v="52.794871794871788"/>
    <n v="1794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0"/>
    <n v="14"/>
    <b v="0"/>
    <s v="theater/musical"/>
    <n v="4.9639999999999995"/>
    <n v="3500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0"/>
    <n v="1"/>
    <b v="0"/>
    <s v="theater/musical"/>
    <n v="5.5555555555555552E-2"/>
    <n v="18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0"/>
    <n v="0"/>
    <b v="0"/>
    <s v="theater/musical"/>
    <n v="0"/>
    <n v="0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0"/>
    <n v="17"/>
    <b v="0"/>
    <s v="theater/musical"/>
    <n v="13.066666666666665"/>
    <n v="1275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0"/>
    <n v="1"/>
    <b v="0"/>
    <s v="theater/musical"/>
    <n v="5"/>
    <n v="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0"/>
    <n v="0"/>
    <b v="0"/>
    <s v="theater/musical"/>
    <n v="0"/>
    <n v="0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0"/>
    <n v="0"/>
    <b v="0"/>
    <s v="theater/musical"/>
    <n v="0"/>
    <n v="0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0"/>
    <n v="0"/>
    <b v="0"/>
    <s v="theater/musical"/>
    <n v="0"/>
    <n v="0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0"/>
    <n v="0"/>
    <b v="0"/>
    <s v="theater/musical"/>
    <n v="0"/>
    <n v="0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x v="0"/>
    <n v="0"/>
    <b v="0"/>
    <s v="theater/musical"/>
    <n v="0"/>
    <n v="0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0"/>
    <n v="2"/>
    <b v="0"/>
    <s v="theater/musical"/>
    <n v="1.7500000000000002"/>
    <n v="40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0"/>
    <n v="14"/>
    <b v="0"/>
    <s v="theater/plays"/>
    <n v="27.1"/>
    <n v="280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0"/>
    <n v="9"/>
    <b v="0"/>
    <s v="theater/plays"/>
    <n v="1.4749999999999999"/>
    <n v="720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0"/>
    <n v="8"/>
    <b v="0"/>
    <s v="theater/plays"/>
    <n v="16.826666666666668"/>
    <n v="1200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0"/>
    <n v="7"/>
    <b v="0"/>
    <s v="theater/plays"/>
    <n v="32.5"/>
    <n v="5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0"/>
    <n v="0"/>
    <b v="0"/>
    <s v="theater/plays"/>
    <n v="0"/>
    <n v="0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0"/>
    <n v="84"/>
    <b v="0"/>
    <s v="theater/plays"/>
    <n v="21.55"/>
    <n v="42000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0"/>
    <n v="11"/>
    <b v="0"/>
    <s v="theater/plays"/>
    <n v="3.4666666666666663"/>
    <n v="1650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0"/>
    <n v="1"/>
    <b v="0"/>
    <s v="theater/plays"/>
    <n v="5"/>
    <n v="1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0"/>
    <n v="4"/>
    <b v="0"/>
    <s v="theater/plays"/>
    <n v="10.625"/>
    <n v="64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0"/>
    <n v="10"/>
    <b v="0"/>
    <s v="theater/plays"/>
    <n v="17.599999999999998"/>
    <n v="250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0"/>
    <n v="16"/>
    <b v="0"/>
    <s v="theater/plays"/>
    <n v="32.56"/>
    <n v="400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0"/>
    <n v="2"/>
    <b v="0"/>
    <s v="theater/plays"/>
    <n v="1.25"/>
    <n v="200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0"/>
    <n v="5"/>
    <b v="0"/>
    <s v="theater/plays"/>
    <n v="5.4"/>
    <n v="125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0"/>
    <n v="1"/>
    <b v="0"/>
    <s v="theater/plays"/>
    <n v="0.83333333333333337"/>
    <n v="30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0"/>
    <n v="31"/>
    <b v="0"/>
    <s v="theater/plays"/>
    <n v="48.833333333333336"/>
    <n v="930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0"/>
    <n v="0"/>
    <b v="0"/>
    <s v="theater/plays"/>
    <n v="0"/>
    <n v="0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0"/>
    <n v="2"/>
    <b v="0"/>
    <s v="theater/plays"/>
    <n v="0.03"/>
    <n v="200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0"/>
    <n v="7"/>
    <b v="0"/>
    <s v="theater/plays"/>
    <n v="11.533333333333333"/>
    <n v="10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0"/>
    <n v="16"/>
    <b v="0"/>
    <s v="theater/plays"/>
    <n v="67.333333333333329"/>
    <n v="240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0"/>
    <n v="4"/>
    <b v="0"/>
    <s v="theater/plays"/>
    <n v="15.299999999999999"/>
    <n v="40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0"/>
    <n v="4"/>
    <b v="0"/>
    <s v="theater/plays"/>
    <n v="8.6666666666666679"/>
    <n v="30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0"/>
    <n v="4"/>
    <b v="0"/>
    <s v="theater/plays"/>
    <n v="0.22499999999999998"/>
    <n v="2400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0"/>
    <n v="3"/>
    <b v="0"/>
    <s v="theater/plays"/>
    <n v="3.0833333333333335"/>
    <n v="180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0"/>
    <n v="36"/>
    <b v="0"/>
    <s v="theater/plays"/>
    <n v="37.412500000000001"/>
    <n v="2880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0"/>
    <n v="1"/>
    <b v="0"/>
    <s v="theater/plays"/>
    <n v="6.6666666666666671E-3"/>
    <n v="150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0"/>
    <n v="7"/>
    <b v="0"/>
    <s v="theater/plays"/>
    <n v="10"/>
    <n v="700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0"/>
    <n v="27"/>
    <b v="0"/>
    <s v="theater/plays"/>
    <n v="36.36"/>
    <n v="675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0"/>
    <n v="1"/>
    <b v="0"/>
    <s v="theater/plays"/>
    <n v="0.33333333333333337"/>
    <n v="1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0"/>
    <n v="0"/>
    <b v="0"/>
    <s v="theater/plays"/>
    <n v="0"/>
    <n v="0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0"/>
    <n v="1"/>
    <b v="0"/>
    <s v="theater/plays"/>
    <n v="0.2857142857142857"/>
    <n v="35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0"/>
    <n v="3"/>
    <b v="0"/>
    <s v="theater/plays"/>
    <n v="0.2"/>
    <n v="180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0"/>
    <n v="3"/>
    <b v="0"/>
    <s v="theater/plays"/>
    <n v="1.7999999999999998"/>
    <n v="15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0"/>
    <n v="3"/>
    <b v="0"/>
    <s v="theater/plays"/>
    <n v="5.4"/>
    <n v="7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0"/>
    <n v="0"/>
    <b v="0"/>
    <s v="theater/plays"/>
    <n v="0"/>
    <n v="0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0"/>
    <n v="6"/>
    <b v="0"/>
    <s v="theater/plays"/>
    <n v="8.1333333333333329"/>
    <n v="45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0"/>
    <n v="17"/>
    <b v="0"/>
    <s v="theater/plays"/>
    <n v="12.034782608695652"/>
    <n v="1955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0"/>
    <n v="40"/>
    <b v="0"/>
    <s v="theater/plays"/>
    <n v="15.266666666666667"/>
    <n v="6000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0"/>
    <n v="3"/>
    <b v="0"/>
    <s v="theater/plays"/>
    <n v="10"/>
    <n v="4.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0"/>
    <n v="1"/>
    <b v="0"/>
    <s v="theater/plays"/>
    <n v="0.3"/>
    <n v="50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0"/>
    <n v="2"/>
    <b v="0"/>
    <s v="theater/plays"/>
    <n v="1"/>
    <n v="50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0"/>
    <n v="7"/>
    <b v="0"/>
    <s v="theater/plays"/>
    <n v="13.020000000000001"/>
    <n v="350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0"/>
    <n v="14"/>
    <b v="0"/>
    <s v="theater/plays"/>
    <n v="2.2650000000000001"/>
    <n v="2800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0"/>
    <n v="0"/>
    <b v="0"/>
    <s v="theater/plays"/>
    <n v="0"/>
    <n v="0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0"/>
    <n v="0"/>
    <b v="0"/>
    <s v="theater/plays"/>
    <n v="0"/>
    <n v="0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0"/>
    <n v="1"/>
    <b v="0"/>
    <s v="theater/plays"/>
    <n v="8.3333333333333332E-3"/>
    <n v="120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0"/>
    <n v="12"/>
    <b v="0"/>
    <s v="theater/plays"/>
    <n v="15.742857142857142"/>
    <n v="840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0"/>
    <n v="12"/>
    <b v="0"/>
    <s v="theater/plays"/>
    <n v="11"/>
    <n v="600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0"/>
    <n v="23"/>
    <b v="0"/>
    <s v="theater/plays"/>
    <n v="43.833333333333336"/>
    <n v="690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0"/>
    <n v="0"/>
    <b v="0"/>
    <s v="theater/plays"/>
    <n v="0"/>
    <n v="0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0"/>
    <n v="10"/>
    <b v="0"/>
    <s v="theater/plays"/>
    <n v="86.135181975736558"/>
    <n v="28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0"/>
    <n v="5"/>
    <b v="0"/>
    <s v="theater/plays"/>
    <n v="12.196620583717358"/>
    <n v="162.75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0"/>
    <n v="1"/>
    <b v="0"/>
    <s v="theater/plays"/>
    <n v="0.1"/>
    <n v="50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0"/>
    <n v="2"/>
    <b v="0"/>
    <s v="theater/plays"/>
    <n v="0.22"/>
    <n v="100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0"/>
    <n v="2"/>
    <b v="0"/>
    <s v="theater/plays"/>
    <n v="0.90909090909090906"/>
    <n v="110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0"/>
    <n v="0"/>
    <b v="0"/>
    <s v="theater/plays"/>
    <n v="0"/>
    <n v="0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0"/>
    <n v="13"/>
    <b v="0"/>
    <s v="theater/plays"/>
    <n v="35.64"/>
    <n v="650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0"/>
    <n v="0"/>
    <b v="0"/>
    <s v="theater/plays"/>
    <n v="0"/>
    <n v="0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0"/>
    <n v="1"/>
    <b v="0"/>
    <s v="theater/plays"/>
    <n v="0.25"/>
    <n v="20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0"/>
    <n v="5"/>
    <b v="0"/>
    <s v="theater/plays"/>
    <n v="3.25"/>
    <n v="300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0"/>
    <n v="2"/>
    <b v="0"/>
    <s v="theater/plays"/>
    <n v="3.3666666666666663"/>
    <n v="60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0"/>
    <n v="0"/>
    <b v="0"/>
    <s v="theater/plays"/>
    <n v="0"/>
    <n v="0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0"/>
    <n v="32"/>
    <b v="0"/>
    <s v="theater/plays"/>
    <n v="15.770000000000001"/>
    <n v="3200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0"/>
    <n v="1"/>
    <b v="0"/>
    <s v="theater/plays"/>
    <n v="0.625"/>
    <n v="40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0"/>
    <n v="1"/>
    <b v="0"/>
    <s v="theater/plays"/>
    <n v="5.0000000000000001E-4"/>
    <n v="2000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0"/>
    <n v="1"/>
    <b v="0"/>
    <s v="theater/plays"/>
    <n v="9.6153846153846159E-2"/>
    <n v="260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0"/>
    <n v="0"/>
    <b v="0"/>
    <s v="theater/plays"/>
    <n v="0"/>
    <n v="0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0"/>
    <n v="0"/>
    <b v="0"/>
    <s v="theater/plays"/>
    <n v="0"/>
    <n v="0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0"/>
    <n v="8"/>
    <b v="0"/>
    <s v="theater/plays"/>
    <n v="24.285714285714285"/>
    <n v="140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0"/>
    <n v="0"/>
    <b v="0"/>
    <s v="theater/plays"/>
    <n v="0"/>
    <n v="0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0"/>
    <n v="1"/>
    <b v="0"/>
    <s v="theater/plays"/>
    <n v="2.5000000000000001E-2"/>
    <n v="280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0"/>
    <n v="16"/>
    <b v="0"/>
    <s v="theater/plays"/>
    <n v="32.049999999999997"/>
    <n v="320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0"/>
    <n v="12"/>
    <b v="0"/>
    <s v="theater/plays"/>
    <n v="24.333333333333336"/>
    <n v="144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0"/>
    <n v="4"/>
    <b v="0"/>
    <s v="theater/plays"/>
    <n v="1.5"/>
    <n v="120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0"/>
    <n v="2"/>
    <b v="0"/>
    <s v="theater/plays"/>
    <n v="0.42"/>
    <n v="100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0"/>
    <n v="3"/>
    <b v="0"/>
    <s v="theater/plays"/>
    <n v="3.214285714285714"/>
    <n v="42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0"/>
    <n v="0"/>
    <b v="0"/>
    <s v="theater/plays"/>
    <n v="0"/>
    <n v="0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0"/>
    <n v="3"/>
    <b v="0"/>
    <s v="theater/plays"/>
    <n v="6.3"/>
    <n v="60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0"/>
    <n v="4"/>
    <b v="0"/>
    <s v="theater/plays"/>
    <n v="14.249999999999998"/>
    <n v="80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0"/>
    <n v="2"/>
    <b v="0"/>
    <s v="theater/plays"/>
    <n v="0.6"/>
    <n v="150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0"/>
    <n v="10"/>
    <b v="0"/>
    <s v="theater/plays"/>
    <n v="24.117647058823529"/>
    <n v="170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0"/>
    <n v="11"/>
    <b v="0"/>
    <s v="theater/plays"/>
    <n v="10.54"/>
    <n v="550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0"/>
    <n v="6"/>
    <b v="0"/>
    <s v="theater/plays"/>
    <n v="7.4690265486725664"/>
    <n v="169.5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0"/>
    <n v="2"/>
    <b v="0"/>
    <s v="theater/plays"/>
    <n v="7.3333333333333334E-2"/>
    <n v="300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0"/>
    <n v="6"/>
    <b v="0"/>
    <s v="theater/plays"/>
    <n v="0.97142857142857131"/>
    <n v="840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0"/>
    <n v="8"/>
    <b v="0"/>
    <s v="theater/plays"/>
    <n v="21.099999999999998"/>
    <n v="80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0"/>
    <n v="37"/>
    <b v="0"/>
    <s v="theater/plays"/>
    <n v="78.100000000000009"/>
    <n v="1850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0"/>
    <n v="11"/>
    <b v="0"/>
    <s v="theater/plays"/>
    <n v="32"/>
    <n v="110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0"/>
    <n v="0"/>
    <b v="0"/>
    <s v="theater/plays"/>
    <n v="0"/>
    <n v="0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0"/>
    <n v="10"/>
    <b v="0"/>
    <s v="theater/plays"/>
    <n v="47.692307692307693"/>
    <n v="130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0"/>
    <n v="6"/>
    <b v="0"/>
    <s v="theater/plays"/>
    <n v="1.4500000000000002"/>
    <n v="5400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0"/>
    <n v="8"/>
    <b v="0"/>
    <s v="theater/plays"/>
    <n v="10.7"/>
    <n v="160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0"/>
    <n v="6"/>
    <b v="0"/>
    <s v="theater/plays"/>
    <n v="1.8333333333333333"/>
    <n v="360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0"/>
    <n v="7"/>
    <b v="0"/>
    <s v="theater/plays"/>
    <n v="18"/>
    <n v="175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0"/>
    <n v="7"/>
    <b v="0"/>
    <s v="theater/plays"/>
    <n v="4.083333333333333"/>
    <n v="2100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0"/>
    <n v="5"/>
    <b v="0"/>
    <s v="theater/plays"/>
    <n v="20"/>
    <n v="42.5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0"/>
    <n v="46"/>
    <b v="0"/>
    <s v="theater/plays"/>
    <n v="34.802513464991023"/>
    <n v="5124.3999999999996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0"/>
    <n v="10"/>
    <b v="0"/>
    <s v="theater/plays"/>
    <n v="6.3333333333333339"/>
    <n v="150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0"/>
    <n v="19"/>
    <b v="0"/>
    <s v="theater/plays"/>
    <n v="32.049999999999997"/>
    <n v="380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0"/>
    <n v="13"/>
    <b v="0"/>
    <s v="theater/plays"/>
    <n v="9.76"/>
    <n v="650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0"/>
    <n v="13"/>
    <b v="0"/>
    <s v="theater/plays"/>
    <n v="37.75"/>
    <n v="52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0"/>
    <n v="4"/>
    <b v="0"/>
    <s v="theater/plays"/>
    <n v="2.1333333333333333"/>
    <n v="60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0"/>
    <n v="0"/>
    <b v="0"/>
    <s v="theater/plays"/>
    <n v="0"/>
    <n v="0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0"/>
    <n v="3"/>
    <b v="0"/>
    <s v="theater/plays"/>
    <n v="4.1818181818181817"/>
    <n v="49.5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0"/>
    <n v="1"/>
    <b v="0"/>
    <s v="theater/plays"/>
    <n v="20"/>
    <n v="5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0"/>
    <n v="9"/>
    <b v="0"/>
    <s v="theater/plays"/>
    <n v="5.41"/>
    <n v="900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0"/>
    <n v="1"/>
    <b v="0"/>
    <s v="theater/plays"/>
    <n v="6.0000000000000001E-3"/>
    <n v="500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0"/>
    <n v="1"/>
    <b v="0"/>
    <s v="theater/plays"/>
    <n v="0.25"/>
    <n v="20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0"/>
    <n v="4"/>
    <b v="0"/>
    <s v="theater/plays"/>
    <n v="35"/>
    <n v="8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0"/>
    <n v="17"/>
    <b v="0"/>
    <s v="theater/plays"/>
    <n v="16.566666666666666"/>
    <n v="510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0"/>
    <n v="0"/>
    <b v="0"/>
    <s v="theater/plays"/>
    <n v="0"/>
    <n v="0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0"/>
    <n v="12"/>
    <b v="0"/>
    <s v="theater/plays"/>
    <n v="57.199999999999996"/>
    <n v="150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0"/>
    <n v="14"/>
    <b v="0"/>
    <s v="theater/plays"/>
    <n v="16.514285714285716"/>
    <n v="980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x v="0"/>
    <n v="1"/>
    <b v="0"/>
    <s v="theater/plays"/>
    <n v="0.125"/>
    <n v="8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0"/>
    <n v="14"/>
    <b v="0"/>
    <s v="theater/plays"/>
    <n v="37.75"/>
    <n v="168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0"/>
    <n v="4"/>
    <b v="0"/>
    <s v="theater/plays"/>
    <n v="1.8399999999999999"/>
    <n v="50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0"/>
    <n v="2"/>
    <b v="0"/>
    <s v="theater/plays"/>
    <n v="10.050000000000001"/>
    <n v="40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x v="0"/>
    <n v="1"/>
    <b v="0"/>
    <s v="theater/plays"/>
    <n v="0.2"/>
    <n v="5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0"/>
    <n v="2"/>
    <b v="0"/>
    <s v="theater/plays"/>
    <n v="1.3333333333333335"/>
    <n v="6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0"/>
    <n v="1"/>
    <b v="0"/>
    <s v="theater/plays"/>
    <n v="6.6666666666666671E-3"/>
    <n v="300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0"/>
    <n v="1"/>
    <b v="0"/>
    <s v="theater/plays"/>
    <n v="0.25"/>
    <n v="20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0"/>
    <n v="4"/>
    <b v="0"/>
    <s v="theater/plays"/>
    <n v="6"/>
    <n v="40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0"/>
    <n v="3"/>
    <b v="0"/>
    <s v="theater/plays"/>
    <n v="3.8860103626943006"/>
    <n v="57.9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0"/>
    <n v="38"/>
    <b v="0"/>
    <s v="theater/plays"/>
    <n v="24.194444444444443"/>
    <n v="2736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0"/>
    <n v="4"/>
    <b v="0"/>
    <s v="theater/plays"/>
    <n v="7.6"/>
    <n v="10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0"/>
    <n v="0"/>
    <b v="0"/>
    <s v="theater/plays"/>
    <n v="0"/>
    <n v="0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0"/>
    <n v="2"/>
    <b v="0"/>
    <s v="theater/plays"/>
    <n v="1.3"/>
    <n v="40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0"/>
    <n v="0"/>
    <b v="0"/>
    <s v="theater/plays"/>
    <n v="0"/>
    <n v="0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0"/>
    <n v="1"/>
    <b v="0"/>
    <s v="theater/plays"/>
    <n v="1.4285714285714287E-2"/>
    <n v="70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0"/>
    <n v="7"/>
    <b v="0"/>
    <s v="theater/plays"/>
    <n v="14.000000000000002"/>
    <n v="35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0"/>
    <n v="2"/>
    <b v="0"/>
    <s v="theater/plays"/>
    <n v="1.05"/>
    <n v="200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0"/>
    <n v="4"/>
    <b v="0"/>
    <s v="theater/plays"/>
    <n v="8.6666666666666679"/>
    <n v="60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0"/>
    <n v="4"/>
    <b v="0"/>
    <s v="theater/plays"/>
    <n v="0.82857142857142851"/>
    <n v="140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0"/>
    <n v="3"/>
    <b v="0"/>
    <s v="theater/plays"/>
    <n v="16.666666666666664"/>
    <n v="18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0"/>
    <n v="2"/>
    <b v="0"/>
    <s v="theater/plays"/>
    <n v="0.83333333333333337"/>
    <n v="300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0"/>
    <n v="197"/>
    <b v="0"/>
    <s v="theater/plays"/>
    <n v="69.561111111111103"/>
    <n v="35460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0"/>
    <n v="0"/>
    <b v="0"/>
    <s v="theater/plays"/>
    <n v="0"/>
    <n v="0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0"/>
    <n v="1"/>
    <b v="0"/>
    <s v="theater/plays"/>
    <n v="1.25"/>
    <n v="8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0"/>
    <n v="4"/>
    <b v="0"/>
    <s v="theater/plays"/>
    <n v="5"/>
    <n v="200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0"/>
    <n v="0"/>
    <b v="0"/>
    <s v="theater/plays"/>
    <n v="0"/>
    <n v="0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0"/>
    <n v="7"/>
    <b v="0"/>
    <s v="theater/plays"/>
    <n v="7.166666666666667"/>
    <n v="210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0"/>
    <n v="11"/>
    <b v="0"/>
    <s v="theater/plays"/>
    <n v="28.050000000000004"/>
    <n v="220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0"/>
    <n v="0"/>
    <b v="0"/>
    <s v="theater/plays"/>
    <n v="0"/>
    <n v="0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0"/>
    <n v="6"/>
    <b v="0"/>
    <s v="theater/plays"/>
    <n v="16"/>
    <n v="150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0"/>
    <n v="0"/>
    <b v="0"/>
    <s v="theater/plays"/>
    <n v="0"/>
    <n v="0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0"/>
    <n v="7"/>
    <b v="0"/>
    <s v="theater/plays"/>
    <n v="6.8287037037037033"/>
    <n v="423.36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0"/>
    <n v="94"/>
    <b v="0"/>
    <s v="theater/plays"/>
    <n v="25.698702928870294"/>
    <n v="22466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0"/>
    <n v="2"/>
    <b v="0"/>
    <s v="theater/plays"/>
    <n v="1.4814814814814816"/>
    <n v="27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0"/>
    <n v="25"/>
    <b v="0"/>
    <s v="theater/plays"/>
    <n v="36.85"/>
    <n v="2500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0"/>
    <n v="17"/>
    <b v="0"/>
    <s v="theater/plays"/>
    <n v="47.05"/>
    <n v="1020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0"/>
    <n v="2"/>
    <b v="0"/>
    <s v="theater/plays"/>
    <n v="11.428571428571429"/>
    <n v="14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0"/>
    <n v="4"/>
    <b v="0"/>
    <s v="theater/plays"/>
    <n v="12.04"/>
    <n v="100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0"/>
    <n v="5"/>
    <b v="0"/>
    <s v="theater/plays"/>
    <n v="60"/>
    <n v="25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0"/>
    <n v="2"/>
    <b v="0"/>
    <s v="theater/plays"/>
    <n v="31.25"/>
    <n v="16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0"/>
    <n v="2"/>
    <b v="0"/>
    <s v="theater/plays"/>
    <n v="0.42"/>
    <n v="100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0"/>
    <n v="3"/>
    <b v="0"/>
    <s v="theater/plays"/>
    <n v="0.21"/>
    <n v="300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0"/>
    <n v="0"/>
    <b v="0"/>
    <s v="theater/plays"/>
    <n v="0"/>
    <n v="0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0"/>
    <n v="4"/>
    <b v="0"/>
    <s v="theater/plays"/>
    <n v="37.5"/>
    <n v="24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0"/>
    <n v="1"/>
    <b v="0"/>
    <s v="theater/plays"/>
    <n v="0.02"/>
    <n v="50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0"/>
    <n v="12"/>
    <b v="0"/>
    <s v="theater/plays"/>
    <n v="8.2142857142857135"/>
    <n v="672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0"/>
    <n v="4"/>
    <b v="0"/>
    <s v="theater/plays"/>
    <n v="2.1999999999999997"/>
    <n v="200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0"/>
    <n v="91"/>
    <b v="0"/>
    <s v="theater/plays"/>
    <n v="17.652941176470588"/>
    <n v="15470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0"/>
    <n v="1"/>
    <b v="0"/>
    <s v="theater/plays"/>
    <n v="0.08"/>
    <n v="200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0"/>
    <n v="1"/>
    <b v="0"/>
    <s v="theater/plays"/>
    <n v="6.6666666666666666E-2"/>
    <n v="15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0"/>
    <n v="0"/>
    <b v="0"/>
    <s v="theater/plays"/>
    <n v="0"/>
    <n v="0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0"/>
    <n v="13"/>
    <b v="0"/>
    <s v="theater/plays"/>
    <n v="37.533333333333339"/>
    <n v="390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0"/>
    <n v="2"/>
    <b v="0"/>
    <s v="theater/plays"/>
    <n v="22"/>
    <n v="10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0"/>
    <n v="0"/>
    <b v="0"/>
    <s v="theater/plays"/>
    <n v="0"/>
    <n v="0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0"/>
    <n v="21"/>
    <b v="0"/>
    <s v="theater/plays"/>
    <n v="17.62"/>
    <n v="1050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0"/>
    <n v="9"/>
    <b v="0"/>
    <s v="theater/plays"/>
    <n v="53"/>
    <n v="135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0"/>
    <n v="6"/>
    <b v="0"/>
    <s v="theater/plays"/>
    <n v="22.142857142857142"/>
    <n v="210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0"/>
    <n v="4"/>
    <b v="0"/>
    <s v="theater/plays"/>
    <n v="2.5333333333333332"/>
    <n v="150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0"/>
    <n v="7"/>
    <b v="0"/>
    <s v="theater/plays"/>
    <n v="2.5"/>
    <n v="700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0"/>
    <n v="5"/>
    <b v="0"/>
    <s v="theater/plays"/>
    <n v="2.85"/>
    <n v="500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0"/>
    <n v="0"/>
    <b v="0"/>
    <s v="theater/plays"/>
    <n v="0"/>
    <n v="0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0"/>
    <n v="3"/>
    <b v="0"/>
    <s v="theater/plays"/>
    <n v="2.4500000000000002"/>
    <n v="600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0"/>
    <n v="9"/>
    <b v="0"/>
    <s v="theater/plays"/>
    <n v="1.4210526315789473"/>
    <n v="85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0"/>
    <n v="6"/>
    <b v="0"/>
    <s v="theater/plays"/>
    <n v="19.25"/>
    <n v="120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0"/>
    <n v="4"/>
    <b v="0"/>
    <s v="theater/plays"/>
    <n v="0.67500000000000004"/>
    <n v="160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0"/>
    <n v="1"/>
    <b v="0"/>
    <s v="theater/plays"/>
    <n v="0.16666666666666669"/>
    <n v="150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0"/>
    <n v="17"/>
    <b v="0"/>
    <s v="theater/plays"/>
    <n v="60.9"/>
    <n v="850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0"/>
    <n v="13"/>
    <b v="0"/>
    <s v="theater/plays"/>
    <n v="34.4"/>
    <n v="162.5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0"/>
    <n v="6"/>
    <b v="0"/>
    <s v="theater/plays"/>
    <n v="16.5"/>
    <n v="60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0"/>
    <n v="0"/>
    <b v="0"/>
    <s v="theater/plays"/>
    <n v="0"/>
    <n v="0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0"/>
    <n v="2"/>
    <b v="0"/>
    <s v="theater/plays"/>
    <n v="0.4"/>
    <n v="20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0"/>
    <n v="2"/>
    <b v="0"/>
    <s v="theater/plays"/>
    <n v="1.0571428571428572"/>
    <n v="70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0"/>
    <n v="21"/>
    <b v="0"/>
    <s v="theater/plays"/>
    <n v="26.727272727272727"/>
    <n v="577.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0"/>
    <n v="13"/>
    <b v="0"/>
    <s v="theater/plays"/>
    <n v="28.799999999999997"/>
    <n v="260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0"/>
    <n v="0"/>
    <b v="0"/>
    <s v="theater/plays"/>
    <n v="0"/>
    <n v="0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0"/>
    <n v="6"/>
    <b v="0"/>
    <s v="theater/plays"/>
    <n v="8.9"/>
    <n v="900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0"/>
    <n v="0"/>
    <b v="0"/>
    <s v="theater/plays"/>
    <n v="0"/>
    <n v="0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0"/>
    <n v="1"/>
    <b v="0"/>
    <s v="theater/plays"/>
    <n v="0.16666666666666669"/>
    <n v="30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0"/>
    <n v="0"/>
    <b v="0"/>
    <s v="theater/plays"/>
    <n v="0"/>
    <n v="0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0"/>
    <n v="12"/>
    <b v="0"/>
    <s v="theater/plays"/>
    <n v="15.737410071942445"/>
    <n v="266.8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0"/>
    <n v="2"/>
    <b v="0"/>
    <s v="theater/plays"/>
    <n v="2"/>
    <n v="3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0"/>
    <n v="6"/>
    <b v="0"/>
    <s v="theater/plays"/>
    <n v="21.685714285714287"/>
    <n v="210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0"/>
    <n v="1"/>
    <b v="0"/>
    <s v="theater/plays"/>
    <n v="0.33333333333333337"/>
    <n v="3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0"/>
    <n v="1"/>
    <b v="0"/>
    <s v="theater/plays"/>
    <n v="0.2857142857142857"/>
    <n v="35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0"/>
    <n v="5"/>
    <b v="0"/>
    <s v="theater/plays"/>
    <n v="4.7"/>
    <n v="50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x v="0"/>
    <n v="0"/>
    <b v="0"/>
    <s v="theater/plays"/>
    <n v="0"/>
    <n v="0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0"/>
    <n v="3"/>
    <b v="0"/>
    <s v="theater/plays"/>
    <n v="10.8"/>
    <n v="60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0"/>
    <n v="8"/>
    <b v="0"/>
    <s v="theater/plays"/>
    <n v="4.8"/>
    <n v="40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0"/>
    <n v="3"/>
    <b v="0"/>
    <s v="theater/plays"/>
    <n v="3.2"/>
    <n v="30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0"/>
    <n v="8"/>
    <b v="0"/>
    <s v="theater/plays"/>
    <n v="12.75"/>
    <n v="128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0"/>
    <n v="1"/>
    <b v="0"/>
    <s v="theater/plays"/>
    <n v="1.8181818181818181E-2"/>
    <n v="110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0"/>
    <n v="4"/>
    <b v="0"/>
    <s v="theater/plays"/>
    <n v="2.4"/>
    <n v="100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0"/>
    <n v="8"/>
    <b v="0"/>
    <s v="theater/plays"/>
    <n v="36.5"/>
    <n v="160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0"/>
    <n v="1"/>
    <b v="0"/>
    <s v="theater/plays"/>
    <n v="2.666666666666667"/>
    <n v="3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0"/>
    <n v="5"/>
    <b v="0"/>
    <s v="theater/plays"/>
    <n v="11.428571428571429"/>
    <n v="175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0"/>
    <n v="0"/>
    <b v="0"/>
    <s v="theater/plays"/>
    <n v="0"/>
    <n v="0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0"/>
    <n v="0"/>
    <b v="0"/>
    <s v="theater/plays"/>
    <n v="0"/>
    <n v="0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0"/>
    <n v="1"/>
    <b v="0"/>
    <s v="theater/plays"/>
    <n v="1.1111111111111112"/>
    <n v="45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0"/>
    <n v="0"/>
    <b v="0"/>
    <s v="theater/plays"/>
    <n v="0"/>
    <n v="0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0"/>
    <n v="0"/>
    <b v="0"/>
    <s v="theater/plays"/>
    <n v="0"/>
    <n v="0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0"/>
    <n v="6"/>
    <b v="0"/>
    <s v="theater/plays"/>
    <n v="27.400000000000002"/>
    <n v="30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0"/>
    <n v="6"/>
    <b v="0"/>
    <s v="theater/plays"/>
    <n v="10"/>
    <n v="60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0"/>
    <n v="14"/>
    <b v="0"/>
    <s v="theater/plays"/>
    <n v="21.366666666666667"/>
    <n v="420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0"/>
    <n v="6"/>
    <b v="0"/>
    <s v="theater/plays"/>
    <n v="6.9696969696969706"/>
    <n v="1980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0"/>
    <n v="33"/>
    <b v="0"/>
    <s v="theater/plays"/>
    <n v="70.599999999999994"/>
    <n v="1650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0"/>
    <n v="4"/>
    <b v="0"/>
    <s v="theater/plays"/>
    <n v="2.0500000000000003"/>
    <n v="80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0"/>
    <n v="1"/>
    <b v="0"/>
    <s v="theater/plays"/>
    <n v="1.9666666666666666"/>
    <n v="30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0"/>
    <n v="0"/>
    <b v="0"/>
    <s v="theater/plays"/>
    <n v="0"/>
    <n v="0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0"/>
    <n v="6"/>
    <b v="0"/>
    <s v="theater/plays"/>
    <n v="28.666666666666668"/>
    <n v="18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0"/>
    <n v="6"/>
    <b v="0"/>
    <s v="theater/plays"/>
    <n v="3.1333333333333333"/>
    <n v="180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0"/>
    <n v="1"/>
    <b v="0"/>
    <s v="theater/plays"/>
    <n v="0.04"/>
    <n v="25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0"/>
    <n v="3"/>
    <b v="0"/>
    <s v="theater/plays"/>
    <n v="0.2"/>
    <n v="45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678893-515C-451D-A2D9-E5BF2790CE7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F76962-B5F4-4BBB-92D5-725E8613122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CE69AA-33AB-40FA-80B5-23EFDC159C38}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F1A10-0442-4F43-88FC-E6D95C353779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E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" showAll="0"/>
    <pivotField numFmtId="1" showAll="0"/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48AEC-1727-4791-8C06-E29EED87DCC3}">
  <dimension ref="A1:F14"/>
  <sheetViews>
    <sheetView topLeftCell="B1" workbookViewId="0">
      <selection activeCell="F3" sqref="F3"/>
    </sheetView>
  </sheetViews>
  <sheetFormatPr defaultRowHeight="14.5" x14ac:dyDescent="0.35"/>
  <cols>
    <col min="1" max="1" width="16.26953125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8360</v>
      </c>
    </row>
    <row r="3" spans="1:6" x14ac:dyDescent="0.35">
      <c r="A3" s="6" t="s">
        <v>8363</v>
      </c>
      <c r="B3" s="6" t="s">
        <v>8364</v>
      </c>
    </row>
    <row r="4" spans="1:6" x14ac:dyDescent="0.35">
      <c r="A4" s="6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69F88-0B18-4792-86E6-15FA56F6A76C}">
  <dimension ref="A1:F47"/>
  <sheetViews>
    <sheetView topLeftCell="C1" workbookViewId="0">
      <selection activeCell="C4" sqref="C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6" t="s">
        <v>8223</v>
      </c>
      <c r="B1" t="s">
        <v>8360</v>
      </c>
    </row>
    <row r="2" spans="1:6" x14ac:dyDescent="0.35">
      <c r="A2" s="6" t="s">
        <v>8400</v>
      </c>
      <c r="B2" t="s">
        <v>8360</v>
      </c>
    </row>
    <row r="4" spans="1:6" x14ac:dyDescent="0.35">
      <c r="A4" s="6" t="s">
        <v>8363</v>
      </c>
      <c r="B4" s="6" t="s">
        <v>8364</v>
      </c>
    </row>
    <row r="5" spans="1:6" x14ac:dyDescent="0.35">
      <c r="A5" s="6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35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3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7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AFBAC-8E25-4BA7-93E8-AB86E4A424A3}">
  <dimension ref="A1:E18"/>
  <sheetViews>
    <sheetView topLeftCell="A3" workbookViewId="0">
      <selection activeCell="A8" sqref="A8:XFD8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6" t="s">
        <v>8401</v>
      </c>
      <c r="B1" t="s">
        <v>8360</v>
      </c>
    </row>
    <row r="2" spans="1:5" x14ac:dyDescent="0.35">
      <c r="A2" s="6" t="s">
        <v>8379</v>
      </c>
      <c r="B2" t="s">
        <v>8360</v>
      </c>
    </row>
    <row r="4" spans="1:5" x14ac:dyDescent="0.35">
      <c r="A4" s="6" t="s">
        <v>8363</v>
      </c>
      <c r="B4" s="6" t="s">
        <v>8364</v>
      </c>
    </row>
    <row r="5" spans="1:5" x14ac:dyDescent="0.35">
      <c r="A5" s="6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35">
      <c r="A6" s="10" t="s">
        <v>8373</v>
      </c>
      <c r="B6" s="8">
        <v>184</v>
      </c>
      <c r="C6" s="8">
        <v>148</v>
      </c>
      <c r="D6" s="8">
        <v>34</v>
      </c>
      <c r="E6" s="8">
        <v>366</v>
      </c>
    </row>
    <row r="7" spans="1:5" x14ac:dyDescent="0.3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10" t="s">
        <v>8375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35">
      <c r="A9" s="10" t="s">
        <v>8376</v>
      </c>
      <c r="B9" s="8">
        <v>193</v>
      </c>
      <c r="C9" s="8">
        <v>102</v>
      </c>
      <c r="D9" s="8">
        <v>27</v>
      </c>
      <c r="E9" s="8">
        <v>322</v>
      </c>
    </row>
    <row r="10" spans="1:5" x14ac:dyDescent="0.35">
      <c r="A10" s="10" t="s">
        <v>8367</v>
      </c>
      <c r="B10" s="8">
        <v>232</v>
      </c>
      <c r="C10" s="8">
        <v>126</v>
      </c>
      <c r="D10" s="8">
        <v>26</v>
      </c>
      <c r="E10" s="8">
        <v>384</v>
      </c>
    </row>
    <row r="11" spans="1:5" x14ac:dyDescent="0.35">
      <c r="A11" s="10" t="s">
        <v>8377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35">
      <c r="A12" s="10" t="s">
        <v>8368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35">
      <c r="A13" s="10" t="s">
        <v>8369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35">
      <c r="A14" s="10" t="s">
        <v>8370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35">
      <c r="A15" s="10" t="s">
        <v>8371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35">
      <c r="A16" s="10" t="s">
        <v>8372</v>
      </c>
      <c r="B16" s="8">
        <v>180</v>
      </c>
      <c r="C16" s="8">
        <v>114</v>
      </c>
      <c r="D16" s="8">
        <v>37</v>
      </c>
      <c r="E16" s="8">
        <v>331</v>
      </c>
    </row>
    <row r="17" spans="1:5" x14ac:dyDescent="0.35">
      <c r="A17" s="10" t="s">
        <v>8378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35">
      <c r="A18" s="10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F0D1-E826-470E-AAE0-5250A6403CC3}">
  <dimension ref="A1:H13"/>
  <sheetViews>
    <sheetView topLeftCell="B1" workbookViewId="0">
      <selection activeCell="H35" sqref="H35"/>
    </sheetView>
  </sheetViews>
  <sheetFormatPr defaultColWidth="18.6328125" defaultRowHeight="14.5" x14ac:dyDescent="0.35"/>
  <cols>
    <col min="1" max="1" width="26.1796875" customWidth="1"/>
    <col min="2" max="2" width="18.6328125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COUNTIFS(OriginalSheet!$D$2:$D$4115, "&lt;1000", OriginalSheet!$F$2:$F$4115, "successful")</f>
        <v>322</v>
      </c>
      <c r="C2">
        <f>COUNTIFS(OriginalSheet!$D$2:$D$4115, "&lt;1000", OriginalSheet!$F$2:$F$4115, "failed")</f>
        <v>113</v>
      </c>
      <c r="D2">
        <f>COUNTIFS(OriginalSheet!$D$2:$D$4115, "&lt;1000", OriginalSheet!$F$2:$F$4115, 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>
        <f>COUNTIFS(OriginalSheet!$D$2:$D$4115, "&gt;=1000", OriginalSheet!$D$2:$D$4115, "&lt;5000", OriginalSheet!$F$2:$F$4115, "successful")</f>
        <v>932</v>
      </c>
      <c r="C3">
        <f>COUNTIFS(OriginalSheet!$D$2:$D$4115, "&gt;=1000", OriginalSheet!$D$2:$D$4115, "&lt;5000", OriginalSheet!$F$2:$F$4115, "failed")</f>
        <v>420</v>
      </c>
      <c r="D3">
        <f>COUNTIFS(OriginalSheet!$D$2:$D$4115, "&gt;=1000", OriginalSheet!$D$2:$D$4115, "&lt;5000", OriginalSheet!$F$2:$F$4115, "canceled")</f>
        <v>60</v>
      </c>
      <c r="E3">
        <f>SUM(B3:D3)</f>
        <v>1412</v>
      </c>
      <c r="F3" s="11">
        <f t="shared" ref="F3:F13" si="0">B3/E3</f>
        <v>0.66005665722379603</v>
      </c>
      <c r="G3" s="11">
        <f t="shared" ref="G3:G13" si="1">C3/E3</f>
        <v>0.29745042492917845</v>
      </c>
      <c r="H3" s="11">
        <f t="shared" ref="H3:H13" si="2">D3/E3</f>
        <v>4.2492917847025496E-2</v>
      </c>
    </row>
    <row r="4" spans="1:8" x14ac:dyDescent="0.35">
      <c r="A4" t="s">
        <v>8390</v>
      </c>
      <c r="B4">
        <f>COUNTIFS(OriginalSheet!$D$2:$D$4115, "&gt;=5000", OriginalSheet!$D$2:$D$4115, "&lt;10000", OriginalSheet!$F$2:$F$4115, "successful")</f>
        <v>381</v>
      </c>
      <c r="C4">
        <f>COUNTIFS(OriginalSheet!$D$2:$D$4115, "&gt;=5000", OriginalSheet!$D$2:$D$4115, "&lt;10000", OriginalSheet!$F$2:$F$4115, "failed")</f>
        <v>283</v>
      </c>
      <c r="D4">
        <f>COUNTIFS(OriginalSheet!$D$2:$D$4115, "&gt;=5000", OriginalSheet!$D$2:$D$4115, "&lt;10000", OriginalSheet!$F$2:$F$4115, "canceled")</f>
        <v>52</v>
      </c>
      <c r="E4">
        <f t="shared" ref="E4:E13" si="3">SUM(B4:D4)</f>
        <v>716</v>
      </c>
      <c r="F4" s="11">
        <f t="shared" si="0"/>
        <v>0.53212290502793291</v>
      </c>
      <c r="G4" s="11">
        <f t="shared" si="1"/>
        <v>0.39525139664804471</v>
      </c>
      <c r="H4" s="11">
        <f t="shared" si="2"/>
        <v>7.2625698324022353E-2</v>
      </c>
    </row>
    <row r="5" spans="1:8" x14ac:dyDescent="0.35">
      <c r="A5" t="s">
        <v>8391</v>
      </c>
      <c r="B5">
        <f>COUNTIFS(OriginalSheet!$D$2:$D$4115, "&gt;=10000", OriginalSheet!$D$2:$D$4115, "&lt;15000", OriginalSheet!$F$2:$F$4115, "successful")</f>
        <v>168</v>
      </c>
      <c r="C5">
        <f>COUNTIFS(OriginalSheet!$D$2:$D$4115, "&gt;=10000", OriginalSheet!$D$2:$D$4115, "&lt;15000", OriginalSheet!$F$2:$F$4115, "failed")</f>
        <v>144</v>
      </c>
      <c r="D5">
        <f>COUNTIFS(OriginalSheet!$D$2:$D$4115, "&gt;=10000", OriginalSheet!$D$2:$D$4115, "&lt;15000", OriginalSheet!$F$2:$F$4115, "canceled")</f>
        <v>40</v>
      </c>
      <c r="E5">
        <f t="shared" si="3"/>
        <v>352</v>
      </c>
      <c r="F5" s="11">
        <f t="shared" si="0"/>
        <v>0.47727272727272729</v>
      </c>
      <c r="G5" s="11">
        <f t="shared" si="1"/>
        <v>0.40909090909090912</v>
      </c>
      <c r="H5" s="11">
        <f t="shared" si="2"/>
        <v>0.11363636363636363</v>
      </c>
    </row>
    <row r="6" spans="1:8" x14ac:dyDescent="0.35">
      <c r="A6" t="s">
        <v>8392</v>
      </c>
      <c r="B6">
        <f>COUNTIFS(OriginalSheet!$D$2:$D$4115, "&gt;=15000", OriginalSheet!$D$2:$D$4115, "&lt;20000", OriginalSheet!$F$2:$F$4115, "successful")</f>
        <v>94</v>
      </c>
      <c r="C6">
        <f>COUNTIFS(OriginalSheet!$D$2:$D$4115, "&gt;=15000", OriginalSheet!$D$2:$D$4115, "&lt;20000", OriginalSheet!$F$2:$F$4115, "failed")</f>
        <v>90</v>
      </c>
      <c r="D6">
        <f>COUNTIFS(OriginalSheet!$D$2:$D$4115, "&gt;=15000", OriginalSheet!$D$2:$D$4115, "&lt;20000", OriginalSheet!$F$2:$F$4115, "canceled")</f>
        <v>17</v>
      </c>
      <c r="E6">
        <f t="shared" si="3"/>
        <v>201</v>
      </c>
      <c r="F6" s="11">
        <f t="shared" si="0"/>
        <v>0.46766169154228854</v>
      </c>
      <c r="G6" s="11">
        <f t="shared" si="1"/>
        <v>0.44776119402985076</v>
      </c>
      <c r="H6" s="11">
        <f t="shared" si="2"/>
        <v>8.45771144278607E-2</v>
      </c>
    </row>
    <row r="7" spans="1:8" x14ac:dyDescent="0.35">
      <c r="A7" t="s">
        <v>8393</v>
      </c>
      <c r="B7">
        <f>COUNTIFS(OriginalSheet!$D$2:$D$4115, "&gt;=20000", OriginalSheet!$D$2:$D$4115, "&lt;25000", OriginalSheet!$F$2:$F$4115, "successful")</f>
        <v>62</v>
      </c>
      <c r="C7">
        <f>COUNTIFS(OriginalSheet!$D$2:$D$4115, "&gt;=20000", OriginalSheet!$D$2:$D$4115, "&lt;25000", OriginalSheet!$F$2:$F$4115, "failed")</f>
        <v>72</v>
      </c>
      <c r="D7">
        <f>COUNTIFS(OriginalSheet!$D$2:$D$4115, "&gt;=20000", OriginalSheet!$D$2:$D$4115, "&lt;25000", OriginalSheet!$F$2:$F$4115, "canceled")</f>
        <v>14</v>
      </c>
      <c r="E7">
        <f t="shared" si="3"/>
        <v>148</v>
      </c>
      <c r="F7" s="11">
        <f t="shared" si="0"/>
        <v>0.41891891891891891</v>
      </c>
      <c r="G7" s="11">
        <f t="shared" si="1"/>
        <v>0.48648648648648651</v>
      </c>
      <c r="H7" s="11">
        <f t="shared" si="2"/>
        <v>9.45945945945946E-2</v>
      </c>
    </row>
    <row r="8" spans="1:8" x14ac:dyDescent="0.35">
      <c r="A8" t="s">
        <v>8394</v>
      </c>
      <c r="B8">
        <f>COUNTIFS(OriginalSheet!$D$2:$D$4115, "&gt;=25000", OriginalSheet!$D$2:$D$4115, "&lt;30000", OriginalSheet!$F$2:$F$4115, "successful")</f>
        <v>55</v>
      </c>
      <c r="C8">
        <f>COUNTIFS(OriginalSheet!$D$2:$D$4115, "&gt;=25000", OriginalSheet!$D$2:$D$4115, "&lt;30000", OriginalSheet!$F$2:$F$4115, "failed")</f>
        <v>64</v>
      </c>
      <c r="D8">
        <f>COUNTIFS(OriginalSheet!$D$2:$D$4115, "&gt;=25000", OriginalSheet!$D$2:$D$4115, "&lt;30000", OriginalSheet!$F$2:$F$4115, "canceled")</f>
        <v>18</v>
      </c>
      <c r="E8">
        <f t="shared" si="3"/>
        <v>137</v>
      </c>
      <c r="F8" s="11">
        <f t="shared" si="0"/>
        <v>0.40145985401459855</v>
      </c>
      <c r="G8" s="11">
        <f t="shared" si="1"/>
        <v>0.46715328467153283</v>
      </c>
      <c r="H8" s="11">
        <f t="shared" si="2"/>
        <v>0.13138686131386862</v>
      </c>
    </row>
    <row r="9" spans="1:8" x14ac:dyDescent="0.35">
      <c r="A9" t="s">
        <v>8395</v>
      </c>
      <c r="B9">
        <f>COUNTIFS(OriginalSheet!$D$2:$D$4115, "&gt;=30000", OriginalSheet!$D$2:$D$4115, "&lt;35000", OriginalSheet!$F$2:$F$4115, "successful")</f>
        <v>32</v>
      </c>
      <c r="C9">
        <f>COUNTIFS(OriginalSheet!$D$2:$D$4115, "&gt;=30000", OriginalSheet!$D$2:$D$4115, "&lt;35000", OriginalSheet!$F$2:$F$4115, "failed")</f>
        <v>37</v>
      </c>
      <c r="D9">
        <f>COUNTIFS(OriginalSheet!$D$2:$D$4115, "&gt;=30000", OriginalSheet!$D$2:$D$4115, "&lt;35000", OriginalSheet!$F$2:$F$4115, "canceled")</f>
        <v>13</v>
      </c>
      <c r="E9">
        <f t="shared" si="3"/>
        <v>82</v>
      </c>
      <c r="F9" s="11">
        <f t="shared" si="0"/>
        <v>0.3902439024390244</v>
      </c>
      <c r="G9" s="11">
        <f t="shared" si="1"/>
        <v>0.45121951219512196</v>
      </c>
      <c r="H9" s="11">
        <f t="shared" si="2"/>
        <v>0.15853658536585366</v>
      </c>
    </row>
    <row r="10" spans="1:8" x14ac:dyDescent="0.35">
      <c r="A10" t="s">
        <v>8396</v>
      </c>
      <c r="B10">
        <f>COUNTIFS(OriginalSheet!$D$2:$D$4115, "&gt;=35000", OriginalSheet!$D$2:$D$4115, "&lt;40000", OriginalSheet!$F$2:$F$4115, "successful")</f>
        <v>26</v>
      </c>
      <c r="C10">
        <f>COUNTIFS(OriginalSheet!$D$2:$D$4115, "&gt;=35000", OriginalSheet!$D$2:$D$4115, "&lt;40000", OriginalSheet!$F$2:$F$4115, "failed")</f>
        <v>22</v>
      </c>
      <c r="D10">
        <f>COUNTIFS(OriginalSheet!$D$2:$D$4115, "&gt;=35000", OriginalSheet!$D$2:$D$4115, "&lt;40000", OriginalSheet!$F$2:$F$4115, "canceled")</f>
        <v>7</v>
      </c>
      <c r="E10">
        <f t="shared" si="3"/>
        <v>55</v>
      </c>
      <c r="F10" s="11">
        <f t="shared" si="0"/>
        <v>0.47272727272727272</v>
      </c>
      <c r="G10" s="11">
        <f t="shared" si="1"/>
        <v>0.4</v>
      </c>
      <c r="H10" s="11">
        <f t="shared" si="2"/>
        <v>0.12727272727272726</v>
      </c>
    </row>
    <row r="11" spans="1:8" x14ac:dyDescent="0.35">
      <c r="A11" t="s">
        <v>8397</v>
      </c>
      <c r="B11">
        <f>COUNTIFS(OriginalSheet!$D$2:$D$4115, "&gt;=40000", OriginalSheet!$D$2:$D$4115, "&lt;45000", OriginalSheet!$F$2:$F$4115, "successful")</f>
        <v>21</v>
      </c>
      <c r="C11">
        <f>COUNTIFS(OriginalSheet!$D$2:$D$4115, "&gt;=40000", OriginalSheet!$D$2:$D$4115, "&lt;45000", OriginalSheet!$F$2:$F$4115, "failed")</f>
        <v>16</v>
      </c>
      <c r="D11">
        <f>COUNTIFS(OriginalSheet!$D$2:$D$4115, "&gt;=40000", OriginalSheet!$D$2:$D$4115, "&lt;45000", OriginalSheet!$F$2:$F$4115, "canceled")</f>
        <v>6</v>
      </c>
      <c r="E11">
        <f t="shared" si="3"/>
        <v>43</v>
      </c>
      <c r="F11" s="11">
        <f t="shared" si="0"/>
        <v>0.48837209302325579</v>
      </c>
      <c r="G11" s="11">
        <f t="shared" si="1"/>
        <v>0.37209302325581395</v>
      </c>
      <c r="H11" s="11">
        <f t="shared" si="2"/>
        <v>0.13953488372093023</v>
      </c>
    </row>
    <row r="12" spans="1:8" x14ac:dyDescent="0.35">
      <c r="A12" t="s">
        <v>8398</v>
      </c>
      <c r="B12">
        <f>COUNTIFS(OriginalSheet!$D$2:$D$4115, "&gt;=45000", OriginalSheet!$D$2:$D$4115, "&lt;50000", OriginalSheet!$F$2:$F$4115, "successful")</f>
        <v>6</v>
      </c>
      <c r="C12">
        <f>COUNTIFS(OriginalSheet!$D$2:$D$4115, "&gt;=45000", OriginalSheet!$D$2:$D$4115, "&lt;50000", OriginalSheet!$F$2:$F$4115, "failed")</f>
        <v>11</v>
      </c>
      <c r="D12">
        <f>COUNTIFS(OriginalSheet!$D$2:$D$4115, "&gt;=45000", OriginalSheet!$D$2:$D$4115, "&lt;50000", OriginalSheet!$F$2:$F$4115, "canceled")</f>
        <v>4</v>
      </c>
      <c r="E12">
        <f t="shared" si="3"/>
        <v>21</v>
      </c>
      <c r="F12" s="11">
        <f t="shared" si="0"/>
        <v>0.2857142857142857</v>
      </c>
      <c r="G12" s="11">
        <f t="shared" si="1"/>
        <v>0.52380952380952384</v>
      </c>
      <c r="H12" s="11">
        <f t="shared" si="2"/>
        <v>0.19047619047619047</v>
      </c>
    </row>
    <row r="13" spans="1:8" x14ac:dyDescent="0.35">
      <c r="A13" t="s">
        <v>8399</v>
      </c>
      <c r="B13">
        <f>COUNTIFS(OriginalSheet!$D$2:$D$4115, "&gt;=50000", OriginalSheet!$F$2:$F$4115, "successful")</f>
        <v>86</v>
      </c>
      <c r="C13">
        <f>COUNTIFS(OriginalSheet!$D$2:$D$4115, "&gt;=50000", OriginalSheet!$F$2:$F$4115, "failed")</f>
        <v>258</v>
      </c>
      <c r="D13">
        <f>COUNTIFS(OriginalSheet!$D$2:$D$4115, "&gt;=50000", OriginalSheet!$F$2:$F$4115, "canceled")</f>
        <v>100</v>
      </c>
      <c r="E13">
        <f t="shared" si="3"/>
        <v>444</v>
      </c>
      <c r="F13" s="11">
        <f t="shared" si="0"/>
        <v>0.19369369369369369</v>
      </c>
      <c r="G13" s="11">
        <f t="shared" si="1"/>
        <v>0.58108108108108103</v>
      </c>
      <c r="H13" s="11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87A97-5541-4235-AF22-2B83D14F01F9}">
  <dimension ref="A3:E7"/>
  <sheetViews>
    <sheetView tabSelected="1" topLeftCell="B1" workbookViewId="0">
      <selection activeCell="N16" sqref="N1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3" spans="1:5" x14ac:dyDescent="0.35">
      <c r="A3" s="6" t="s">
        <v>8363</v>
      </c>
      <c r="B3" s="6" t="s">
        <v>8364</v>
      </c>
    </row>
    <row r="4" spans="1:5" x14ac:dyDescent="0.35">
      <c r="A4" s="6" t="s">
        <v>8361</v>
      </c>
      <c r="B4" t="s">
        <v>8219</v>
      </c>
      <c r="C4" t="s">
        <v>8221</v>
      </c>
      <c r="D4" t="s">
        <v>8220</v>
      </c>
      <c r="E4" t="s">
        <v>8362</v>
      </c>
    </row>
    <row r="5" spans="1:5" x14ac:dyDescent="0.35">
      <c r="A5" s="7" t="s">
        <v>8402</v>
      </c>
      <c r="B5" s="8">
        <v>1699</v>
      </c>
      <c r="C5" s="8">
        <v>1464</v>
      </c>
      <c r="D5" s="8">
        <v>345</v>
      </c>
      <c r="E5" s="8">
        <v>3508</v>
      </c>
    </row>
    <row r="6" spans="1:5" x14ac:dyDescent="0.35">
      <c r="A6" s="7" t="s">
        <v>8403</v>
      </c>
      <c r="B6" s="8">
        <v>486</v>
      </c>
      <c r="C6" s="8">
        <v>66</v>
      </c>
      <c r="D6" s="8">
        <v>4</v>
      </c>
      <c r="E6" s="8">
        <v>556</v>
      </c>
    </row>
    <row r="7" spans="1:5" x14ac:dyDescent="0.35">
      <c r="A7" s="7" t="s">
        <v>8362</v>
      </c>
      <c r="B7" s="8">
        <v>2185</v>
      </c>
      <c r="C7" s="8">
        <v>1530</v>
      </c>
      <c r="D7" s="8">
        <v>349</v>
      </c>
      <c r="E7" s="8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N4" sqref="N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" customWidth="1"/>
    <col min="16" max="16" width="20.6328125" customWidth="1"/>
    <col min="17" max="17" width="15.36328125" customWidth="1"/>
    <col min="18" max="18" width="18.6328125" customWidth="1"/>
    <col min="19" max="19" width="25" customWidth="1"/>
    <col min="20" max="20" width="23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12" t="s">
        <v>8307</v>
      </c>
      <c r="Q1" s="12" t="s">
        <v>8308</v>
      </c>
      <c r="R1" s="12" t="s">
        <v>8309</v>
      </c>
      <c r="S1" s="12" t="s">
        <v>8365</v>
      </c>
      <c r="T1" s="12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IF(L2=0, "N/A", E2/L2)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5" si="0">E3/D3*100</f>
        <v>142.60827250608273</v>
      </c>
      <c r="P3" s="5">
        <f t="shared" ref="P3:P66" si="1">IF(L3=0, "N/A", E3/L3)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E66/D66*100</f>
        <v>173.33333333333334</v>
      </c>
      <c r="P66" s="5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107.52857142857141</v>
      </c>
      <c r="P67" s="5">
        <f t="shared" ref="P67:P130" si="5">IF(L67=0, "N/A", E67/L67)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5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5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5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5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5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5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5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5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5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5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5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5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5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5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5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5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5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5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5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5" t="str">
        <f t="shared" si="5"/>
        <v>N/A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5" t="str">
        <f t="shared" si="5"/>
        <v>N/A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5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E130/D130*100</f>
        <v>1.867</v>
      </c>
      <c r="P130" s="5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5" t="str">
        <f t="shared" ref="P131:P194" si="9">IF(L131=0, "N/A", E131/L131)</f>
        <v>N/A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5" t="str">
        <f t="shared" si="9"/>
        <v>N/A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5" t="str">
        <f t="shared" si="9"/>
        <v>N/A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5" t="str">
        <f t="shared" si="9"/>
        <v>N/A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5" t="str">
        <f t="shared" si="9"/>
        <v>N/A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5" t="str">
        <f t="shared" si="9"/>
        <v>N/A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5" t="str">
        <f t="shared" si="9"/>
        <v>N/A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5" t="str">
        <f t="shared" si="9"/>
        <v>N/A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5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5" t="str">
        <f t="shared" si="9"/>
        <v>N/A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5" t="str">
        <f t="shared" si="9"/>
        <v>N/A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5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5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5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5" t="str">
        <f t="shared" si="9"/>
        <v>N/A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5" t="str">
        <f t="shared" si="9"/>
        <v>N/A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5" t="str">
        <f t="shared" si="9"/>
        <v>N/A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5" t="str">
        <f t="shared" si="9"/>
        <v>N/A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5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5" t="str">
        <f t="shared" si="9"/>
        <v>N/A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5" t="str">
        <f t="shared" si="9"/>
        <v>N/A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5" t="str">
        <f t="shared" si="9"/>
        <v>N/A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5" t="str">
        <f t="shared" si="9"/>
        <v>N/A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5" t="str">
        <f t="shared" si="9"/>
        <v>N/A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5" t="str">
        <f t="shared" si="9"/>
        <v>N/A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5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5" t="str">
        <f t="shared" si="9"/>
        <v>N/A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5" t="str">
        <f t="shared" si="9"/>
        <v>N/A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5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E194/D194*100</f>
        <v>1.6999999999999999E-3</v>
      </c>
      <c r="P194" s="5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5" t="str">
        <f t="shared" ref="P195:P258" si="13">IF(L195=0, "N/A", E195/L195)</f>
        <v>N/A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5" t="str">
        <f t="shared" si="13"/>
        <v>N/A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5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5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5" t="str">
        <f t="shared" si="13"/>
        <v>N/A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5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5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5" t="str">
        <f t="shared" si="13"/>
        <v>N/A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5" t="str">
        <f t="shared" si="13"/>
        <v>N/A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5" t="str">
        <f t="shared" si="13"/>
        <v>N/A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5" t="str">
        <f t="shared" si="13"/>
        <v>N/A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5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5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5" t="str">
        <f t="shared" si="13"/>
        <v>N/A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5" t="str">
        <f t="shared" si="13"/>
        <v>N/A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5" t="str">
        <f t="shared" si="13"/>
        <v>N/A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5" t="str">
        <f t="shared" si="13"/>
        <v>N/A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5" t="str">
        <f t="shared" si="13"/>
        <v>N/A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5" t="str">
        <f t="shared" si="13"/>
        <v>N/A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5" t="str">
        <f t="shared" si="13"/>
        <v>N/A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5" t="str">
        <f t="shared" si="13"/>
        <v>N/A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5" t="str">
        <f t="shared" si="13"/>
        <v>N/A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5" t="str">
        <f t="shared" si="13"/>
        <v>N/A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5" t="str">
        <f t="shared" si="13"/>
        <v>N/A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5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5" t="str">
        <f t="shared" si="13"/>
        <v>N/A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5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5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5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5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5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5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E258/D258*100</f>
        <v>139.1</v>
      </c>
      <c r="P258" s="5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106.72648571428572</v>
      </c>
      <c r="P259" s="5">
        <f t="shared" ref="P259:P322" si="17">IF(L259=0, "N/A", E259/L259)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5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5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5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5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5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5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5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5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5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5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5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5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5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5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5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5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5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5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5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5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E322/D322*100</f>
        <v>106.58000000000001</v>
      </c>
      <c r="P322" s="5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102.66285714285715</v>
      </c>
      <c r="P323" s="5">
        <f t="shared" ref="P323:P386" si="21">IF(L323=0, "N/A", E323/L323)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5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5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5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5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5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5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5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5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5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5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5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5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5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5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5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5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5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5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5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5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5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5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5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5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E386/D386*100</f>
        <v>112.105</v>
      </c>
      <c r="P386" s="5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105.982</v>
      </c>
      <c r="P387" s="5">
        <f t="shared" ref="P387:P450" si="25">IF(L387=0, "N/A", E387/L387)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5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5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5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5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5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5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5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5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5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5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5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5" t="str">
        <f t="shared" si="25"/>
        <v>N/A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5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5" t="str">
        <f t="shared" si="25"/>
        <v>N/A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5" t="str">
        <f t="shared" si="25"/>
        <v>N/A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5" t="str">
        <f t="shared" si="25"/>
        <v>N/A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5" t="str">
        <f t="shared" si="25"/>
        <v>N/A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5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5" t="str">
        <f t="shared" si="25"/>
        <v>N/A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5" t="str">
        <f t="shared" si="25"/>
        <v>N/A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E450/D450*100</f>
        <v>3.2804000000000002</v>
      </c>
      <c r="P450" s="5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2.25</v>
      </c>
      <c r="P451" s="5">
        <f t="shared" ref="P451:P514" si="29">IF(L451=0, "N/A", E451/L451)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5" t="str">
        <f t="shared" si="29"/>
        <v>N/A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5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5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5" t="str">
        <f t="shared" si="29"/>
        <v>N/A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5" t="str">
        <f t="shared" si="29"/>
        <v>N/A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5" t="str">
        <f t="shared" si="29"/>
        <v>N/A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5" t="str">
        <f t="shared" si="29"/>
        <v>N/A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5" t="str">
        <f t="shared" si="29"/>
        <v>N/A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5" t="str">
        <f t="shared" si="29"/>
        <v>N/A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5" t="str">
        <f t="shared" si="29"/>
        <v>N/A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5" t="str">
        <f t="shared" si="29"/>
        <v>N/A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5" t="str">
        <f t="shared" si="29"/>
        <v>N/A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5" t="str">
        <f t="shared" si="29"/>
        <v>N/A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5" t="str">
        <f t="shared" si="29"/>
        <v>N/A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5" t="str">
        <f t="shared" si="29"/>
        <v>N/A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5" t="str">
        <f t="shared" si="29"/>
        <v>N/A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5" t="str">
        <f t="shared" si="29"/>
        <v>N/A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5" t="str">
        <f t="shared" si="29"/>
        <v>N/A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5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5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5" t="str">
        <f t="shared" si="29"/>
        <v>N/A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5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5" t="str">
        <f t="shared" si="29"/>
        <v>N/A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E514/D514*100</f>
        <v>0.13749999999999998</v>
      </c>
      <c r="P514" s="5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13.923999999999999</v>
      </c>
      <c r="P515" s="5">
        <f t="shared" ref="P515:P578" si="33">IF(L515=0, "N/A", E515/L515)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5" t="str">
        <f t="shared" si="33"/>
        <v>N/A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5" t="str">
        <f t="shared" si="33"/>
        <v>N/A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5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5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5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5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5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5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5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5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5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5" t="str">
        <f t="shared" si="33"/>
        <v>N/A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5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5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5" t="str">
        <f t="shared" si="33"/>
        <v>N/A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5" t="str">
        <f t="shared" si="33"/>
        <v>N/A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5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5" t="str">
        <f t="shared" si="33"/>
        <v>N/A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5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5" t="str">
        <f t="shared" si="33"/>
        <v>N/A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5" t="str">
        <f t="shared" si="33"/>
        <v>N/A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5" t="str">
        <f t="shared" si="33"/>
        <v>N/A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5" t="str">
        <f t="shared" si="33"/>
        <v>N/A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E578/D578*100</f>
        <v>1.25E-3</v>
      </c>
      <c r="P578" s="5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0.2</v>
      </c>
      <c r="P579" s="5">
        <f t="shared" ref="P579:P642" si="37">IF(L579=0, "N/A", E579/L579)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5" t="str">
        <f t="shared" si="37"/>
        <v>N/A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5" t="str">
        <f t="shared" si="37"/>
        <v>N/A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5" t="str">
        <f t="shared" si="37"/>
        <v>N/A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5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5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5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5" t="str">
        <f t="shared" si="37"/>
        <v>N/A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5" t="str">
        <f t="shared" si="37"/>
        <v>N/A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5" t="str">
        <f t="shared" si="37"/>
        <v>N/A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5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5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5" t="str">
        <f t="shared" si="37"/>
        <v>N/A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5" t="str">
        <f t="shared" si="37"/>
        <v>N/A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5" t="str">
        <f t="shared" si="37"/>
        <v>N/A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5" t="str">
        <f t="shared" si="37"/>
        <v>N/A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5" t="str">
        <f t="shared" si="37"/>
        <v>N/A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5" t="str">
        <f t="shared" si="37"/>
        <v>N/A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5" t="str">
        <f t="shared" si="37"/>
        <v>N/A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5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5" t="str">
        <f t="shared" si="37"/>
        <v>N/A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5" t="str">
        <f t="shared" si="37"/>
        <v>N/A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5" t="str">
        <f t="shared" si="37"/>
        <v>N/A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5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5" t="str">
        <f t="shared" si="37"/>
        <v>N/A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5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5" t="str">
        <f t="shared" si="37"/>
        <v>N/A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5" t="str">
        <f t="shared" si="37"/>
        <v>N/A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5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5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E642/D642*100</f>
        <v>144.28571428571428</v>
      </c>
      <c r="P642" s="5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119.16249999999999</v>
      </c>
      <c r="P643" s="5">
        <f t="shared" ref="P643:P706" si="41">IF(L643=0, "N/A", E643/L643)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5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5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5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5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5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5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5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5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5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5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5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5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5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5" t="str">
        <f t="shared" si="41"/>
        <v>N/A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5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5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5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5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E706/D706*100</f>
        <v>0.87454545454545463</v>
      </c>
      <c r="P706" s="5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0.97699999999999987</v>
      </c>
      <c r="P707" s="5">
        <f t="shared" ref="P707:P770" si="45">IF(L707=0, "N/A", E707/L707)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5" t="str">
        <f t="shared" si="45"/>
        <v>N/A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5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5" t="str">
        <f t="shared" si="45"/>
        <v>N/A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5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5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5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5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5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5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5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5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5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5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5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5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5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5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5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5" t="str">
        <f t="shared" si="45"/>
        <v>N/A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5" t="str">
        <f t="shared" si="45"/>
        <v>N/A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5" t="str">
        <f t="shared" si="45"/>
        <v>N/A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5" t="str">
        <f t="shared" si="45"/>
        <v>N/A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E770/D770*100</f>
        <v>0</v>
      </c>
      <c r="P770" s="5" t="str">
        <f t="shared" si="45"/>
        <v>N/A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41.4</v>
      </c>
      <c r="P771" s="5">
        <f t="shared" ref="P771:P834" si="49">IF(L771=0, "N/A", E771/L771)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5" t="str">
        <f t="shared" si="49"/>
        <v>N/A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5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5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5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5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5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5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5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5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5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5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5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5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5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5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5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5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5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5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5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5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E834/D834*100</f>
        <v>100.60706666666665</v>
      </c>
      <c r="P834" s="5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101.66666666666666</v>
      </c>
      <c r="P835" s="5">
        <f t="shared" ref="P835:P898" si="53">IF(L835=0, "N/A", E835/L835)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5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5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5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5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5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5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5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5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5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5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5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5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5" t="str">
        <f t="shared" si="53"/>
        <v>N/A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5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5" t="str">
        <f t="shared" si="53"/>
        <v>N/A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5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5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E898/D898*100</f>
        <v>40</v>
      </c>
      <c r="P898" s="5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5" t="str">
        <f t="shared" ref="P899:P962" si="57">IF(L899=0, "N/A", E899/L899)</f>
        <v>N/A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5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5" t="str">
        <f t="shared" si="57"/>
        <v>N/A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5" t="str">
        <f t="shared" si="57"/>
        <v>N/A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5" t="str">
        <f t="shared" si="57"/>
        <v>N/A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5" t="str">
        <f t="shared" si="57"/>
        <v>N/A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5" t="str">
        <f t="shared" si="57"/>
        <v>N/A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5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5" t="str">
        <f t="shared" si="57"/>
        <v>N/A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5" t="str">
        <f t="shared" si="57"/>
        <v>N/A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5" t="str">
        <f t="shared" si="57"/>
        <v>N/A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5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5" t="str">
        <f t="shared" si="57"/>
        <v>N/A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5" t="str">
        <f t="shared" si="57"/>
        <v>N/A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5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5" t="str">
        <f t="shared" si="57"/>
        <v>N/A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5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5" t="str">
        <f t="shared" si="57"/>
        <v>N/A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5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5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5" t="str">
        <f t="shared" si="57"/>
        <v>N/A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5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5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E962/D962*100</f>
        <v>46.100628930817614</v>
      </c>
      <c r="P962" s="5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42.188421052631583</v>
      </c>
      <c r="P963" s="5">
        <f t="shared" ref="P963:P1026" si="61">IF(L963=0, "N/A", E963/L963)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5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5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5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5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5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5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5" t="str">
        <f t="shared" si="61"/>
        <v>N/A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5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5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5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5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5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5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5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5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5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E1026/D1026*100</f>
        <v>118.63774999999998</v>
      </c>
      <c r="P1026" s="5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109.92831428571431</v>
      </c>
      <c r="P1027" s="5">
        <f t="shared" ref="P1027:P1090" si="65">IF(L1027=0, "N/A", E1027/L1027)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5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5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5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5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5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5" t="str">
        <f t="shared" si="65"/>
        <v>N/A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5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5" t="str">
        <f t="shared" si="65"/>
        <v>N/A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5" t="str">
        <f t="shared" si="65"/>
        <v>N/A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5" t="str">
        <f t="shared" si="65"/>
        <v>N/A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5" t="str">
        <f t="shared" si="65"/>
        <v>N/A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5" t="str">
        <f t="shared" si="65"/>
        <v>N/A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5" t="str">
        <f t="shared" si="65"/>
        <v>N/A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5" t="str">
        <f t="shared" si="65"/>
        <v>N/A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5" t="str">
        <f t="shared" si="65"/>
        <v>N/A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5" t="str">
        <f t="shared" si="65"/>
        <v>N/A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5" t="str">
        <f t="shared" si="65"/>
        <v>N/A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5" t="str">
        <f t="shared" si="65"/>
        <v>N/A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5" t="str">
        <f t="shared" si="65"/>
        <v>N/A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5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5" t="str">
        <f t="shared" si="65"/>
        <v>N/A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5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5" t="str">
        <f t="shared" si="65"/>
        <v>N/A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5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5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5" t="str">
        <f t="shared" si="65"/>
        <v>N/A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5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5" t="str">
        <f t="shared" si="65"/>
        <v>N/A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E1090/D1090*100</f>
        <v>14.182977777777777</v>
      </c>
      <c r="P1090" s="5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7.8266666666666662</v>
      </c>
      <c r="P1091" s="5">
        <f t="shared" ref="P1091:P1154" si="69">IF(L1091=0, "N/A", E1091/L1091)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5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5" t="str">
        <f t="shared" si="69"/>
        <v>N/A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5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5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5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5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5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5" t="str">
        <f t="shared" si="69"/>
        <v>N/A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5" t="str">
        <f t="shared" si="69"/>
        <v>N/A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5" t="str">
        <f t="shared" si="69"/>
        <v>N/A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5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5" t="str">
        <f t="shared" si="69"/>
        <v>N/A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5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5" t="str">
        <f t="shared" si="69"/>
        <v>N/A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5" t="str">
        <f t="shared" si="69"/>
        <v>N/A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5" t="str">
        <f t="shared" si="69"/>
        <v>N/A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5" t="str">
        <f t="shared" si="69"/>
        <v>N/A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5" t="str">
        <f t="shared" si="69"/>
        <v>N/A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5" t="str">
        <f t="shared" si="69"/>
        <v>N/A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E1154/D1154*100</f>
        <v>5.6937500000000005</v>
      </c>
      <c r="P1154" s="5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0.625</v>
      </c>
      <c r="P1155" s="5">
        <f t="shared" ref="P1155:P1218" si="73">IF(L1155=0, "N/A", E1155/L1155)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5" t="str">
        <f t="shared" si="73"/>
        <v>N/A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5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5" t="str">
        <f t="shared" si="73"/>
        <v>N/A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5" t="str">
        <f t="shared" si="73"/>
        <v>N/A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5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5" t="str">
        <f t="shared" si="73"/>
        <v>N/A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5" t="str">
        <f t="shared" si="73"/>
        <v>N/A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5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5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5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5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5" t="str">
        <f t="shared" si="73"/>
        <v>N/A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5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5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5" t="str">
        <f t="shared" si="73"/>
        <v>N/A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5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5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5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5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5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5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5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5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5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5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5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5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5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E1218/D1218*100</f>
        <v>145.70000000000002</v>
      </c>
      <c r="P1218" s="5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102.60000000000001</v>
      </c>
      <c r="P1219" s="5">
        <f t="shared" ref="P1219:P1282" si="77">IF(L1219=0, "N/A", E1219/L1219)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5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5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5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5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5" t="str">
        <f t="shared" si="77"/>
        <v>N/A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5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5" t="str">
        <f t="shared" si="77"/>
        <v>N/A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5" t="str">
        <f t="shared" si="77"/>
        <v>N/A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5" t="str">
        <f t="shared" si="77"/>
        <v>N/A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5" t="str">
        <f t="shared" si="77"/>
        <v>N/A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5" t="str">
        <f t="shared" si="77"/>
        <v>N/A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5" t="str">
        <f t="shared" si="77"/>
        <v>N/A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5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5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5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5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5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5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5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5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5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E1282/D1282*100</f>
        <v>110.91186666666665</v>
      </c>
      <c r="P1282" s="5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110.71428571428572</v>
      </c>
      <c r="P1283" s="5">
        <f t="shared" ref="P1283:P1346" si="81">IF(L1283=0, "N/A", E1283/L1283)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5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5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5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5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5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5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5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5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5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5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5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5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5" t="str">
        <f t="shared" si="81"/>
        <v>N/A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5" t="str">
        <f t="shared" si="81"/>
        <v>N/A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5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5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5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5" t="str">
        <f t="shared" si="81"/>
        <v>N/A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E1346/D1346*100</f>
        <v>377.73333333333335</v>
      </c>
      <c r="P1346" s="5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5">
        <f t="shared" ref="P1347:P1410" si="85">IF(L1347=0, "N/A", E1347/L1347)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5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5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5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5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5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5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5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5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5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5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5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5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5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5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5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5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E1410/D1410*100</f>
        <v>7.1999999999999993</v>
      </c>
      <c r="P1410" s="5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5" t="str">
        <f t="shared" ref="P1411:P1474" si="89">IF(L1411=0, "N/A", E1411/L1411)</f>
        <v>N/A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5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5" t="str">
        <f t="shared" si="89"/>
        <v>N/A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5" t="str">
        <f t="shared" si="89"/>
        <v>N/A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5" t="str">
        <f t="shared" si="89"/>
        <v>N/A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5" t="str">
        <f t="shared" si="89"/>
        <v>N/A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5" t="str">
        <f t="shared" si="89"/>
        <v>N/A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5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5" t="str">
        <f t="shared" si="89"/>
        <v>N/A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5" t="str">
        <f t="shared" si="89"/>
        <v>N/A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5" t="str">
        <f t="shared" si="89"/>
        <v>N/A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5" t="str">
        <f t="shared" si="89"/>
        <v>N/A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5" t="str">
        <f t="shared" si="89"/>
        <v>N/A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5" t="str">
        <f t="shared" si="89"/>
        <v>N/A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5" t="str">
        <f t="shared" si="89"/>
        <v>N/A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5" t="str">
        <f t="shared" si="89"/>
        <v>N/A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5" t="str">
        <f t="shared" si="89"/>
        <v>N/A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5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5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5" t="str">
        <f t="shared" si="89"/>
        <v>N/A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5" t="str">
        <f t="shared" si="89"/>
        <v>N/A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5" t="str">
        <f t="shared" si="89"/>
        <v>N/A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5" t="str">
        <f t="shared" si="89"/>
        <v>N/A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5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5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5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E1474/D1474*100</f>
        <v>138.70400000000001</v>
      </c>
      <c r="P1474" s="5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120.51600000000001</v>
      </c>
      <c r="P1475" s="5">
        <f t="shared" ref="P1475:P1538" si="93">IF(L1475=0, "N/A", E1475/L1475)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5" t="str">
        <f t="shared" si="93"/>
        <v>N/A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5" t="str">
        <f t="shared" si="93"/>
        <v>N/A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5" t="str">
        <f t="shared" si="93"/>
        <v>N/A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5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5" t="str">
        <f t="shared" si="93"/>
        <v>N/A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5" t="str">
        <f t="shared" si="93"/>
        <v>N/A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5" t="str">
        <f t="shared" si="93"/>
        <v>N/A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5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5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5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5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5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5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5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5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5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5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5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E1538/D1538*100</f>
        <v>250.30841666666666</v>
      </c>
      <c r="P1538" s="5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179.9</v>
      </c>
      <c r="P1539" s="5">
        <f t="shared" ref="P1539:P1602" si="97">IF(L1539=0, "N/A", E1539/L1539)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5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5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5" t="str">
        <f t="shared" si="97"/>
        <v>N/A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5" t="str">
        <f t="shared" si="97"/>
        <v>N/A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5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5" t="str">
        <f t="shared" si="97"/>
        <v>N/A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5" t="str">
        <f t="shared" si="97"/>
        <v>N/A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5" t="str">
        <f t="shared" si="97"/>
        <v>N/A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5" t="str">
        <f t="shared" si="97"/>
        <v>N/A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5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5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5" t="str">
        <f t="shared" si="97"/>
        <v>N/A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5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5" t="str">
        <f t="shared" si="97"/>
        <v>N/A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5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5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5" t="str">
        <f t="shared" si="97"/>
        <v>N/A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5" t="str">
        <f t="shared" si="97"/>
        <v>N/A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5" t="str">
        <f t="shared" si="97"/>
        <v>N/A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5" t="str">
        <f t="shared" si="97"/>
        <v>N/A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5" t="str">
        <f t="shared" si="97"/>
        <v>N/A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5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5" t="str">
        <f t="shared" si="97"/>
        <v>N/A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5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5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5" t="str">
        <f t="shared" si="97"/>
        <v>N/A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5" t="str">
        <f t="shared" si="97"/>
        <v>N/A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E1602/D1602*100</f>
        <v>7.3400000000000007</v>
      </c>
      <c r="P1602" s="5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108.2492</v>
      </c>
      <c r="P1603" s="5">
        <f t="shared" ref="P1603:P1666" si="101">IF(L1603=0, "N/A", E1603/L1603)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5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5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5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5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5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5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5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5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5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5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5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5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5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5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5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5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5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5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5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E1666/D1666*100</f>
        <v>122.40879999999999</v>
      </c>
      <c r="P1666" s="5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119.45714285714286</v>
      </c>
      <c r="P1667" s="5">
        <f t="shared" ref="P1667:P1730" si="105">IF(L1667=0, "N/A", E1667/L1667)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5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5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5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5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5" t="str">
        <f t="shared" si="105"/>
        <v>N/A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5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5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5" t="str">
        <f t="shared" si="105"/>
        <v>N/A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5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5" t="str">
        <f t="shared" si="105"/>
        <v>N/A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5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5" t="str">
        <f t="shared" si="105"/>
        <v>N/A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5" t="str">
        <f t="shared" si="105"/>
        <v>N/A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5" t="str">
        <f t="shared" si="105"/>
        <v>N/A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5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5" t="str">
        <f t="shared" si="105"/>
        <v>N/A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5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5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5" t="str">
        <f t="shared" si="105"/>
        <v>N/A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E1730/D1730*100</f>
        <v>68.400000000000006</v>
      </c>
      <c r="P1730" s="5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5" t="str">
        <f t="shared" ref="P1731:P1794" si="109">IF(L1731=0, "N/A", E1731/L1731)</f>
        <v>N/A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5" t="str">
        <f t="shared" si="109"/>
        <v>N/A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5" t="str">
        <f t="shared" si="109"/>
        <v>N/A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5" t="str">
        <f t="shared" si="109"/>
        <v>N/A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5" t="str">
        <f t="shared" si="109"/>
        <v>N/A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5" t="str">
        <f t="shared" si="109"/>
        <v>N/A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5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5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5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5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5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5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5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5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5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5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5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5" t="str">
        <f t="shared" si="109"/>
        <v>N/A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5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5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5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5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5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5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5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5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5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E1794/D1794*100</f>
        <v>61.124000000000002</v>
      </c>
      <c r="P1794" s="5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1.3333333333333335</v>
      </c>
      <c r="P1795" s="5">
        <f t="shared" ref="P1795:P1858" si="113">IF(L1795=0, "N/A", E1795/L1795)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5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5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5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5" t="str">
        <f t="shared" si="113"/>
        <v>N/A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5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5" t="str">
        <f t="shared" si="113"/>
        <v>N/A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5" t="str">
        <f t="shared" si="113"/>
        <v>N/A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5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5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5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5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5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5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5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5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5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5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5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E1858/D1858*100</f>
        <v>101.25</v>
      </c>
      <c r="P1858" s="5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5">
        <f t="shared" ref="P1859:P1922" si="117">IF(L1859=0, "N/A", E1859/L1859)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5" t="str">
        <f t="shared" si="117"/>
        <v>N/A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5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5" t="str">
        <f t="shared" si="117"/>
        <v>N/A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5" t="str">
        <f t="shared" si="117"/>
        <v>N/A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5" t="str">
        <f t="shared" si="117"/>
        <v>N/A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5" t="str">
        <f t="shared" si="117"/>
        <v>N/A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5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5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5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5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5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5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5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5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5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5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E1922/D1922*100</f>
        <v>43.03</v>
      </c>
      <c r="P1922" s="5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136.80000000000001</v>
      </c>
      <c r="P1923" s="5">
        <f t="shared" ref="P1923:P1986" si="121">IF(L1923=0, "N/A", E1923/L1923)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5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5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5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5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5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5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5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5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5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5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5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5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5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5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5" t="str">
        <f t="shared" si="121"/>
        <v>N/A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E1986/D1986*100</f>
        <v>21.146666666666665</v>
      </c>
      <c r="P1986" s="5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</v>
      </c>
      <c r="P1987" s="5">
        <f t="shared" ref="P1987:P2050" si="125">IF(L1987=0, "N/A", E1987/L1987)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5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5" t="str">
        <f t="shared" si="125"/>
        <v>N/A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5" t="str">
        <f t="shared" si="125"/>
        <v>N/A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5" t="str">
        <f t="shared" si="125"/>
        <v>N/A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5" t="str">
        <f t="shared" si="125"/>
        <v>N/A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5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5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5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5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5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5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5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5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5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5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5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5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5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5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E2050/D2050*100</f>
        <v>148.33229411764705</v>
      </c>
      <c r="P2050" s="5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120.19070000000001</v>
      </c>
      <c r="P2051" s="5">
        <f t="shared" ref="P2051:P2114" si="129">IF(L2051=0, "N/A", E2051/L2051)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5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5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5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5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5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5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5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5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5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5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5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5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5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5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5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5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5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5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5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E2114/D2114*100</f>
        <v>100</v>
      </c>
      <c r="P2114" s="5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104.85714285714285</v>
      </c>
      <c r="P2115" s="5">
        <f t="shared" ref="P2115:P2178" si="133">IF(L2115=0, "N/A", E2115/L2115)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5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5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5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5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5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5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5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5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5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5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5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5" t="str">
        <f t="shared" si="133"/>
        <v>N/A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5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5" t="str">
        <f t="shared" si="133"/>
        <v>N/A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5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5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5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5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5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5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5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E2178/D2178*100</f>
        <v>126.02</v>
      </c>
      <c r="P2178" s="5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100.12</v>
      </c>
      <c r="P2179" s="5">
        <f t="shared" ref="P2179:P2242" si="137">IF(L2179=0, "N/A", E2179/L2179)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5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5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5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5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5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5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5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5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5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5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5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5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5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5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5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5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E2242/D2242*100</f>
        <v>270.68</v>
      </c>
      <c r="P2242" s="5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806.4</v>
      </c>
      <c r="P2243" s="5">
        <f t="shared" ref="P2243:P2306" si="141">IF(L2243=0, "N/A", E2243/L2243)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5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5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5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5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5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5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5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5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5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5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5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5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5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5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E2306/D2306*100</f>
        <v>100.70033333333335</v>
      </c>
      <c r="P2306" s="5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101.22777777777779</v>
      </c>
      <c r="P2307" s="5">
        <f t="shared" ref="P2307:P2370" si="145">IF(L2307=0, "N/A", E2307/L2307)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5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5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5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5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5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5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5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5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5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5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5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5" t="str">
        <f t="shared" si="145"/>
        <v>N/A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5" t="str">
        <f t="shared" si="145"/>
        <v>N/A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5" t="str">
        <f t="shared" si="145"/>
        <v>N/A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5" t="str">
        <f t="shared" si="145"/>
        <v>N/A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5" t="str">
        <f t="shared" si="145"/>
        <v>N/A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5" t="str">
        <f t="shared" si="145"/>
        <v>N/A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5" t="str">
        <f t="shared" si="145"/>
        <v>N/A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5" t="str">
        <f t="shared" si="145"/>
        <v>N/A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5" t="str">
        <f t="shared" si="145"/>
        <v>N/A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5" t="str">
        <f t="shared" si="145"/>
        <v>N/A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5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5" t="str">
        <f t="shared" si="145"/>
        <v>N/A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5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5" t="str">
        <f t="shared" si="145"/>
        <v>N/A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5" t="str">
        <f t="shared" si="145"/>
        <v>N/A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5" t="str">
        <f t="shared" si="145"/>
        <v>N/A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E2370/D2370*100</f>
        <v>0.25</v>
      </c>
      <c r="P2370" s="5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5" t="str">
        <f t="shared" ref="P2371:P2434" si="149">IF(L2371=0, "N/A", E2371/L2371)</f>
        <v>N/A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5" t="str">
        <f t="shared" si="149"/>
        <v>N/A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5" t="str">
        <f t="shared" si="149"/>
        <v>N/A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5" t="str">
        <f t="shared" si="149"/>
        <v>N/A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5" t="str">
        <f t="shared" si="149"/>
        <v>N/A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5" t="str">
        <f t="shared" si="149"/>
        <v>N/A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5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5" t="str">
        <f t="shared" si="149"/>
        <v>N/A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5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5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5" t="str">
        <f t="shared" si="149"/>
        <v>N/A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5" t="str">
        <f t="shared" si="149"/>
        <v>N/A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5" t="str">
        <f t="shared" si="149"/>
        <v>N/A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5" t="str">
        <f t="shared" si="149"/>
        <v>N/A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5" t="str">
        <f t="shared" si="149"/>
        <v>N/A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5" t="str">
        <f t="shared" si="149"/>
        <v>N/A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5" t="str">
        <f t="shared" si="149"/>
        <v>N/A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5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5" t="str">
        <f t="shared" si="149"/>
        <v>N/A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5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5" t="str">
        <f t="shared" si="149"/>
        <v>N/A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5" t="str">
        <f t="shared" si="149"/>
        <v>N/A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5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5" t="str">
        <f t="shared" si="149"/>
        <v>N/A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5" t="str">
        <f t="shared" si="149"/>
        <v>N/A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5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5" t="str">
        <f t="shared" si="149"/>
        <v>N/A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5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E2434/D2434*100</f>
        <v>1.4285714285714287E-2</v>
      </c>
      <c r="P2434" s="5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5" t="str">
        <f t="shared" ref="P2435:P2498" si="153">IF(L2435=0, "N/A", E2435/L2435)</f>
        <v>N/A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5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5" t="str">
        <f t="shared" si="153"/>
        <v>N/A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5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5" t="str">
        <f t="shared" si="153"/>
        <v>N/A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5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5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5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5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5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5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5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5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5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5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5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5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5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5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E2498/D2498*100</f>
        <v>100</v>
      </c>
      <c r="P2498" s="5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112.7715</v>
      </c>
      <c r="P2499" s="5">
        <f t="shared" ref="P2499:P2562" si="157">IF(L2499=0, "N/A", E2499/L2499)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5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5" t="str">
        <f t="shared" si="157"/>
        <v>N/A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5" t="str">
        <f t="shared" si="157"/>
        <v>N/A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5" t="str">
        <f t="shared" si="157"/>
        <v>N/A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5" t="str">
        <f t="shared" si="157"/>
        <v>N/A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5" t="str">
        <f t="shared" si="157"/>
        <v>N/A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5" t="str">
        <f t="shared" si="157"/>
        <v>N/A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5" t="str">
        <f t="shared" si="157"/>
        <v>N/A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5" t="str">
        <f t="shared" si="157"/>
        <v>N/A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5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5" t="str">
        <f t="shared" si="157"/>
        <v>N/A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5" t="str">
        <f t="shared" si="157"/>
        <v>N/A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5" t="str">
        <f t="shared" si="157"/>
        <v>N/A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5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5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5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5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5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5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5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5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5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E2562/D2562*100</f>
        <v>100.1</v>
      </c>
      <c r="P2562" s="5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5" t="str">
        <f t="shared" ref="P2563:P2626" si="161">IF(L2563=0, "N/A", E2563/L2563)</f>
        <v>N/A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5" t="str">
        <f t="shared" si="161"/>
        <v>N/A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5" t="str">
        <f t="shared" si="161"/>
        <v>N/A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5" t="str">
        <f t="shared" si="161"/>
        <v>N/A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5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5" t="str">
        <f t="shared" si="161"/>
        <v>N/A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5" t="str">
        <f t="shared" si="161"/>
        <v>N/A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5" t="str">
        <f t="shared" si="161"/>
        <v>N/A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5" t="str">
        <f t="shared" si="161"/>
        <v>N/A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5" t="str">
        <f t="shared" si="161"/>
        <v>N/A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5" t="str">
        <f t="shared" si="161"/>
        <v>N/A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5" t="str">
        <f t="shared" si="161"/>
        <v>N/A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5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5" t="str">
        <f t="shared" si="161"/>
        <v>N/A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5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5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5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5" t="str">
        <f t="shared" si="161"/>
        <v>N/A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5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5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5" t="str">
        <f t="shared" si="161"/>
        <v>N/A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5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5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5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5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5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5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E2626/D2626*100</f>
        <v>1379.4206249999997</v>
      </c>
      <c r="P2626" s="5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5">
        <f t="shared" ref="P2627:P2690" si="165">IF(L2627=0, "N/A", E2627/L2627)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5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5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5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5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5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5" t="str">
        <f t="shared" si="165"/>
        <v>N/A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5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5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5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5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5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5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5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5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5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5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5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5" t="str">
        <f t="shared" si="165"/>
        <v>N/A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5" t="str">
        <f t="shared" si="165"/>
        <v>N/A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E2690/D2690*100</f>
        <v>0.14799999999999999</v>
      </c>
      <c r="P2690" s="5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2.8571428571428571E-3</v>
      </c>
      <c r="P2691" s="5">
        <f t="shared" ref="P2691:P2754" si="169">IF(L2691=0, "N/A", E2691/L2691)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5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5" t="str">
        <f t="shared" si="169"/>
        <v>N/A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5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5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5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5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5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5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5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5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5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5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5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5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5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5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5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5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5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5" t="str">
        <f t="shared" si="169"/>
        <v>N/A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5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5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5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5" t="str">
        <f t="shared" si="169"/>
        <v>N/A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5" t="str">
        <f t="shared" si="169"/>
        <v>N/A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E2754/D2754*100</f>
        <v>11.458333333333332</v>
      </c>
      <c r="P2754" s="5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5">
        <f t="shared" ref="P2755:P2818" si="173">IF(L2755=0, "N/A", E2755/L2755)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5" t="str">
        <f t="shared" si="173"/>
        <v>N/A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5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5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5" t="str">
        <f t="shared" si="173"/>
        <v>N/A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5" t="str">
        <f t="shared" si="173"/>
        <v>N/A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5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5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5" t="str">
        <f t="shared" si="173"/>
        <v>N/A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5" t="str">
        <f t="shared" si="173"/>
        <v>N/A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5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5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5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5" t="str">
        <f t="shared" si="173"/>
        <v>N/A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5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5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5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5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5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5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5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5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5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5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E2818/D2818*100</f>
        <v>141.56666666666666</v>
      </c>
      <c r="P2818" s="5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5">
        <f t="shared" ref="P2819:P2882" si="177">IF(L2819=0, "N/A", E2819/L2819)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5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5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5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5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5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5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5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5" t="str">
        <f t="shared" si="177"/>
        <v>N/A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5" t="str">
        <f t="shared" si="177"/>
        <v>N/A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5" t="str">
        <f t="shared" si="177"/>
        <v>N/A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5" t="str">
        <f t="shared" si="177"/>
        <v>N/A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5" t="str">
        <f t="shared" si="177"/>
        <v>N/A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5" t="str">
        <f t="shared" si="177"/>
        <v>N/A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5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5" t="str">
        <f t="shared" si="177"/>
        <v>N/A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5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5" t="str">
        <f t="shared" si="177"/>
        <v>N/A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5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5" t="str">
        <f t="shared" si="177"/>
        <v>N/A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5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5" t="str">
        <f t="shared" si="177"/>
        <v>N/A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5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E2882/D2882*100</f>
        <v>23.333333333333332</v>
      </c>
      <c r="P2882" s="5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5" t="str">
        <f t="shared" ref="P2883:P2946" si="181">IF(L2883=0, "N/A", E2883/L2883)</f>
        <v>N/A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5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5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5" t="str">
        <f t="shared" si="181"/>
        <v>N/A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5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5" t="str">
        <f t="shared" si="181"/>
        <v>N/A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5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5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5" t="str">
        <f t="shared" si="181"/>
        <v>N/A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5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5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5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5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5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5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5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5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5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5" t="str">
        <f t="shared" si="181"/>
        <v>N/A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E2946/D2946*100</f>
        <v>1</v>
      </c>
      <c r="P2946" s="5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5" t="str">
        <f t="shared" ref="P2947:P3010" si="185">IF(L2947=0, "N/A", E2947/L2947)</f>
        <v>N/A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5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5" t="str">
        <f t="shared" si="185"/>
        <v>N/A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5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5" t="str">
        <f t="shared" si="185"/>
        <v>N/A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5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5" t="str">
        <f t="shared" si="185"/>
        <v>N/A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5" t="str">
        <f t="shared" si="185"/>
        <v>N/A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5" t="str">
        <f t="shared" si="185"/>
        <v>N/A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5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5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5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5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5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5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5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5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5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5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5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E3010/D3010*100</f>
        <v>101.16666666666667</v>
      </c>
      <c r="P3010" s="5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119.756</v>
      </c>
      <c r="P3011" s="5">
        <f t="shared" ref="P3011:P3074" si="189">IF(L3011=0, "N/A", E3011/L3011)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5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5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5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5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5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5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5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5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5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5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5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5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5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5" t="str">
        <f t="shared" si="189"/>
        <v>N/A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5" t="str">
        <f t="shared" si="189"/>
        <v>N/A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5" t="str">
        <f t="shared" si="189"/>
        <v>N/A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5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5" t="str">
        <f t="shared" si="189"/>
        <v>N/A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5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5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E3074/D3074*100</f>
        <v>1.6666666666666666E-2</v>
      </c>
      <c r="P3074" s="5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2.3035714285714284E-2</v>
      </c>
      <c r="P3075" s="5">
        <f t="shared" ref="P3075:P3138" si="193">IF(L3075=0, "N/A", E3075/L3075)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5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5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5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5" t="str">
        <f t="shared" si="193"/>
        <v>N/A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5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5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5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5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5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5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5" t="str">
        <f t="shared" si="193"/>
        <v>N/A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5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5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5" t="str">
        <f t="shared" si="193"/>
        <v>N/A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5" t="str">
        <f t="shared" si="193"/>
        <v>N/A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E3138/D3138*100</f>
        <v>127.8</v>
      </c>
      <c r="P3138" s="5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3.3333333333333335</v>
      </c>
      <c r="P3139" s="5">
        <f t="shared" ref="P3139:P3202" si="197">IF(L3139=0, "N/A", E3139/L3139)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5" t="str">
        <f t="shared" si="197"/>
        <v>N/A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5" t="str">
        <f t="shared" si="197"/>
        <v>N/A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5" t="str">
        <f t="shared" si="197"/>
        <v>N/A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5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5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5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5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5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5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5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5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5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5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5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5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5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5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5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5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5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5" t="str">
        <f t="shared" si="197"/>
        <v>N/A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5" t="str">
        <f t="shared" si="197"/>
        <v>N/A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5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5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E3202/D3202*100</f>
        <v>2E-3</v>
      </c>
      <c r="P3202" s="5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</v>
      </c>
      <c r="P3203" s="5">
        <f t="shared" ref="P3203:P3266" si="201">IF(L3203=0, "N/A", E3203/L3203)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5" t="str">
        <f t="shared" si="201"/>
        <v>N/A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5" t="str">
        <f t="shared" si="201"/>
        <v>N/A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5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5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5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5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5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5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5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5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5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5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5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5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5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5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5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5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5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5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5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5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E3266/D3266*100</f>
        <v>103</v>
      </c>
      <c r="P3266" s="5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5">
        <f t="shared" ref="P3267:P3330" si="205">IF(L3267=0, "N/A", E3267/L3267)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5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5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5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5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5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5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5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5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5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5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5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5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5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5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5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5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5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5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E3330/D3330*100</f>
        <v>146.38888888888889</v>
      </c>
      <c r="P3330" s="5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116.8</v>
      </c>
      <c r="P3331" s="5">
        <f t="shared" ref="P3331:P3394" si="209">IF(L3331=0, "N/A", E3331/L3331)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5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5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5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5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5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5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5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5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5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5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5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5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5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5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5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5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5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5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5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E3394/D3394*100</f>
        <v>100</v>
      </c>
      <c r="P3394" s="5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105.80000000000001</v>
      </c>
      <c r="P3395" s="5">
        <f t="shared" ref="P3395:P3458" si="213">IF(L3395=0, "N/A", E3395/L3395)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5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5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5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5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5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5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5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5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5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5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5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5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5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5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5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5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5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5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5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5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5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5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E3458/D3458*100</f>
        <v>191.3</v>
      </c>
      <c r="P3458" s="5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140.19999999999999</v>
      </c>
      <c r="P3459" s="5">
        <f t="shared" ref="P3459:P3522" si="217">IF(L3459=0, "N/A", E3459/L3459)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5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5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5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5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5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5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5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5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5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5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5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5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5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E3522/D3522*100</f>
        <v>100.75</v>
      </c>
      <c r="P3522" s="5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169.42857142857144</v>
      </c>
      <c r="P3523" s="5">
        <f t="shared" ref="P3523:P3586" si="221">IF(L3523=0, "N/A", E3523/L3523)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5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5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5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5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5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5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5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5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5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5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5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5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5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5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5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5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5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E3586/D3586*100</f>
        <v>115.5</v>
      </c>
      <c r="P3586" s="5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119.11764705882352</v>
      </c>
      <c r="P3587" s="5">
        <f t="shared" ref="P3587:P3650" si="225">IF(L3587=0, "N/A", E3587/L3587)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5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5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5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5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5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5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5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5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5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5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5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5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5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5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5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5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5" t="str">
        <f t="shared" si="225"/>
        <v>N/A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5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5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5" t="str">
        <f t="shared" si="225"/>
        <v>N/A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5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5" t="str">
        <f t="shared" si="225"/>
        <v>N/A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5" t="str">
        <f t="shared" si="225"/>
        <v>N/A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E3650/D3650*100</f>
        <v>100.38249999999999</v>
      </c>
      <c r="P3650" s="5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5">
        <f t="shared" ref="P3651:P3714" si="229">IF(L3651=0, "N/A", E3651/L3651)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5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5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5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5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5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5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5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5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5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5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5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5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5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5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5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5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5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5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E3714/D3714*100</f>
        <v>153.73333333333335</v>
      </c>
      <c r="P3714" s="5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101.49999999999999</v>
      </c>
      <c r="P3715" s="5">
        <f t="shared" ref="P3715:P3778" si="233">IF(L3715=0, "N/A", E3715/L3715)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5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5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5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5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5" t="str">
        <f t="shared" si="233"/>
        <v>N/A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5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5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5" t="str">
        <f t="shared" si="233"/>
        <v>N/A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5" t="str">
        <f t="shared" si="233"/>
        <v>N/A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5" t="str">
        <f t="shared" si="233"/>
        <v>N/A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5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5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5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5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5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5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E3778/D3778*100</f>
        <v>106.71250000000001</v>
      </c>
      <c r="P3778" s="5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143.19999999999999</v>
      </c>
      <c r="P3779" s="5">
        <f t="shared" ref="P3779:P3842" si="237">IF(L3779=0, "N/A", E3779/L3779)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5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5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5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5" t="str">
        <f t="shared" si="237"/>
        <v>N/A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5" t="str">
        <f t="shared" si="237"/>
        <v>N/A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5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5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5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5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5" t="str">
        <f t="shared" si="237"/>
        <v>N/A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5" t="str">
        <f t="shared" si="237"/>
        <v>N/A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5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5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5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5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5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E3842/D3842*100</f>
        <v>6500</v>
      </c>
      <c r="P3842" s="5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8.7200000000000006</v>
      </c>
      <c r="P3843" s="5">
        <f t="shared" ref="P3843:P3906" si="241">IF(L3843=0, "N/A", E3843/L3843)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5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5" t="str">
        <f t="shared" si="241"/>
        <v>N/A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5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5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5" t="str">
        <f t="shared" si="241"/>
        <v>N/A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5" t="str">
        <f t="shared" si="241"/>
        <v>N/A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5" t="str">
        <f t="shared" si="241"/>
        <v>N/A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5" t="str">
        <f t="shared" si="241"/>
        <v>N/A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5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5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5" t="str">
        <f t="shared" si="241"/>
        <v>N/A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5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5" t="str">
        <f t="shared" si="241"/>
        <v>N/A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5" t="str">
        <f t="shared" si="241"/>
        <v>N/A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5" t="str">
        <f t="shared" si="241"/>
        <v>N/A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5" t="str">
        <f t="shared" si="241"/>
        <v>N/A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5" t="str">
        <f t="shared" si="241"/>
        <v>N/A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5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5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5" t="str">
        <f t="shared" si="241"/>
        <v>N/A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5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5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5" t="str">
        <f t="shared" si="241"/>
        <v>N/A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E3906/D3906*100</f>
        <v>0.03</v>
      </c>
      <c r="P3906" s="5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11.533333333333333</v>
      </c>
      <c r="P3907" s="5">
        <f t="shared" ref="P3907:P3970" si="245">IF(L3907=0, "N/A", E3907/L3907)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5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5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5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5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5" t="str">
        <f t="shared" si="245"/>
        <v>N/A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5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5" t="str">
        <f t="shared" si="245"/>
        <v>N/A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5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5" t="str">
        <f t="shared" si="245"/>
        <v>N/A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5" t="str">
        <f t="shared" si="245"/>
        <v>N/A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5" t="str">
        <f t="shared" si="245"/>
        <v>N/A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5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5" t="str">
        <f t="shared" si="245"/>
        <v>N/A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5" t="str">
        <f t="shared" si="245"/>
        <v>N/A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5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5" t="str">
        <f t="shared" si="245"/>
        <v>N/A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5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5" t="str">
        <f t="shared" si="245"/>
        <v>N/A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5" t="str">
        <f t="shared" si="245"/>
        <v>N/A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5" t="str">
        <f t="shared" si="245"/>
        <v>N/A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5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5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5" t="str">
        <f t="shared" si="245"/>
        <v>N/A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5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E3970/D3970*100</f>
        <v>10.54</v>
      </c>
      <c r="P3970" s="5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7.4690265486725664</v>
      </c>
      <c r="P3971" s="5">
        <f t="shared" ref="P3971:P4034" si="249">IF(L3971=0, "N/A", E3971/L3971)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5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5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5" t="str">
        <f t="shared" si="249"/>
        <v>N/A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5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5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5" t="str">
        <f t="shared" si="249"/>
        <v>N/A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5" t="str">
        <f t="shared" si="249"/>
        <v>N/A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5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5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5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5" t="str">
        <f t="shared" si="249"/>
        <v>N/A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5" t="str">
        <f t="shared" si="249"/>
        <v>N/A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5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5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5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5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5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5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5" t="str">
        <f t="shared" si="249"/>
        <v>N/A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5" t="str">
        <f t="shared" si="249"/>
        <v>N/A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5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5" t="str">
        <f t="shared" si="249"/>
        <v>N/A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5" t="str">
        <f t="shared" si="249"/>
        <v>N/A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E4034/D4034*100</f>
        <v>6.8287037037037033</v>
      </c>
      <c r="P4034" s="5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25.698702928870294</v>
      </c>
      <c r="P4035" s="5">
        <f t="shared" ref="P4035:P4098" si="253">IF(L4035=0, "N/A", E4035/L4035)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5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5" t="str">
        <f t="shared" si="253"/>
        <v>N/A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5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5" t="str">
        <f t="shared" si="253"/>
        <v>N/A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5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5" t="str">
        <f t="shared" si="253"/>
        <v>N/A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5" t="str">
        <f t="shared" si="253"/>
        <v>N/A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5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5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5" t="str">
        <f t="shared" si="253"/>
        <v>N/A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5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5" t="str">
        <f t="shared" si="253"/>
        <v>N/A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5" t="str">
        <f t="shared" si="253"/>
        <v>N/A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5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5" t="str">
        <f t="shared" si="253"/>
        <v>N/A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5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5" t="str">
        <f t="shared" si="253"/>
        <v>N/A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5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E4098/D4098*100</f>
        <v>11.428571428571429</v>
      </c>
      <c r="P4098" s="5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5" t="str">
        <f t="shared" ref="P4099:P4115" si="257">IF(L4099=0, "N/A", E4099/L4099)</f>
        <v>N/A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5" t="str">
        <f t="shared" si="257"/>
        <v>N/A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5" t="str">
        <f t="shared" si="257"/>
        <v>N/A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5" t="str">
        <f t="shared" si="257"/>
        <v>N/A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5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5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5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5" t="str">
        <f t="shared" si="257"/>
        <v>N/A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conditionalFormatting sqref="O2:O4115">
    <cfRule type="colorScale" priority="5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F1:F1048576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CategoryStats</vt:lpstr>
      <vt:lpstr>SubcategoryStats</vt:lpstr>
      <vt:lpstr>DateConversion</vt:lpstr>
      <vt:lpstr>GoalStates</vt:lpstr>
      <vt:lpstr>StaffPick</vt:lpstr>
      <vt:lpstr>OriginalSheet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kouda</cp:lastModifiedBy>
  <dcterms:created xsi:type="dcterms:W3CDTF">2017-04-20T15:17:24Z</dcterms:created>
  <dcterms:modified xsi:type="dcterms:W3CDTF">2019-02-16T12:06:19Z</dcterms:modified>
</cp:coreProperties>
</file>