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Ykfilsrv03\専門課程\簿記・税理士・会計士\体験入学\2020年度\ビジネス系体験授業\"/>
    </mc:Choice>
  </mc:AlternateContent>
  <bookViews>
    <workbookView xWindow="120" yWindow="72" windowWidth="11820" windowHeight="6516"/>
  </bookViews>
  <sheets>
    <sheet name="完成版" sheetId="9" r:id="rId1"/>
    <sheet name="リスト１" sheetId="4" r:id="rId2"/>
    <sheet name="授業①" sheetId="16" r:id="rId3"/>
    <sheet name="授業②" sheetId="18" r:id="rId4"/>
  </sheets>
  <definedNames>
    <definedName name="_xlnm.Print_Area" localSheetId="0">完成版!$A$1:$E$34</definedName>
    <definedName name="_xlnm.Print_Area" localSheetId="2">授業①!$A$1:$E$34</definedName>
    <definedName name="_xlnm.Print_Area" localSheetId="3">授業②!$A$1:$E$34</definedName>
    <definedName name="リスト" localSheetId="2">#REF!</definedName>
    <definedName name="リスト" localSheetId="3">#REF!</definedName>
    <definedName name="リスト">#REF!</definedName>
  </definedNames>
  <calcPr calcId="162913"/>
</workbook>
</file>

<file path=xl/calcChain.xml><?xml version="1.0" encoding="utf-8"?>
<calcChain xmlns="http://schemas.openxmlformats.org/spreadsheetml/2006/main">
  <c r="E6" i="18" l="1"/>
  <c r="B13" i="18" s="1"/>
  <c r="E31" i="18"/>
  <c r="C31" i="18"/>
  <c r="B31" i="18"/>
  <c r="E30" i="18"/>
  <c r="C30" i="18"/>
  <c r="B30" i="18"/>
  <c r="E29" i="18"/>
  <c r="C29" i="18"/>
  <c r="B29" i="18"/>
  <c r="E28" i="18"/>
  <c r="C28" i="18"/>
  <c r="B28" i="18"/>
  <c r="E27" i="18"/>
  <c r="C27" i="18"/>
  <c r="B27" i="18"/>
  <c r="E26" i="18"/>
  <c r="C26" i="18"/>
  <c r="B26" i="18"/>
  <c r="E25" i="18"/>
  <c r="C25" i="18"/>
  <c r="B25" i="18"/>
  <c r="E24" i="18"/>
  <c r="C24" i="18"/>
  <c r="B24" i="18"/>
  <c r="E23" i="18"/>
  <c r="C23" i="18"/>
  <c r="B23" i="18"/>
  <c r="C22" i="18"/>
  <c r="E22" i="18" s="1"/>
  <c r="B22" i="18"/>
  <c r="C21" i="18"/>
  <c r="E21" i="18" s="1"/>
  <c r="B21" i="18"/>
  <c r="C20" i="18"/>
  <c r="E20" i="18" s="1"/>
  <c r="B20" i="18"/>
  <c r="C19" i="18"/>
  <c r="E19" i="18" s="1"/>
  <c r="B19" i="18"/>
  <c r="C18" i="18"/>
  <c r="E18" i="18" s="1"/>
  <c r="B18" i="18"/>
  <c r="E31" i="16"/>
  <c r="C31" i="16"/>
  <c r="B31" i="16"/>
  <c r="E30" i="16"/>
  <c r="C30" i="16"/>
  <c r="B30" i="16"/>
  <c r="E29" i="16"/>
  <c r="C29" i="16"/>
  <c r="B29" i="16"/>
  <c r="E28" i="16"/>
  <c r="C28" i="16"/>
  <c r="B28" i="16"/>
  <c r="E27" i="16"/>
  <c r="C27" i="16"/>
  <c r="B27" i="16"/>
  <c r="E26" i="16"/>
  <c r="C26" i="16"/>
  <c r="B26" i="16"/>
  <c r="E25" i="16"/>
  <c r="C25" i="16"/>
  <c r="B25" i="16"/>
  <c r="E24" i="16"/>
  <c r="C24" i="16"/>
  <c r="B24" i="16"/>
  <c r="E23" i="16"/>
  <c r="C23" i="16"/>
  <c r="B23" i="16"/>
  <c r="C22" i="16"/>
  <c r="E22" i="16" s="1"/>
  <c r="B22" i="16"/>
  <c r="E21" i="16"/>
  <c r="C21" i="16"/>
  <c r="B21" i="16"/>
  <c r="C20" i="16"/>
  <c r="E20" i="16" s="1"/>
  <c r="B20" i="16"/>
  <c r="E19" i="16"/>
  <c r="C19" i="16"/>
  <c r="B19" i="16"/>
  <c r="C18" i="16"/>
  <c r="E18" i="16" s="1"/>
  <c r="B18" i="16"/>
  <c r="B13" i="16"/>
  <c r="E32" i="16" l="1"/>
  <c r="E33" i="16" s="1"/>
  <c r="E34" i="16" s="1"/>
  <c r="B15" i="16" s="1"/>
  <c r="E33" i="18"/>
  <c r="B13" i="9"/>
  <c r="E25" i="9"/>
  <c r="E26" i="9"/>
  <c r="E27" i="9"/>
  <c r="E28" i="9"/>
  <c r="E29" i="9"/>
  <c r="E30" i="9"/>
  <c r="E31" i="9"/>
  <c r="C19" i="9"/>
  <c r="E19" i="9" s="1"/>
  <c r="C20" i="9"/>
  <c r="E20" i="9" s="1"/>
  <c r="C21" i="9"/>
  <c r="E21" i="9" s="1"/>
  <c r="C22" i="9"/>
  <c r="E22" i="9" s="1"/>
  <c r="C23" i="9"/>
  <c r="E23" i="9" s="1"/>
  <c r="C24" i="9"/>
  <c r="E24" i="9" s="1"/>
  <c r="C25" i="9"/>
  <c r="C26" i="9"/>
  <c r="C27" i="9"/>
  <c r="C28" i="9"/>
  <c r="C29" i="9"/>
  <c r="C30" i="9"/>
  <c r="C31" i="9"/>
  <c r="C18" i="9"/>
  <c r="E18" i="9" s="1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18" i="9"/>
  <c r="E32" i="9" l="1"/>
  <c r="E33" i="9" l="1"/>
  <c r="E34" i="9" s="1"/>
  <c r="B15" i="9" s="1"/>
</calcChain>
</file>

<file path=xl/sharedStrings.xml><?xml version="1.0" encoding="utf-8"?>
<sst xmlns="http://schemas.openxmlformats.org/spreadsheetml/2006/main" count="146" uniqueCount="71">
  <si>
    <t>在庫状況</t>
    <rPh sb="0" eb="2">
      <t>ザイコ</t>
    </rPh>
    <rPh sb="2" eb="4">
      <t>ジョウキョウ</t>
    </rPh>
    <phoneticPr fontId="3"/>
  </si>
  <si>
    <t>○</t>
    <phoneticPr fontId="3"/>
  </si>
  <si>
    <t>○</t>
    <phoneticPr fontId="3"/>
  </si>
  <si>
    <t>×</t>
    <phoneticPr fontId="3"/>
  </si>
  <si>
    <t>△</t>
    <phoneticPr fontId="3"/>
  </si>
  <si>
    <t>×</t>
    <phoneticPr fontId="3"/>
  </si>
  <si>
    <t>△</t>
    <phoneticPr fontId="3"/>
  </si>
  <si>
    <t xml:space="preserve">品  名 </t>
    <phoneticPr fontId="3"/>
  </si>
  <si>
    <t>コードNo.</t>
    <phoneticPr fontId="3"/>
  </si>
  <si>
    <t>単価</t>
    <rPh sb="0" eb="2">
      <t>タンカ</t>
    </rPh>
    <phoneticPr fontId="3"/>
  </si>
  <si>
    <t>カマンベール</t>
    <phoneticPr fontId="3"/>
  </si>
  <si>
    <t>グリーンカマンベール</t>
    <phoneticPr fontId="3"/>
  </si>
  <si>
    <t>カレ</t>
    <phoneticPr fontId="3"/>
  </si>
  <si>
    <t>ロワレ</t>
    <phoneticPr fontId="3"/>
  </si>
  <si>
    <t>カマンベールセピア（いかすみ）</t>
    <phoneticPr fontId="3"/>
  </si>
  <si>
    <t>オンネトブルー</t>
    <phoneticPr fontId="3"/>
  </si>
  <si>
    <t>オイコミブルー</t>
    <phoneticPr fontId="3"/>
  </si>
  <si>
    <t>ホワイトブルー</t>
    <phoneticPr fontId="3"/>
  </si>
  <si>
    <t>ブルーチーズ</t>
    <phoneticPr fontId="3"/>
  </si>
  <si>
    <t>エール</t>
    <phoneticPr fontId="3"/>
  </si>
  <si>
    <t>タレッジオ</t>
    <phoneticPr fontId="3"/>
  </si>
  <si>
    <t>フォンティーヌ</t>
    <phoneticPr fontId="3"/>
  </si>
  <si>
    <t>カチョカバロ</t>
    <phoneticPr fontId="3"/>
  </si>
  <si>
    <t>ゴーダチーズ</t>
    <phoneticPr fontId="3"/>
  </si>
  <si>
    <t>ワインチェダー</t>
    <phoneticPr fontId="3"/>
  </si>
  <si>
    <t>チェダーチーズ</t>
    <phoneticPr fontId="3"/>
  </si>
  <si>
    <t>シュレットチーズ（調理用）</t>
    <phoneticPr fontId="3"/>
  </si>
  <si>
    <t>メリーさんの羊チーズ</t>
    <phoneticPr fontId="3"/>
  </si>
  <si>
    <t>オードブルチーズ</t>
    <phoneticPr fontId="3"/>
  </si>
  <si>
    <t>プチザオー</t>
    <phoneticPr fontId="3"/>
  </si>
  <si>
    <t>スモークチーズ</t>
    <phoneticPr fontId="3"/>
  </si>
  <si>
    <t>宮城県　蔵王センター　モザレラ</t>
    <phoneticPr fontId="3"/>
  </si>
  <si>
    <t>生チーズ（エダム）</t>
    <phoneticPr fontId="3"/>
  </si>
  <si>
    <t>マスカルポーネ</t>
    <phoneticPr fontId="3"/>
  </si>
  <si>
    <t>フレッシュ・モッツァレラ</t>
    <phoneticPr fontId="3"/>
  </si>
  <si>
    <t>モッツァレラ・スナック</t>
    <phoneticPr fontId="3"/>
  </si>
  <si>
    <t>クリームチーズ</t>
    <phoneticPr fontId="3"/>
  </si>
  <si>
    <t>カッテージクリームチーズ</t>
    <phoneticPr fontId="3"/>
  </si>
  <si>
    <t>チーズスプレット</t>
    <phoneticPr fontId="3"/>
  </si>
  <si>
    <t>シェーブルチーズ</t>
    <phoneticPr fontId="3"/>
  </si>
  <si>
    <t>サントモール　</t>
    <phoneticPr fontId="3"/>
  </si>
  <si>
    <t>△</t>
    <phoneticPr fontId="3"/>
  </si>
  <si>
    <t>×</t>
    <phoneticPr fontId="3"/>
  </si>
  <si>
    <t>○</t>
    <phoneticPr fontId="3"/>
  </si>
  <si>
    <t>発行No.</t>
    <rPh sb="0" eb="2">
      <t>ハッコウ</t>
    </rPh>
    <phoneticPr fontId="3"/>
  </si>
  <si>
    <t>チーズ王国　大宮支店</t>
    <rPh sb="3" eb="5">
      <t>オウコク</t>
    </rPh>
    <rPh sb="6" eb="8">
      <t>オオミヤ</t>
    </rPh>
    <rPh sb="8" eb="10">
      <t>シテン</t>
    </rPh>
    <phoneticPr fontId="3"/>
  </si>
  <si>
    <t>様</t>
  </si>
  <si>
    <t>下記の通り御見積させていただきます</t>
  </si>
  <si>
    <t>貴店</t>
    <rPh sb="0" eb="2">
      <t>キテン</t>
    </rPh>
    <phoneticPr fontId="3"/>
  </si>
  <si>
    <t>御見積金額：</t>
  </si>
  <si>
    <t>（消費税込み）</t>
  </si>
  <si>
    <t>数　量</t>
  </si>
  <si>
    <t>合　計</t>
  </si>
  <si>
    <t>小　計</t>
  </si>
  <si>
    <t>消費税</t>
  </si>
  <si>
    <t>発行日</t>
    <rPh sb="0" eb="3">
      <t>ハッコウビ</t>
    </rPh>
    <phoneticPr fontId="7"/>
  </si>
  <si>
    <t>株式会社　神田商事</t>
    <rPh sb="5" eb="7">
      <t>カンダ</t>
    </rPh>
    <rPh sb="7" eb="9">
      <t>ショウジ</t>
    </rPh>
    <phoneticPr fontId="7"/>
  </si>
  <si>
    <t>納　    期</t>
    <phoneticPr fontId="7"/>
  </si>
  <si>
    <t>受注後3日以内</t>
    <phoneticPr fontId="7"/>
  </si>
  <si>
    <t>東京都千代田区西神田２丁目</t>
    <rPh sb="3" eb="7">
      <t>チヨダク</t>
    </rPh>
    <rPh sb="7" eb="10">
      <t>ニシカンダ</t>
    </rPh>
    <rPh sb="11" eb="13">
      <t>チョウメ</t>
    </rPh>
    <phoneticPr fontId="7"/>
  </si>
  <si>
    <t>納 品 場 所</t>
    <phoneticPr fontId="7"/>
  </si>
  <si>
    <t>担当：児島　勝則</t>
    <rPh sb="3" eb="5">
      <t>コジマ</t>
    </rPh>
    <rPh sb="6" eb="8">
      <t>カツノリ</t>
    </rPh>
    <phoneticPr fontId="7"/>
  </si>
  <si>
    <t>支 払 条 件</t>
    <phoneticPr fontId="7"/>
  </si>
  <si>
    <t>25日締翌月末現金</t>
    <phoneticPr fontId="7"/>
  </si>
  <si>
    <t>TEL:03-3237-XXXX</t>
    <phoneticPr fontId="7"/>
  </si>
  <si>
    <t>見積有効期限</t>
    <phoneticPr fontId="7"/>
  </si>
  <si>
    <t>FAX:03-3237-XXXX</t>
    <phoneticPr fontId="7"/>
  </si>
  <si>
    <t>商品コード</t>
    <rPh sb="0" eb="2">
      <t>ショウヒン</t>
    </rPh>
    <phoneticPr fontId="7"/>
  </si>
  <si>
    <t>品　名</t>
    <rPh sb="0" eb="1">
      <t>シナ</t>
    </rPh>
    <rPh sb="2" eb="3">
      <t>メイ</t>
    </rPh>
    <phoneticPr fontId="7"/>
  </si>
  <si>
    <t>単　価</t>
    <phoneticPr fontId="3"/>
  </si>
  <si>
    <t>金額</t>
    <rPh sb="0" eb="2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</si>
</sst>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¥&quot;#,##0;&quot;¥&quot;\-#,##0"/>
    <numFmt numFmtId="6" formatCode="&quot;¥&quot;#,##0;[Red]&quot;¥&quot;\-#,##0"/>
    <numFmt numFmtId="176" formatCode="0_ "/>
    <numFmt numFmtId="177" formatCode="m/d"/>
    <numFmt numFmtId="178" formatCode="[$-411]ggge&quot;年&quot;m&quot;月&quot;d&quot;日&quot;;@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明朝"/>
      <family val="1"/>
      <charset val="128"/>
    </font>
    <font>
      <sz val="24"/>
      <name val="ＭＳ Ｐゴシック"/>
      <family val="3"/>
      <charset val="128"/>
    </font>
    <font>
      <sz val="6"/>
      <name val="ＭＳ Ｐ明朝"/>
      <family val="1"/>
      <charset val="128"/>
    </font>
    <font>
      <b/>
      <sz val="1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>
      <alignment vertical="center"/>
    </xf>
  </cellStyleXfs>
  <cellXfs count="56">
    <xf numFmtId="0" fontId="0" fillId="0" borderId="0" xfId="0"/>
    <xf numFmtId="176" fontId="4" fillId="0" borderId="1" xfId="4" applyNumberFormat="1" applyFont="1" applyBorder="1"/>
    <xf numFmtId="0" fontId="4" fillId="2" borderId="1" xfId="4" applyFont="1" applyFill="1" applyBorder="1" applyAlignment="1">
      <alignment horizontal="center"/>
    </xf>
    <xf numFmtId="3" fontId="0" fillId="0" borderId="1" xfId="0" applyNumberFormat="1" applyFill="1" applyBorder="1" applyAlignment="1"/>
    <xf numFmtId="0" fontId="0" fillId="0" borderId="1" xfId="0" applyBorder="1" applyAlignment="1">
      <alignment horizontal="center"/>
    </xf>
    <xf numFmtId="0" fontId="4" fillId="3" borderId="1" xfId="4" applyFont="1" applyFill="1" applyBorder="1" applyAlignment="1">
      <alignment horizontal="center"/>
    </xf>
    <xf numFmtId="6" fontId="2" fillId="0" borderId="1" xfId="3" applyFont="1" applyFill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2" xfId="0" applyNumberFormat="1" applyFont="1" applyBorder="1"/>
    <xf numFmtId="0" fontId="8" fillId="0" borderId="2" xfId="0" applyFont="1" applyBorder="1" applyProtection="1">
      <protection locked="0"/>
    </xf>
    <xf numFmtId="0" fontId="9" fillId="0" borderId="2" xfId="5" applyFont="1" applyBorder="1" applyProtection="1"/>
    <xf numFmtId="0" fontId="4" fillId="0" borderId="0" xfId="0" applyFont="1" applyBorder="1" applyAlignment="1" applyProtection="1"/>
    <xf numFmtId="0" fontId="1" fillId="0" borderId="0" xfId="0" applyFont="1" applyBorder="1" applyAlignment="1" applyProtection="1">
      <alignment horizontal="left"/>
    </xf>
    <xf numFmtId="0" fontId="10" fillId="0" borderId="0" xfId="0" applyFont="1" applyBorder="1"/>
    <xf numFmtId="0" fontId="4" fillId="0" borderId="0" xfId="0" applyFont="1" applyBorder="1"/>
    <xf numFmtId="0" fontId="9" fillId="0" borderId="0" xfId="0" applyFont="1" applyAlignment="1" applyProtection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 applyAlignment="1" applyProtection="1">
      <alignment horizontal="right"/>
    </xf>
    <xf numFmtId="0" fontId="4" fillId="0" borderId="0" xfId="5" applyFont="1" applyBorder="1" applyAlignment="1" applyProtection="1">
      <alignment horizontal="right"/>
    </xf>
    <xf numFmtId="0" fontId="11" fillId="0" borderId="3" xfId="5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right"/>
    </xf>
    <xf numFmtId="0" fontId="1" fillId="0" borderId="4" xfId="0" applyFont="1" applyBorder="1" applyAlignment="1" applyProtection="1">
      <alignment horizontal="left"/>
    </xf>
    <xf numFmtId="0" fontId="1" fillId="0" borderId="1" xfId="0" applyFont="1" applyBorder="1"/>
    <xf numFmtId="0" fontId="1" fillId="0" borderId="1" xfId="0" applyNumberFormat="1" applyFont="1" applyBorder="1"/>
    <xf numFmtId="37" fontId="1" fillId="0" borderId="1" xfId="0" applyNumberFormat="1" applyFont="1" applyBorder="1" applyProtection="1"/>
    <xf numFmtId="0" fontId="1" fillId="0" borderId="1" xfId="2" applyNumberFormat="1" applyFont="1" applyBorder="1" applyProtection="1"/>
    <xf numFmtId="0" fontId="1" fillId="0" borderId="5" xfId="0" applyFont="1" applyBorder="1"/>
    <xf numFmtId="0" fontId="1" fillId="0" borderId="5" xfId="2" applyNumberFormat="1" applyFont="1" applyBorder="1" applyProtection="1"/>
    <xf numFmtId="37" fontId="1" fillId="0" borderId="5" xfId="0" applyNumberFormat="1" applyFont="1" applyBorder="1" applyProtection="1"/>
    <xf numFmtId="37" fontId="1" fillId="0" borderId="0" xfId="0" applyNumberFormat="1" applyFont="1" applyBorder="1" applyProtection="1"/>
    <xf numFmtId="37" fontId="12" fillId="6" borderId="6" xfId="0" applyNumberFormat="1" applyFont="1" applyFill="1" applyBorder="1" applyAlignment="1" applyProtection="1">
      <alignment horizontal="center" vertical="center"/>
    </xf>
    <xf numFmtId="37" fontId="12" fillId="6" borderId="8" xfId="0" applyNumberFormat="1" applyFont="1" applyFill="1" applyBorder="1" applyAlignment="1" applyProtection="1">
      <alignment horizontal="center" vertical="center"/>
    </xf>
    <xf numFmtId="37" fontId="12" fillId="6" borderId="10" xfId="0" applyNumberFormat="1" applyFont="1" applyFill="1" applyBorder="1" applyAlignment="1" applyProtection="1">
      <alignment horizontal="center" vertical="center"/>
    </xf>
    <xf numFmtId="177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0" xfId="2" applyNumberFormat="1" applyFont="1" applyBorder="1" applyAlignment="1"/>
    <xf numFmtId="0" fontId="0" fillId="0" borderId="0" xfId="1" applyNumberFormat="1" applyFont="1" applyBorder="1" applyAlignment="1"/>
    <xf numFmtId="6" fontId="1" fillId="0" borderId="7" xfId="3" applyFont="1" applyBorder="1" applyProtection="1"/>
    <xf numFmtId="6" fontId="1" fillId="0" borderId="9" xfId="3" applyFont="1" applyBorder="1" applyProtection="1"/>
    <xf numFmtId="6" fontId="1" fillId="0" borderId="11" xfId="3" applyFont="1" applyBorder="1" applyProtection="1"/>
    <xf numFmtId="5" fontId="10" fillId="0" borderId="4" xfId="0" applyNumberFormat="1" applyFont="1" applyBorder="1" applyProtection="1"/>
    <xf numFmtId="178" fontId="1" fillId="0" borderId="2" xfId="0" applyNumberFormat="1" applyFont="1" applyBorder="1" applyAlignment="1">
      <alignment horizontal="left"/>
    </xf>
    <xf numFmtId="178" fontId="1" fillId="0" borderId="2" xfId="0" applyNumberFormat="1" applyFont="1" applyBorder="1"/>
    <xf numFmtId="5" fontId="10" fillId="7" borderId="4" xfId="0" applyNumberFormat="1" applyFont="1" applyFill="1" applyBorder="1" applyProtection="1"/>
    <xf numFmtId="6" fontId="1" fillId="7" borderId="7" xfId="3" applyFont="1" applyFill="1" applyBorder="1" applyProtection="1"/>
    <xf numFmtId="6" fontId="1" fillId="7" borderId="11" xfId="3" applyFont="1" applyFill="1" applyBorder="1" applyProtection="1"/>
    <xf numFmtId="0" fontId="1" fillId="0" borderId="12" xfId="0" applyFont="1" applyBorder="1"/>
    <xf numFmtId="0" fontId="1" fillId="0" borderId="13" xfId="0" applyFont="1" applyBorder="1"/>
    <xf numFmtId="38" fontId="1" fillId="0" borderId="14" xfId="2" applyFont="1" applyBorder="1" applyProtection="1"/>
    <xf numFmtId="0" fontId="12" fillId="4" borderId="0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5" borderId="16" xfId="0" applyFont="1" applyFill="1" applyBorder="1" applyAlignment="1" applyProtection="1">
      <alignment horizontal="center" vertical="center"/>
    </xf>
    <xf numFmtId="0" fontId="12" fillId="5" borderId="15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/>
    </xf>
  </cellXfs>
  <cellStyles count="7">
    <cellStyle name="パーセント" xfId="1" builtinId="5"/>
    <cellStyle name="桁区切り" xfId="2" builtinId="6"/>
    <cellStyle name="通貨" xfId="3" builtinId="7"/>
    <cellStyle name="標準" xfId="0" builtinId="0"/>
    <cellStyle name="標準 4" xfId="6"/>
    <cellStyle name="標準_E02完成_" xfId="4"/>
    <cellStyle name="標準_見積書" xf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numFmt numFmtId="5" formatCode="#,##0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fill>
        <patternFill patternType="solid">
          <fgColor indexed="8"/>
          <bgColor indexed="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numFmt numFmtId="5" formatCode="#,##0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fill>
        <patternFill patternType="solid">
          <fgColor indexed="8"/>
          <bgColor indexed="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numFmt numFmtId="5" formatCode="#,##0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fill>
        <patternFill patternType="solid">
          <fgColor indexed="8"/>
          <bgColor indexed="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399427</xdr:colOff>
      <xdr:row>1</xdr:row>
      <xdr:rowOff>29491</xdr:rowOff>
    </xdr:from>
    <xdr:ext cx="3265793" cy="625812"/>
    <xdr:sp macro="" textlink="">
      <xdr:nvSpPr>
        <xdr:cNvPr id="2" name="正方形/長方形 1"/>
        <xdr:cNvSpPr/>
      </xdr:nvSpPr>
      <xdr:spPr>
        <a:xfrm>
          <a:off x="1321447" y="197131"/>
          <a:ext cx="3265793" cy="62581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御　見　積　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1</xdr:row>
      <xdr:rowOff>38100</xdr:rowOff>
    </xdr:from>
    <xdr:ext cx="3265793" cy="625812"/>
    <xdr:sp macro="" textlink="">
      <xdr:nvSpPr>
        <xdr:cNvPr id="3" name="正方形/長方形 2"/>
        <xdr:cNvSpPr/>
      </xdr:nvSpPr>
      <xdr:spPr>
        <a:xfrm>
          <a:off x="1303020" y="205740"/>
          <a:ext cx="3265793" cy="62581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御　見　積　書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373380</xdr:colOff>
      <xdr:row>1</xdr:row>
      <xdr:rowOff>30480</xdr:rowOff>
    </xdr:from>
    <xdr:ext cx="3265793" cy="625812"/>
    <xdr:sp macro="" textlink="">
      <xdr:nvSpPr>
        <xdr:cNvPr id="3" name="正方形/長方形 2"/>
        <xdr:cNvSpPr/>
      </xdr:nvSpPr>
      <xdr:spPr>
        <a:xfrm>
          <a:off x="1295400" y="198120"/>
          <a:ext cx="3265793" cy="62581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御　見　積　書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6" name="テーブル6" displayName="テーブル6" ref="A17:E31" totalsRowShown="0" headerRowDxfId="20" tableBorderDxfId="19">
  <autoFilter ref="A17:E3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商品コード" dataDxfId="18"/>
    <tableColumn id="2" name="品　名" dataDxfId="17">
      <calculatedColumnFormula>IF(A18="","",VLOOKUP(A18,リスト１!$A$2:$D$32,2,FALSE))</calculatedColumnFormula>
    </tableColumn>
    <tableColumn id="3" name="単　価" dataDxfId="16" dataCellStyle="桁区切り">
      <calculatedColumnFormula>IF(A18="","",VLOOKUP(A18,リスト１!$A$2:$D$32,4,FALSE))</calculatedColumnFormula>
    </tableColumn>
    <tableColumn id="4" name="数　量" dataDxfId="15"/>
    <tableColumn id="5" name="金額" dataDxfId="14" dataCellStyle="桁区切り">
      <calculatedColumnFormula>IF(A18="","",C18*D18)</calculatedColumnFormula>
    </tableColumn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7" name="テーブル7" displayName="テーブル7" ref="A17:E31" totalsRowShown="0" headerRowDxfId="13" tableBorderDxfId="12">
  <autoFilter ref="A17:E3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商品コード" dataDxfId="11"/>
    <tableColumn id="2" name="品　名" dataDxfId="10">
      <calculatedColumnFormula>IF(A18="","",VLOOKUP(A18,リスト１!$A$2:$D$32,2,FALSE))</calculatedColumnFormula>
    </tableColumn>
    <tableColumn id="3" name="単　価" dataDxfId="9" dataCellStyle="桁区切り">
      <calculatedColumnFormula>IF(A18="","",VLOOKUP(A18,リスト１!$A$2:$D$32,4,FALSE))</calculatedColumnFormula>
    </tableColumn>
    <tableColumn id="4" name="数　量" dataDxfId="8"/>
    <tableColumn id="5" name="金額" dataDxfId="7" dataCellStyle="桁区切り">
      <calculatedColumnFormula>IF(A18="","",C18*D18)</calculatedColumnFormula>
    </tableColumn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id="8" name="テーブル8" displayName="テーブル8" ref="A17:E31" totalsRowShown="0" headerRowDxfId="6" tableBorderDxfId="5">
  <autoFilter ref="A17:E3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商品コード" dataDxfId="4"/>
    <tableColumn id="2" name="品　名" dataDxfId="3">
      <calculatedColumnFormula>IF(A18="","",VLOOKUP(A18,リスト１!$A$2:$D$32,2,FALSE))</calculatedColumnFormula>
    </tableColumn>
    <tableColumn id="3" name="単　価" dataDxfId="2" dataCellStyle="桁区切り">
      <calculatedColumnFormula>IF(A18="","",VLOOKUP(A18,リスト１!$A$2:$D$32,4,FALSE))</calculatedColumnFormula>
    </tableColumn>
    <tableColumn id="4" name="数　量" dataDxfId="1"/>
    <tableColumn id="5" name="金額" dataDxfId="0" dataCellStyle="桁区切り">
      <calculatedColumnFormula>IF(A18="","",C18*D18)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L11" sqref="L11"/>
    </sheetView>
  </sheetViews>
  <sheetFormatPr defaultColWidth="9" defaultRowHeight="13.2" x14ac:dyDescent="0.2"/>
  <cols>
    <col min="1" max="1" width="13.44140625" style="7" customWidth="1"/>
    <col min="2" max="2" width="21.88671875" style="7" customWidth="1"/>
    <col min="3" max="3" width="15" style="7" customWidth="1"/>
    <col min="4" max="4" width="14.6640625" style="7" customWidth="1"/>
    <col min="5" max="5" width="16.6640625" style="7" customWidth="1"/>
    <col min="6" max="16384" width="9" style="7"/>
  </cols>
  <sheetData>
    <row r="1" spans="1:8" s="36" customFormat="1" x14ac:dyDescent="0.2">
      <c r="A1" s="35"/>
      <c r="E1" s="37"/>
      <c r="F1" s="38"/>
      <c r="G1" s="37"/>
      <c r="H1" s="37"/>
    </row>
    <row r="2" spans="1:8" s="36" customFormat="1" x14ac:dyDescent="0.2">
      <c r="A2" s="35"/>
      <c r="E2" s="37"/>
      <c r="F2" s="38"/>
      <c r="G2" s="37"/>
      <c r="H2" s="37"/>
    </row>
    <row r="3" spans="1:8" ht="28.2" x14ac:dyDescent="0.35">
      <c r="A3" s="55"/>
      <c r="B3" s="55"/>
      <c r="C3" s="55"/>
      <c r="D3" s="55"/>
      <c r="E3" s="55"/>
    </row>
    <row r="4" spans="1:8" customFormat="1" ht="24" customHeight="1" x14ac:dyDescent="0.2"/>
    <row r="5" spans="1:8" ht="27" customHeight="1" x14ac:dyDescent="0.2">
      <c r="A5" s="8"/>
      <c r="B5" s="8"/>
      <c r="C5" s="8"/>
      <c r="D5" s="9" t="s">
        <v>44</v>
      </c>
      <c r="E5" s="10">
        <v>1</v>
      </c>
    </row>
    <row r="6" spans="1:8" ht="27" customHeight="1" x14ac:dyDescent="0.25">
      <c r="A6" s="11" t="s">
        <v>45</v>
      </c>
      <c r="B6" s="12"/>
      <c r="C6" s="13" t="s">
        <v>46</v>
      </c>
      <c r="D6" s="9" t="s">
        <v>55</v>
      </c>
      <c r="E6" s="44">
        <v>44031</v>
      </c>
    </row>
    <row r="7" spans="1:8" customFormat="1" ht="27" customHeight="1" x14ac:dyDescent="0.2"/>
    <row r="8" spans="1:8" ht="27" customHeight="1" x14ac:dyDescent="0.25">
      <c r="A8" s="14" t="s">
        <v>47</v>
      </c>
      <c r="B8" s="15"/>
      <c r="C8" s="15"/>
      <c r="D8" s="15"/>
    </row>
    <row r="9" spans="1:8" ht="27" customHeight="1" x14ac:dyDescent="0.25">
      <c r="A9" s="14"/>
      <c r="B9" s="15"/>
      <c r="C9" s="15"/>
      <c r="D9" s="16"/>
      <c r="E9" s="17" t="s">
        <v>56</v>
      </c>
    </row>
    <row r="10" spans="1:8" ht="27" customHeight="1" x14ac:dyDescent="0.25">
      <c r="A10" s="14" t="s">
        <v>57</v>
      </c>
      <c r="B10" s="18" t="s">
        <v>58</v>
      </c>
      <c r="C10" s="15"/>
      <c r="D10" s="16"/>
      <c r="E10" s="19" t="s">
        <v>59</v>
      </c>
    </row>
    <row r="11" spans="1:8" ht="27" customHeight="1" x14ac:dyDescent="0.25">
      <c r="A11" s="14" t="s">
        <v>60</v>
      </c>
      <c r="B11" s="18" t="s">
        <v>48</v>
      </c>
      <c r="C11" s="15"/>
      <c r="D11" s="16"/>
      <c r="E11" s="20" t="s">
        <v>61</v>
      </c>
    </row>
    <row r="12" spans="1:8" ht="27" customHeight="1" x14ac:dyDescent="0.25">
      <c r="A12" s="14" t="s">
        <v>62</v>
      </c>
      <c r="B12" s="21" t="s">
        <v>63</v>
      </c>
      <c r="C12" s="15"/>
      <c r="D12" s="15"/>
      <c r="E12" s="22" t="s">
        <v>64</v>
      </c>
    </row>
    <row r="13" spans="1:8" ht="27" customHeight="1" x14ac:dyDescent="0.25">
      <c r="A13" s="14" t="s">
        <v>65</v>
      </c>
      <c r="B13" s="43">
        <f>E6+14</f>
        <v>44045</v>
      </c>
      <c r="C13" s="15"/>
      <c r="D13" s="15"/>
      <c r="E13" s="22" t="s">
        <v>66</v>
      </c>
    </row>
    <row r="14" spans="1:8" ht="27" customHeight="1" x14ac:dyDescent="0.25">
      <c r="A14" s="15"/>
      <c r="B14" s="15"/>
      <c r="C14" s="14"/>
      <c r="D14" s="15"/>
      <c r="E14" s="15"/>
    </row>
    <row r="15" spans="1:8" ht="27" customHeight="1" thickBot="1" x14ac:dyDescent="0.3">
      <c r="A15" s="23" t="s">
        <v>49</v>
      </c>
      <c r="B15" s="42">
        <f>E34</f>
        <v>90354</v>
      </c>
      <c r="C15" s="14" t="s">
        <v>50</v>
      </c>
      <c r="D15" s="15"/>
      <c r="E15" s="15"/>
    </row>
    <row r="16" spans="1:8" ht="27" customHeight="1" thickTop="1" x14ac:dyDescent="0.25">
      <c r="A16" s="15"/>
      <c r="B16" s="15"/>
      <c r="C16" s="14"/>
      <c r="D16" s="15"/>
      <c r="E16" s="15"/>
    </row>
    <row r="17" spans="1:5" ht="27" customHeight="1" x14ac:dyDescent="0.2">
      <c r="A17" s="51" t="s">
        <v>67</v>
      </c>
      <c r="B17" s="52" t="s">
        <v>68</v>
      </c>
      <c r="C17" s="53" t="s">
        <v>69</v>
      </c>
      <c r="D17" s="54" t="s">
        <v>51</v>
      </c>
      <c r="E17" s="53" t="s">
        <v>70</v>
      </c>
    </row>
    <row r="18" spans="1:5" ht="27" customHeight="1" x14ac:dyDescent="0.2">
      <c r="A18" s="48">
        <v>9</v>
      </c>
      <c r="B18" s="24" t="str">
        <f>IF(A18="","",VLOOKUP(A18,リスト１!$A$2:$D$32,2,FALSE))</f>
        <v>ブルーチーズ</v>
      </c>
      <c r="C18" s="24">
        <f>IF(A18="","",VLOOKUP(A18,リスト１!$A$2:$D$32,4,FALSE))</f>
        <v>820</v>
      </c>
      <c r="D18" s="26">
        <v>20</v>
      </c>
      <c r="E18" s="50">
        <f>IF(A18="","",C18*D18)</f>
        <v>16400</v>
      </c>
    </row>
    <row r="19" spans="1:5" ht="27" customHeight="1" x14ac:dyDescent="0.2">
      <c r="A19" s="48">
        <v>16</v>
      </c>
      <c r="B19" s="24" t="str">
        <f>IF(A19="","",VLOOKUP(A19,リスト１!$A$2:$D$32,2,FALSE))</f>
        <v>チェダーチーズ</v>
      </c>
      <c r="C19" s="25">
        <f>IF(A19="","",VLOOKUP(A19,リスト１!$A$2:$D$32,4,FALSE))</f>
        <v>450</v>
      </c>
      <c r="D19" s="26">
        <v>15</v>
      </c>
      <c r="E19" s="50">
        <f t="shared" ref="E19:E31" si="0">IF(A19="","",C19*D19)</f>
        <v>6750</v>
      </c>
    </row>
    <row r="20" spans="1:5" ht="27" customHeight="1" x14ac:dyDescent="0.2">
      <c r="A20" s="48">
        <v>21</v>
      </c>
      <c r="B20" s="24" t="str">
        <f>IF(A20="","",VLOOKUP(A20,リスト１!$A$2:$D$32,2,FALSE))</f>
        <v>スモークチーズ</v>
      </c>
      <c r="C20" s="27">
        <f>IF(A20="","",VLOOKUP(A20,リスト１!$A$2:$D$32,4,FALSE))</f>
        <v>820</v>
      </c>
      <c r="D20" s="26">
        <v>30</v>
      </c>
      <c r="E20" s="50">
        <f t="shared" si="0"/>
        <v>24600</v>
      </c>
    </row>
    <row r="21" spans="1:5" ht="27" customHeight="1" x14ac:dyDescent="0.2">
      <c r="A21" s="48">
        <v>24</v>
      </c>
      <c r="B21" s="24" t="str">
        <f>IF(A21="","",VLOOKUP(A21,リスト１!$A$2:$D$32,2,FALSE))</f>
        <v>マスカルポーネ</v>
      </c>
      <c r="C21" s="27">
        <f>IF(A21="","",VLOOKUP(A21,リスト１!$A$2:$D$32,4,FALSE))</f>
        <v>820</v>
      </c>
      <c r="D21" s="26">
        <v>27</v>
      </c>
      <c r="E21" s="50">
        <f t="shared" si="0"/>
        <v>22140</v>
      </c>
    </row>
    <row r="22" spans="1:5" ht="27" customHeight="1" x14ac:dyDescent="0.2">
      <c r="A22" s="48">
        <v>28</v>
      </c>
      <c r="B22" s="24" t="str">
        <f>IF(A22="","",VLOOKUP(A22,リスト１!$A$2:$D$32,2,FALSE))</f>
        <v>カッテージクリームチーズ</v>
      </c>
      <c r="C22" s="27">
        <f>IF(A22="","",VLOOKUP(A22,リスト１!$A$2:$D$32,4,FALSE))</f>
        <v>350</v>
      </c>
      <c r="D22" s="26">
        <v>35</v>
      </c>
      <c r="E22" s="50">
        <f t="shared" si="0"/>
        <v>12250</v>
      </c>
    </row>
    <row r="23" spans="1:5" ht="27" customHeight="1" x14ac:dyDescent="0.2">
      <c r="A23" s="48"/>
      <c r="B23" s="24" t="str">
        <f>IF(A23="","",VLOOKUP(A23,リスト１!$A$2:$D$32,2,FALSE))</f>
        <v/>
      </c>
      <c r="C23" s="27" t="str">
        <f>IF(A23="","",VLOOKUP(A23,リスト１!$A$2:$D$32,4,FALSE))</f>
        <v/>
      </c>
      <c r="D23" s="26"/>
      <c r="E23" s="50" t="str">
        <f t="shared" si="0"/>
        <v/>
      </c>
    </row>
    <row r="24" spans="1:5" ht="27" customHeight="1" x14ac:dyDescent="0.2">
      <c r="A24" s="48"/>
      <c r="B24" s="24" t="str">
        <f>IF(A24="","",VLOOKUP(A24,リスト１!$A$2:$D$32,2,FALSE))</f>
        <v/>
      </c>
      <c r="C24" s="27" t="str">
        <f>IF(A24="","",VLOOKUP(A24,リスト１!$A$2:$D$32,4,FALSE))</f>
        <v/>
      </c>
      <c r="D24" s="26"/>
      <c r="E24" s="50" t="str">
        <f t="shared" si="0"/>
        <v/>
      </c>
    </row>
    <row r="25" spans="1:5" ht="27" customHeight="1" x14ac:dyDescent="0.2">
      <c r="A25" s="48"/>
      <c r="B25" s="24" t="str">
        <f>IF(A25="","",VLOOKUP(A25,リスト１!$A$2:$D$32,2,FALSE))</f>
        <v/>
      </c>
      <c r="C25" s="27" t="str">
        <f>IF(A25="","",VLOOKUP(A25,リスト１!$A$2:$D$32,4,FALSE))</f>
        <v/>
      </c>
      <c r="D25" s="26"/>
      <c r="E25" s="50" t="str">
        <f t="shared" si="0"/>
        <v/>
      </c>
    </row>
    <row r="26" spans="1:5" ht="27" customHeight="1" x14ac:dyDescent="0.2">
      <c r="A26" s="48"/>
      <c r="B26" s="24" t="str">
        <f>IF(A26="","",VLOOKUP(A26,リスト１!$A$2:$D$32,2,FALSE))</f>
        <v/>
      </c>
      <c r="C26" s="27" t="str">
        <f>IF(A26="","",VLOOKUP(A26,リスト１!$A$2:$D$32,4,FALSE))</f>
        <v/>
      </c>
      <c r="D26" s="26"/>
      <c r="E26" s="50" t="str">
        <f t="shared" si="0"/>
        <v/>
      </c>
    </row>
    <row r="27" spans="1:5" ht="27" customHeight="1" x14ac:dyDescent="0.2">
      <c r="A27" s="48"/>
      <c r="B27" s="24" t="str">
        <f>IF(A27="","",VLOOKUP(A27,リスト１!$A$2:$D$32,2,FALSE))</f>
        <v/>
      </c>
      <c r="C27" s="27" t="str">
        <f>IF(A27="","",VLOOKUP(A27,リスト１!$A$2:$D$32,4,FALSE))</f>
        <v/>
      </c>
      <c r="D27" s="26"/>
      <c r="E27" s="50" t="str">
        <f t="shared" si="0"/>
        <v/>
      </c>
    </row>
    <row r="28" spans="1:5" ht="27" customHeight="1" x14ac:dyDescent="0.2">
      <c r="A28" s="48"/>
      <c r="B28" s="24" t="str">
        <f>IF(A28="","",VLOOKUP(A28,リスト１!$A$2:$D$32,2,FALSE))</f>
        <v/>
      </c>
      <c r="C28" s="27" t="str">
        <f>IF(A28="","",VLOOKUP(A28,リスト１!$A$2:$D$32,4,FALSE))</f>
        <v/>
      </c>
      <c r="D28" s="26"/>
      <c r="E28" s="50" t="str">
        <f t="shared" si="0"/>
        <v/>
      </c>
    </row>
    <row r="29" spans="1:5" ht="27" customHeight="1" x14ac:dyDescent="0.2">
      <c r="A29" s="48"/>
      <c r="B29" s="24" t="str">
        <f>IF(A29="","",VLOOKUP(A29,リスト１!$A$2:$D$32,2,FALSE))</f>
        <v/>
      </c>
      <c r="C29" s="27" t="str">
        <f>IF(A29="","",VLOOKUP(A29,リスト１!$A$2:$D$32,4,FALSE))</f>
        <v/>
      </c>
      <c r="D29" s="26"/>
      <c r="E29" s="50" t="str">
        <f t="shared" si="0"/>
        <v/>
      </c>
    </row>
    <row r="30" spans="1:5" ht="27" customHeight="1" x14ac:dyDescent="0.2">
      <c r="A30" s="48"/>
      <c r="B30" s="24" t="str">
        <f>IF(A30="","",VLOOKUP(A30,リスト１!$A$2:$D$32,2,FALSE))</f>
        <v/>
      </c>
      <c r="C30" s="27" t="str">
        <f>IF(A30="","",VLOOKUP(A30,リスト１!$A$2:$D$32,4,FALSE))</f>
        <v/>
      </c>
      <c r="D30" s="26"/>
      <c r="E30" s="50" t="str">
        <f t="shared" si="0"/>
        <v/>
      </c>
    </row>
    <row r="31" spans="1:5" ht="27" customHeight="1" thickBot="1" x14ac:dyDescent="0.25">
      <c r="A31" s="49"/>
      <c r="B31" s="28" t="str">
        <f>IF(A31="","",VLOOKUP(A31,リスト１!$A$2:$D$32,2,FALSE))</f>
        <v/>
      </c>
      <c r="C31" s="29" t="str">
        <f>IF(A31="","",VLOOKUP(A31,リスト１!$A$2:$D$32,4,FALSE))</f>
        <v/>
      </c>
      <c r="D31" s="30"/>
      <c r="E31" s="50" t="str">
        <f t="shared" si="0"/>
        <v/>
      </c>
    </row>
    <row r="32" spans="1:5" ht="27" customHeight="1" x14ac:dyDescent="0.2">
      <c r="A32" s="8"/>
      <c r="B32" s="8"/>
      <c r="C32" s="31"/>
      <c r="D32" s="32" t="s">
        <v>53</v>
      </c>
      <c r="E32" s="39">
        <f>SUM(E18:E31)</f>
        <v>82140</v>
      </c>
    </row>
    <row r="33" spans="1:5" ht="27" customHeight="1" x14ac:dyDescent="0.2">
      <c r="A33" s="8"/>
      <c r="B33" s="8"/>
      <c r="C33" s="31"/>
      <c r="D33" s="33" t="s">
        <v>54</v>
      </c>
      <c r="E33" s="40">
        <f>ROUNDDOWN(E32*0.1,0)</f>
        <v>8214</v>
      </c>
    </row>
    <row r="34" spans="1:5" ht="27" customHeight="1" thickBot="1" x14ac:dyDescent="0.25">
      <c r="A34" s="8"/>
      <c r="B34" s="8"/>
      <c r="C34" s="31"/>
      <c r="D34" s="34" t="s">
        <v>52</v>
      </c>
      <c r="E34" s="41">
        <f>SUM(E32:E33)</f>
        <v>90354</v>
      </c>
    </row>
  </sheetData>
  <mergeCells count="1">
    <mergeCell ref="A3:E3"/>
  </mergeCells>
  <phoneticPr fontId="3"/>
  <printOptions horizontalCentered="1"/>
  <pageMargins left="0.78740157480314965" right="0.78740157480314965" top="0.59055118110236227" bottom="0.59055118110236227" header="0.51181102362204722" footer="0.51181102362204722"/>
  <pageSetup paperSize="9" scale="86" orientation="portrait" horizontalDpi="4294967292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I34" sqref="I34"/>
    </sheetView>
  </sheetViews>
  <sheetFormatPr defaultRowHeight="13.2" x14ac:dyDescent="0.2"/>
  <cols>
    <col min="2" max="2" width="58.33203125" bestFit="1" customWidth="1"/>
  </cols>
  <sheetData>
    <row r="1" spans="1:4" ht="14.4" x14ac:dyDescent="0.2">
      <c r="A1" s="5" t="s">
        <v>8</v>
      </c>
      <c r="B1" s="5" t="s">
        <v>7</v>
      </c>
      <c r="C1" s="5" t="s">
        <v>0</v>
      </c>
      <c r="D1" s="5" t="s">
        <v>9</v>
      </c>
    </row>
    <row r="2" spans="1:4" ht="14.4" x14ac:dyDescent="0.2">
      <c r="A2" s="1">
        <v>1</v>
      </c>
      <c r="B2" s="3" t="s">
        <v>10</v>
      </c>
      <c r="C2" s="2" t="s">
        <v>1</v>
      </c>
      <c r="D2" s="6">
        <v>850</v>
      </c>
    </row>
    <row r="3" spans="1:4" ht="14.4" x14ac:dyDescent="0.2">
      <c r="A3" s="1">
        <v>2</v>
      </c>
      <c r="B3" s="3" t="s">
        <v>11</v>
      </c>
      <c r="C3" s="2" t="s">
        <v>2</v>
      </c>
      <c r="D3" s="6">
        <v>700</v>
      </c>
    </row>
    <row r="4" spans="1:4" ht="14.4" x14ac:dyDescent="0.2">
      <c r="A4" s="1">
        <v>3</v>
      </c>
      <c r="B4" s="3" t="s">
        <v>12</v>
      </c>
      <c r="C4" s="2" t="s">
        <v>3</v>
      </c>
      <c r="D4" s="6">
        <v>940</v>
      </c>
    </row>
    <row r="5" spans="1:4" ht="14.4" x14ac:dyDescent="0.2">
      <c r="A5" s="1">
        <v>4</v>
      </c>
      <c r="B5" s="3" t="s">
        <v>13</v>
      </c>
      <c r="C5" s="2" t="s">
        <v>3</v>
      </c>
      <c r="D5" s="6">
        <v>940</v>
      </c>
    </row>
    <row r="6" spans="1:4" ht="14.4" x14ac:dyDescent="0.2">
      <c r="A6" s="1">
        <v>5</v>
      </c>
      <c r="B6" s="3" t="s">
        <v>14</v>
      </c>
      <c r="C6" s="2" t="s">
        <v>4</v>
      </c>
      <c r="D6" s="6">
        <v>900</v>
      </c>
    </row>
    <row r="7" spans="1:4" ht="14.4" x14ac:dyDescent="0.2">
      <c r="A7" s="1">
        <v>6</v>
      </c>
      <c r="B7" s="3" t="s">
        <v>15</v>
      </c>
      <c r="C7" s="2" t="s">
        <v>1</v>
      </c>
      <c r="D7" s="6">
        <v>1280</v>
      </c>
    </row>
    <row r="8" spans="1:4" ht="14.4" x14ac:dyDescent="0.2">
      <c r="A8" s="1">
        <v>7</v>
      </c>
      <c r="B8" s="3" t="s">
        <v>16</v>
      </c>
      <c r="C8" s="2" t="s">
        <v>1</v>
      </c>
      <c r="D8" s="6">
        <v>960</v>
      </c>
    </row>
    <row r="9" spans="1:4" ht="14.4" x14ac:dyDescent="0.2">
      <c r="A9" s="1">
        <v>8</v>
      </c>
      <c r="B9" s="3" t="s">
        <v>17</v>
      </c>
      <c r="C9" s="2" t="s">
        <v>1</v>
      </c>
      <c r="D9" s="6">
        <v>960</v>
      </c>
    </row>
    <row r="10" spans="1:4" ht="14.4" x14ac:dyDescent="0.2">
      <c r="A10" s="1">
        <v>9</v>
      </c>
      <c r="B10" s="3" t="s">
        <v>18</v>
      </c>
      <c r="C10" s="2" t="s">
        <v>1</v>
      </c>
      <c r="D10" s="6">
        <v>820</v>
      </c>
    </row>
    <row r="11" spans="1:4" ht="14.4" x14ac:dyDescent="0.2">
      <c r="A11" s="1">
        <v>10</v>
      </c>
      <c r="B11" s="3" t="s">
        <v>19</v>
      </c>
      <c r="C11" s="2" t="s">
        <v>1</v>
      </c>
      <c r="D11" s="6">
        <v>1120</v>
      </c>
    </row>
    <row r="12" spans="1:4" ht="14.4" x14ac:dyDescent="0.2">
      <c r="A12" s="1">
        <v>11</v>
      </c>
      <c r="B12" s="3" t="s">
        <v>20</v>
      </c>
      <c r="C12" s="2" t="s">
        <v>1</v>
      </c>
      <c r="D12" s="6">
        <v>1020</v>
      </c>
    </row>
    <row r="13" spans="1:4" ht="14.4" x14ac:dyDescent="0.2">
      <c r="A13" s="1">
        <v>12</v>
      </c>
      <c r="B13" s="3" t="s">
        <v>21</v>
      </c>
      <c r="C13" s="2" t="s">
        <v>1</v>
      </c>
      <c r="D13" s="6">
        <v>1590</v>
      </c>
    </row>
    <row r="14" spans="1:4" ht="14.4" x14ac:dyDescent="0.2">
      <c r="A14" s="1">
        <v>13</v>
      </c>
      <c r="B14" s="3" t="s">
        <v>22</v>
      </c>
      <c r="C14" s="2" t="s">
        <v>1</v>
      </c>
      <c r="D14" s="6">
        <v>3600</v>
      </c>
    </row>
    <row r="15" spans="1:4" ht="14.4" x14ac:dyDescent="0.2">
      <c r="A15" s="1">
        <v>14</v>
      </c>
      <c r="B15" s="3" t="s">
        <v>23</v>
      </c>
      <c r="C15" s="2" t="s">
        <v>1</v>
      </c>
      <c r="D15" s="6">
        <v>1300</v>
      </c>
    </row>
    <row r="16" spans="1:4" ht="14.4" x14ac:dyDescent="0.2">
      <c r="A16" s="1">
        <v>15</v>
      </c>
      <c r="B16" s="3" t="s">
        <v>24</v>
      </c>
      <c r="C16" s="2" t="s">
        <v>6</v>
      </c>
      <c r="D16" s="6">
        <v>700</v>
      </c>
    </row>
    <row r="17" spans="1:4" ht="14.4" x14ac:dyDescent="0.2">
      <c r="A17" s="1">
        <v>16</v>
      </c>
      <c r="B17" s="3" t="s">
        <v>25</v>
      </c>
      <c r="C17" s="2" t="s">
        <v>6</v>
      </c>
      <c r="D17" s="6">
        <v>450</v>
      </c>
    </row>
    <row r="18" spans="1:4" ht="14.4" x14ac:dyDescent="0.2">
      <c r="A18" s="1">
        <v>17</v>
      </c>
      <c r="B18" s="3" t="s">
        <v>26</v>
      </c>
      <c r="C18" s="2" t="s">
        <v>6</v>
      </c>
      <c r="D18" s="6">
        <v>450</v>
      </c>
    </row>
    <row r="19" spans="1:4" ht="14.4" x14ac:dyDescent="0.2">
      <c r="A19" s="1">
        <v>18</v>
      </c>
      <c r="B19" s="3" t="s">
        <v>27</v>
      </c>
      <c r="C19" s="2" t="s">
        <v>5</v>
      </c>
      <c r="D19" s="6">
        <v>600</v>
      </c>
    </row>
    <row r="20" spans="1:4" ht="14.4" x14ac:dyDescent="0.2">
      <c r="A20" s="1">
        <v>19</v>
      </c>
      <c r="B20" s="3" t="s">
        <v>28</v>
      </c>
      <c r="C20" s="2" t="s">
        <v>1</v>
      </c>
      <c r="D20" s="6">
        <v>1000</v>
      </c>
    </row>
    <row r="21" spans="1:4" ht="14.4" x14ac:dyDescent="0.2">
      <c r="A21" s="1">
        <v>20</v>
      </c>
      <c r="B21" s="3" t="s">
        <v>29</v>
      </c>
      <c r="C21" s="2" t="s">
        <v>1</v>
      </c>
      <c r="D21" s="6">
        <v>980</v>
      </c>
    </row>
    <row r="22" spans="1:4" ht="14.4" x14ac:dyDescent="0.2">
      <c r="A22" s="1">
        <v>21</v>
      </c>
      <c r="B22" s="3" t="s">
        <v>30</v>
      </c>
      <c r="C22" s="2" t="s">
        <v>1</v>
      </c>
      <c r="D22" s="6">
        <v>820</v>
      </c>
    </row>
    <row r="23" spans="1:4" ht="14.4" x14ac:dyDescent="0.2">
      <c r="A23" s="1">
        <v>22</v>
      </c>
      <c r="B23" s="3" t="s">
        <v>31</v>
      </c>
      <c r="C23" s="2" t="s">
        <v>1</v>
      </c>
      <c r="D23" s="6">
        <v>820</v>
      </c>
    </row>
    <row r="24" spans="1:4" ht="14.4" x14ac:dyDescent="0.2">
      <c r="A24" s="1">
        <v>23</v>
      </c>
      <c r="B24" s="3" t="s">
        <v>32</v>
      </c>
      <c r="C24" s="2" t="s">
        <v>1</v>
      </c>
      <c r="D24" s="6">
        <v>1200</v>
      </c>
    </row>
    <row r="25" spans="1:4" ht="14.4" x14ac:dyDescent="0.2">
      <c r="A25" s="1">
        <v>24</v>
      </c>
      <c r="B25" s="3" t="s">
        <v>33</v>
      </c>
      <c r="C25" s="2" t="s">
        <v>1</v>
      </c>
      <c r="D25" s="6">
        <v>820</v>
      </c>
    </row>
    <row r="26" spans="1:4" ht="14.4" x14ac:dyDescent="0.2">
      <c r="A26" s="1">
        <v>25</v>
      </c>
      <c r="B26" s="3" t="s">
        <v>34</v>
      </c>
      <c r="C26" s="2" t="s">
        <v>1</v>
      </c>
      <c r="D26" s="6">
        <v>650</v>
      </c>
    </row>
    <row r="27" spans="1:4" ht="14.4" x14ac:dyDescent="0.2">
      <c r="A27" s="1">
        <v>26</v>
      </c>
      <c r="B27" s="3" t="s">
        <v>35</v>
      </c>
      <c r="C27" s="2" t="s">
        <v>1</v>
      </c>
      <c r="D27" s="6">
        <v>400</v>
      </c>
    </row>
    <row r="28" spans="1:4" ht="14.4" x14ac:dyDescent="0.2">
      <c r="A28" s="1">
        <v>27</v>
      </c>
      <c r="B28" s="3" t="s">
        <v>36</v>
      </c>
      <c r="C28" s="2" t="s">
        <v>1</v>
      </c>
      <c r="D28" s="6">
        <v>550</v>
      </c>
    </row>
    <row r="29" spans="1:4" ht="14.4" x14ac:dyDescent="0.2">
      <c r="A29" s="1">
        <v>28</v>
      </c>
      <c r="B29" s="3" t="s">
        <v>37</v>
      </c>
      <c r="C29" s="4" t="s">
        <v>41</v>
      </c>
      <c r="D29" s="6">
        <v>350</v>
      </c>
    </row>
    <row r="30" spans="1:4" ht="14.4" x14ac:dyDescent="0.2">
      <c r="A30" s="1">
        <v>29</v>
      </c>
      <c r="B30" s="3" t="s">
        <v>38</v>
      </c>
      <c r="C30" s="4" t="s">
        <v>42</v>
      </c>
      <c r="D30" s="6">
        <v>400</v>
      </c>
    </row>
    <row r="31" spans="1:4" ht="14.4" x14ac:dyDescent="0.2">
      <c r="A31" s="1">
        <v>30</v>
      </c>
      <c r="B31" s="3" t="s">
        <v>39</v>
      </c>
      <c r="C31" s="4" t="s">
        <v>42</v>
      </c>
      <c r="D31" s="6">
        <v>1000</v>
      </c>
    </row>
    <row r="32" spans="1:4" ht="14.4" x14ac:dyDescent="0.2">
      <c r="A32" s="1">
        <v>31</v>
      </c>
      <c r="B32" s="3" t="s">
        <v>40</v>
      </c>
      <c r="C32" s="4" t="s">
        <v>43</v>
      </c>
      <c r="D32" s="6">
        <v>1000</v>
      </c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horizontalDpi="400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E6" sqref="E6"/>
    </sheetView>
  </sheetViews>
  <sheetFormatPr defaultColWidth="9" defaultRowHeight="13.2" x14ac:dyDescent="0.2"/>
  <cols>
    <col min="1" max="1" width="13.44140625" style="7" customWidth="1"/>
    <col min="2" max="2" width="21.88671875" style="7" customWidth="1"/>
    <col min="3" max="3" width="15" style="7" customWidth="1"/>
    <col min="4" max="4" width="14.6640625" style="7" customWidth="1"/>
    <col min="5" max="5" width="16.6640625" style="7" customWidth="1"/>
    <col min="6" max="16384" width="9" style="7"/>
  </cols>
  <sheetData>
    <row r="1" spans="1:8" s="36" customFormat="1" x14ac:dyDescent="0.2">
      <c r="A1" s="35"/>
      <c r="E1" s="37"/>
      <c r="F1" s="38"/>
      <c r="G1" s="37"/>
      <c r="H1" s="37"/>
    </row>
    <row r="2" spans="1:8" s="36" customFormat="1" x14ac:dyDescent="0.2">
      <c r="A2" s="35"/>
      <c r="E2" s="37"/>
      <c r="F2" s="38"/>
      <c r="G2" s="37"/>
      <c r="H2" s="37"/>
    </row>
    <row r="3" spans="1:8" ht="28.2" x14ac:dyDescent="0.35">
      <c r="A3" s="55"/>
      <c r="B3" s="55"/>
      <c r="C3" s="55"/>
      <c r="D3" s="55"/>
      <c r="E3" s="55"/>
    </row>
    <row r="4" spans="1:8" customFormat="1" ht="24" customHeight="1" x14ac:dyDescent="0.2"/>
    <row r="5" spans="1:8" ht="27" customHeight="1" x14ac:dyDescent="0.2">
      <c r="A5" s="8"/>
      <c r="B5" s="8"/>
      <c r="C5" s="8"/>
      <c r="D5" s="9" t="s">
        <v>44</v>
      </c>
      <c r="E5" s="10">
        <v>1</v>
      </c>
    </row>
    <row r="6" spans="1:8" ht="27" customHeight="1" x14ac:dyDescent="0.25">
      <c r="A6" s="11"/>
      <c r="B6" s="12"/>
      <c r="C6" s="13" t="s">
        <v>46</v>
      </c>
      <c r="D6" s="9" t="s">
        <v>55</v>
      </c>
      <c r="E6" s="44"/>
    </row>
    <row r="7" spans="1:8" customFormat="1" ht="27" customHeight="1" x14ac:dyDescent="0.2"/>
    <row r="8" spans="1:8" ht="27" customHeight="1" x14ac:dyDescent="0.25">
      <c r="A8" s="14" t="s">
        <v>47</v>
      </c>
      <c r="B8" s="15"/>
      <c r="C8" s="15"/>
      <c r="D8" s="15"/>
    </row>
    <row r="9" spans="1:8" ht="27" customHeight="1" x14ac:dyDescent="0.25">
      <c r="A9" s="14"/>
      <c r="B9" s="15"/>
      <c r="C9" s="15"/>
      <c r="D9" s="16"/>
      <c r="E9" s="17" t="s">
        <v>56</v>
      </c>
    </row>
    <row r="10" spans="1:8" ht="27" customHeight="1" x14ac:dyDescent="0.25">
      <c r="A10" s="14" t="s">
        <v>57</v>
      </c>
      <c r="B10" s="18" t="s">
        <v>58</v>
      </c>
      <c r="C10" s="15"/>
      <c r="D10" s="16"/>
      <c r="E10" s="19" t="s">
        <v>59</v>
      </c>
    </row>
    <row r="11" spans="1:8" ht="27" customHeight="1" x14ac:dyDescent="0.25">
      <c r="A11" s="14" t="s">
        <v>60</v>
      </c>
      <c r="B11" s="18" t="s">
        <v>48</v>
      </c>
      <c r="C11" s="15"/>
      <c r="D11" s="16"/>
      <c r="E11" s="20" t="s">
        <v>61</v>
      </c>
    </row>
    <row r="12" spans="1:8" ht="27" customHeight="1" x14ac:dyDescent="0.25">
      <c r="A12" s="14" t="s">
        <v>62</v>
      </c>
      <c r="B12" s="21" t="s">
        <v>63</v>
      </c>
      <c r="C12" s="15"/>
      <c r="D12" s="15"/>
      <c r="E12" s="22" t="s">
        <v>64</v>
      </c>
    </row>
    <row r="13" spans="1:8" ht="27" customHeight="1" x14ac:dyDescent="0.25">
      <c r="A13" s="14" t="s">
        <v>65</v>
      </c>
      <c r="B13" s="43">
        <f>E6+14</f>
        <v>14</v>
      </c>
      <c r="C13" s="15"/>
      <c r="D13" s="15"/>
      <c r="E13" s="22" t="s">
        <v>66</v>
      </c>
    </row>
    <row r="14" spans="1:8" ht="27" customHeight="1" x14ac:dyDescent="0.25">
      <c r="A14" s="15"/>
      <c r="B14" s="15"/>
      <c r="C14" s="14"/>
      <c r="D14" s="15"/>
      <c r="E14" s="15"/>
    </row>
    <row r="15" spans="1:8" ht="27" customHeight="1" thickBot="1" x14ac:dyDescent="0.3">
      <c r="A15" s="23" t="s">
        <v>49</v>
      </c>
      <c r="B15" s="42">
        <f>E34</f>
        <v>0</v>
      </c>
      <c r="C15" s="14" t="s">
        <v>50</v>
      </c>
      <c r="D15" s="15"/>
      <c r="E15" s="15"/>
    </row>
    <row r="16" spans="1:8" ht="27" customHeight="1" thickTop="1" x14ac:dyDescent="0.25">
      <c r="A16" s="15"/>
      <c r="B16" s="15"/>
      <c r="C16" s="14"/>
      <c r="D16" s="15"/>
      <c r="E16" s="15"/>
    </row>
    <row r="17" spans="1:5" ht="27" customHeight="1" x14ac:dyDescent="0.2">
      <c r="A17" s="51" t="s">
        <v>67</v>
      </c>
      <c r="B17" s="52" t="s">
        <v>68</v>
      </c>
      <c r="C17" s="53" t="s">
        <v>69</v>
      </c>
      <c r="D17" s="54" t="s">
        <v>51</v>
      </c>
      <c r="E17" s="53" t="s">
        <v>70</v>
      </c>
    </row>
    <row r="18" spans="1:5" ht="27" customHeight="1" x14ac:dyDescent="0.2">
      <c r="A18" s="48"/>
      <c r="B18" s="24" t="str">
        <f>IF(A18="","",VLOOKUP(A18,リスト１!$A$2:$D$32,2,FALSE))</f>
        <v/>
      </c>
      <c r="C18" s="24" t="str">
        <f>IF(A18="","",VLOOKUP(A18,リスト１!$A$2:$D$32,4,FALSE))</f>
        <v/>
      </c>
      <c r="D18" s="26"/>
      <c r="E18" s="50" t="str">
        <f>IF(A18="","",C18*D18)</f>
        <v/>
      </c>
    </row>
    <row r="19" spans="1:5" ht="27" customHeight="1" x14ac:dyDescent="0.2">
      <c r="A19" s="48"/>
      <c r="B19" s="24" t="str">
        <f>IF(A19="","",VLOOKUP(A19,リスト１!$A$2:$D$32,2,FALSE))</f>
        <v/>
      </c>
      <c r="C19" s="25" t="str">
        <f>IF(A19="","",VLOOKUP(A19,リスト１!$A$2:$D$32,4,FALSE))</f>
        <v/>
      </c>
      <c r="D19" s="26"/>
      <c r="E19" s="50" t="str">
        <f t="shared" ref="E19:E31" si="0">IF(A19="","",C19*D19)</f>
        <v/>
      </c>
    </row>
    <row r="20" spans="1:5" ht="27" customHeight="1" x14ac:dyDescent="0.2">
      <c r="A20" s="48"/>
      <c r="B20" s="24" t="str">
        <f>IF(A20="","",VLOOKUP(A20,リスト１!$A$2:$D$32,2,FALSE))</f>
        <v/>
      </c>
      <c r="C20" s="27" t="str">
        <f>IF(A20="","",VLOOKUP(A20,リスト１!$A$2:$D$32,4,FALSE))</f>
        <v/>
      </c>
      <c r="D20" s="26"/>
      <c r="E20" s="50" t="str">
        <f t="shared" si="0"/>
        <v/>
      </c>
    </row>
    <row r="21" spans="1:5" ht="27" customHeight="1" x14ac:dyDescent="0.2">
      <c r="A21" s="48"/>
      <c r="B21" s="24" t="str">
        <f>IF(A21="","",VLOOKUP(A21,リスト１!$A$2:$D$32,2,FALSE))</f>
        <v/>
      </c>
      <c r="C21" s="27" t="str">
        <f>IF(A21="","",VLOOKUP(A21,リスト１!$A$2:$D$32,4,FALSE))</f>
        <v/>
      </c>
      <c r="D21" s="26"/>
      <c r="E21" s="50" t="str">
        <f t="shared" si="0"/>
        <v/>
      </c>
    </row>
    <row r="22" spans="1:5" ht="27" customHeight="1" x14ac:dyDescent="0.2">
      <c r="A22" s="48"/>
      <c r="B22" s="24" t="str">
        <f>IF(A22="","",VLOOKUP(A22,リスト１!$A$2:$D$32,2,FALSE))</f>
        <v/>
      </c>
      <c r="C22" s="27" t="str">
        <f>IF(A22="","",VLOOKUP(A22,リスト１!$A$2:$D$32,4,FALSE))</f>
        <v/>
      </c>
      <c r="D22" s="26"/>
      <c r="E22" s="50" t="str">
        <f t="shared" si="0"/>
        <v/>
      </c>
    </row>
    <row r="23" spans="1:5" ht="27" customHeight="1" x14ac:dyDescent="0.2">
      <c r="A23" s="48"/>
      <c r="B23" s="24" t="str">
        <f>IF(A23="","",VLOOKUP(A23,リスト１!$A$2:$D$32,2,FALSE))</f>
        <v/>
      </c>
      <c r="C23" s="27" t="str">
        <f>IF(A23="","",VLOOKUP(A23,リスト１!$A$2:$D$32,4,FALSE))</f>
        <v/>
      </c>
      <c r="D23" s="26"/>
      <c r="E23" s="50" t="str">
        <f t="shared" si="0"/>
        <v/>
      </c>
    </row>
    <row r="24" spans="1:5" ht="27" customHeight="1" x14ac:dyDescent="0.2">
      <c r="A24" s="48"/>
      <c r="B24" s="24" t="str">
        <f>IF(A24="","",VLOOKUP(A24,リスト１!$A$2:$D$32,2,FALSE))</f>
        <v/>
      </c>
      <c r="C24" s="27" t="str">
        <f>IF(A24="","",VLOOKUP(A24,リスト１!$A$2:$D$32,4,FALSE))</f>
        <v/>
      </c>
      <c r="D24" s="26"/>
      <c r="E24" s="50" t="str">
        <f t="shared" si="0"/>
        <v/>
      </c>
    </row>
    <row r="25" spans="1:5" ht="27" customHeight="1" x14ac:dyDescent="0.2">
      <c r="A25" s="48"/>
      <c r="B25" s="24" t="str">
        <f>IF(A25="","",VLOOKUP(A25,リスト１!$A$2:$D$32,2,FALSE))</f>
        <v/>
      </c>
      <c r="C25" s="27" t="str">
        <f>IF(A25="","",VLOOKUP(A25,リスト１!$A$2:$D$32,4,FALSE))</f>
        <v/>
      </c>
      <c r="D25" s="26"/>
      <c r="E25" s="50" t="str">
        <f t="shared" si="0"/>
        <v/>
      </c>
    </row>
    <row r="26" spans="1:5" ht="27" customHeight="1" x14ac:dyDescent="0.2">
      <c r="A26" s="48"/>
      <c r="B26" s="24" t="str">
        <f>IF(A26="","",VLOOKUP(A26,リスト１!$A$2:$D$32,2,FALSE))</f>
        <v/>
      </c>
      <c r="C26" s="27" t="str">
        <f>IF(A26="","",VLOOKUP(A26,リスト１!$A$2:$D$32,4,FALSE))</f>
        <v/>
      </c>
      <c r="D26" s="26"/>
      <c r="E26" s="50" t="str">
        <f t="shared" si="0"/>
        <v/>
      </c>
    </row>
    <row r="27" spans="1:5" ht="27" customHeight="1" x14ac:dyDescent="0.2">
      <c r="A27" s="48"/>
      <c r="B27" s="24" t="str">
        <f>IF(A27="","",VLOOKUP(A27,リスト１!$A$2:$D$32,2,FALSE))</f>
        <v/>
      </c>
      <c r="C27" s="27" t="str">
        <f>IF(A27="","",VLOOKUP(A27,リスト１!$A$2:$D$32,4,FALSE))</f>
        <v/>
      </c>
      <c r="D27" s="26"/>
      <c r="E27" s="50" t="str">
        <f t="shared" si="0"/>
        <v/>
      </c>
    </row>
    <row r="28" spans="1:5" ht="27" customHeight="1" x14ac:dyDescent="0.2">
      <c r="A28" s="48"/>
      <c r="B28" s="24" t="str">
        <f>IF(A28="","",VLOOKUP(A28,リスト１!$A$2:$D$32,2,FALSE))</f>
        <v/>
      </c>
      <c r="C28" s="27" t="str">
        <f>IF(A28="","",VLOOKUP(A28,リスト１!$A$2:$D$32,4,FALSE))</f>
        <v/>
      </c>
      <c r="D28" s="26"/>
      <c r="E28" s="50" t="str">
        <f t="shared" si="0"/>
        <v/>
      </c>
    </row>
    <row r="29" spans="1:5" ht="27" customHeight="1" x14ac:dyDescent="0.2">
      <c r="A29" s="48"/>
      <c r="B29" s="24" t="str">
        <f>IF(A29="","",VLOOKUP(A29,リスト１!$A$2:$D$32,2,FALSE))</f>
        <v/>
      </c>
      <c r="C29" s="27" t="str">
        <f>IF(A29="","",VLOOKUP(A29,リスト１!$A$2:$D$32,4,FALSE))</f>
        <v/>
      </c>
      <c r="D29" s="26"/>
      <c r="E29" s="50" t="str">
        <f t="shared" si="0"/>
        <v/>
      </c>
    </row>
    <row r="30" spans="1:5" ht="27" customHeight="1" x14ac:dyDescent="0.2">
      <c r="A30" s="48"/>
      <c r="B30" s="24" t="str">
        <f>IF(A30="","",VLOOKUP(A30,リスト１!$A$2:$D$32,2,FALSE))</f>
        <v/>
      </c>
      <c r="C30" s="27" t="str">
        <f>IF(A30="","",VLOOKUP(A30,リスト１!$A$2:$D$32,4,FALSE))</f>
        <v/>
      </c>
      <c r="D30" s="26"/>
      <c r="E30" s="50" t="str">
        <f t="shared" si="0"/>
        <v/>
      </c>
    </row>
    <row r="31" spans="1:5" ht="27" customHeight="1" thickBot="1" x14ac:dyDescent="0.25">
      <c r="A31" s="49"/>
      <c r="B31" s="28" t="str">
        <f>IF(A31="","",VLOOKUP(A31,リスト１!$A$2:$D$32,2,FALSE))</f>
        <v/>
      </c>
      <c r="C31" s="29" t="str">
        <f>IF(A31="","",VLOOKUP(A31,リスト１!$A$2:$D$32,4,FALSE))</f>
        <v/>
      </c>
      <c r="D31" s="30"/>
      <c r="E31" s="50" t="str">
        <f t="shared" si="0"/>
        <v/>
      </c>
    </row>
    <row r="32" spans="1:5" ht="27" customHeight="1" x14ac:dyDescent="0.2">
      <c r="A32" s="8"/>
      <c r="B32" s="8"/>
      <c r="C32" s="31"/>
      <c r="D32" s="32" t="s">
        <v>53</v>
      </c>
      <c r="E32" s="39">
        <f>SUM(E18:E31)</f>
        <v>0</v>
      </c>
    </row>
    <row r="33" spans="1:5" ht="27" customHeight="1" x14ac:dyDescent="0.2">
      <c r="A33" s="8"/>
      <c r="B33" s="8"/>
      <c r="C33" s="31"/>
      <c r="D33" s="33" t="s">
        <v>54</v>
      </c>
      <c r="E33" s="40">
        <f>ROUNDDOWN(E32*0.1,0)</f>
        <v>0</v>
      </c>
    </row>
    <row r="34" spans="1:5" ht="27" customHeight="1" thickBot="1" x14ac:dyDescent="0.25">
      <c r="A34" s="8"/>
      <c r="B34" s="8"/>
      <c r="C34" s="31"/>
      <c r="D34" s="34" t="s">
        <v>52</v>
      </c>
      <c r="E34" s="41">
        <f>SUM(E32:E33)</f>
        <v>0</v>
      </c>
    </row>
  </sheetData>
  <mergeCells count="1">
    <mergeCell ref="A3:E3"/>
  </mergeCells>
  <phoneticPr fontId="3"/>
  <printOptions horizontalCentered="1"/>
  <pageMargins left="0.78740157480314965" right="0.78740157480314965" top="0.59055118110236227" bottom="0.59055118110236227" header="0.51181102362204722" footer="0.51181102362204722"/>
  <pageSetup paperSize="9" scale="86" orientation="portrait" horizontalDpi="4294967292" r:id="rId1"/>
  <headerFooter alignWithMargins="0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zoomScaleNormal="100" workbookViewId="0">
      <selection activeCell="E6" sqref="E6"/>
    </sheetView>
  </sheetViews>
  <sheetFormatPr defaultColWidth="9" defaultRowHeight="13.2" x14ac:dyDescent="0.2"/>
  <cols>
    <col min="1" max="1" width="13.44140625" style="7" customWidth="1"/>
    <col min="2" max="2" width="21.88671875" style="7" customWidth="1"/>
    <col min="3" max="3" width="15" style="7" customWidth="1"/>
    <col min="4" max="4" width="14.6640625" style="7" customWidth="1"/>
    <col min="5" max="5" width="16.6640625" style="7" customWidth="1"/>
    <col min="6" max="16384" width="9" style="7"/>
  </cols>
  <sheetData>
    <row r="1" spans="1:8" s="36" customFormat="1" x14ac:dyDescent="0.2">
      <c r="A1" s="35"/>
      <c r="E1" s="37"/>
      <c r="F1" s="38"/>
      <c r="G1" s="37"/>
      <c r="H1" s="37"/>
    </row>
    <row r="2" spans="1:8" s="36" customFormat="1" x14ac:dyDescent="0.2">
      <c r="A2" s="35"/>
      <c r="E2" s="37"/>
      <c r="F2" s="38"/>
      <c r="G2" s="37"/>
      <c r="H2" s="37"/>
    </row>
    <row r="3" spans="1:8" ht="28.2" x14ac:dyDescent="0.35">
      <c r="A3" s="55"/>
      <c r="B3" s="55"/>
      <c r="C3" s="55"/>
      <c r="D3" s="55"/>
      <c r="E3" s="55"/>
    </row>
    <row r="4" spans="1:8" customFormat="1" ht="24" customHeight="1" x14ac:dyDescent="0.2"/>
    <row r="5" spans="1:8" ht="27" customHeight="1" x14ac:dyDescent="0.2">
      <c r="A5" s="8"/>
      <c r="B5" s="8"/>
      <c r="C5" s="8"/>
      <c r="D5" s="9" t="s">
        <v>44</v>
      </c>
      <c r="E5" s="10">
        <v>1</v>
      </c>
    </row>
    <row r="6" spans="1:8" ht="27" customHeight="1" x14ac:dyDescent="0.25">
      <c r="A6" s="11" t="s">
        <v>45</v>
      </c>
      <c r="B6" s="12"/>
      <c r="C6" s="13" t="s">
        <v>46</v>
      </c>
      <c r="D6" s="9" t="s">
        <v>55</v>
      </c>
      <c r="E6" s="44">
        <f>授業①!E6</f>
        <v>0</v>
      </c>
    </row>
    <row r="7" spans="1:8" customFormat="1" ht="27" customHeight="1" x14ac:dyDescent="0.2"/>
    <row r="8" spans="1:8" ht="27" customHeight="1" x14ac:dyDescent="0.25">
      <c r="A8" s="14" t="s">
        <v>47</v>
      </c>
      <c r="B8" s="15"/>
      <c r="C8" s="15"/>
      <c r="D8" s="15"/>
    </row>
    <row r="9" spans="1:8" ht="27" customHeight="1" x14ac:dyDescent="0.25">
      <c r="A9" s="14"/>
      <c r="B9" s="15"/>
      <c r="C9" s="15"/>
      <c r="D9" s="16"/>
      <c r="E9" s="17" t="s">
        <v>56</v>
      </c>
    </row>
    <row r="10" spans="1:8" ht="27" customHeight="1" x14ac:dyDescent="0.25">
      <c r="A10" s="14" t="s">
        <v>57</v>
      </c>
      <c r="B10" s="18" t="s">
        <v>58</v>
      </c>
      <c r="C10" s="15"/>
      <c r="D10" s="16"/>
      <c r="E10" s="19" t="s">
        <v>59</v>
      </c>
    </row>
    <row r="11" spans="1:8" ht="27" customHeight="1" x14ac:dyDescent="0.25">
      <c r="A11" s="14" t="s">
        <v>60</v>
      </c>
      <c r="B11" s="18" t="s">
        <v>48</v>
      </c>
      <c r="C11" s="15"/>
      <c r="D11" s="16"/>
      <c r="E11" s="20" t="s">
        <v>61</v>
      </c>
    </row>
    <row r="12" spans="1:8" ht="27" customHeight="1" x14ac:dyDescent="0.25">
      <c r="A12" s="14" t="s">
        <v>62</v>
      </c>
      <c r="B12" s="21" t="s">
        <v>63</v>
      </c>
      <c r="C12" s="15"/>
      <c r="D12" s="15"/>
      <c r="E12" s="22" t="s">
        <v>64</v>
      </c>
    </row>
    <row r="13" spans="1:8" ht="27" customHeight="1" x14ac:dyDescent="0.25">
      <c r="A13" s="14" t="s">
        <v>65</v>
      </c>
      <c r="B13" s="43">
        <f>E6+14</f>
        <v>14</v>
      </c>
      <c r="C13" s="15"/>
      <c r="D13" s="15"/>
      <c r="E13" s="22" t="s">
        <v>66</v>
      </c>
    </row>
    <row r="14" spans="1:8" ht="27" customHeight="1" x14ac:dyDescent="0.25">
      <c r="A14" s="15"/>
      <c r="B14" s="15"/>
      <c r="C14" s="14"/>
      <c r="D14" s="15"/>
      <c r="E14" s="15"/>
    </row>
    <row r="15" spans="1:8" ht="27" customHeight="1" thickBot="1" x14ac:dyDescent="0.3">
      <c r="A15" s="23" t="s">
        <v>49</v>
      </c>
      <c r="B15" s="45"/>
      <c r="C15" s="14" t="s">
        <v>50</v>
      </c>
      <c r="D15" s="15"/>
      <c r="E15" s="15"/>
    </row>
    <row r="16" spans="1:8" ht="27" customHeight="1" thickTop="1" x14ac:dyDescent="0.25">
      <c r="A16" s="15"/>
      <c r="B16" s="15"/>
      <c r="C16" s="14"/>
      <c r="D16" s="15"/>
      <c r="E16" s="15"/>
    </row>
    <row r="17" spans="1:5" ht="27" customHeight="1" x14ac:dyDescent="0.2">
      <c r="A17" s="51" t="s">
        <v>67</v>
      </c>
      <c r="B17" s="52" t="s">
        <v>68</v>
      </c>
      <c r="C17" s="53" t="s">
        <v>69</v>
      </c>
      <c r="D17" s="54" t="s">
        <v>51</v>
      </c>
      <c r="E17" s="53" t="s">
        <v>70</v>
      </c>
    </row>
    <row r="18" spans="1:5" ht="27" customHeight="1" x14ac:dyDescent="0.2">
      <c r="A18" s="48">
        <v>9</v>
      </c>
      <c r="B18" s="24" t="str">
        <f>IF(A18="","",VLOOKUP(A18,リスト１!$A$2:$D$32,2,FALSE))</f>
        <v>ブルーチーズ</v>
      </c>
      <c r="C18" s="24">
        <f>IF(A18="","",VLOOKUP(A18,リスト１!$A$2:$D$32,4,FALSE))</f>
        <v>820</v>
      </c>
      <c r="D18" s="26">
        <v>20</v>
      </c>
      <c r="E18" s="50">
        <f>IF(A18="","",C18*D18)</f>
        <v>16400</v>
      </c>
    </row>
    <row r="19" spans="1:5" ht="27" customHeight="1" x14ac:dyDescent="0.2">
      <c r="A19" s="48">
        <v>16</v>
      </c>
      <c r="B19" s="24" t="str">
        <f>IF(A19="","",VLOOKUP(A19,リスト１!$A$2:$D$32,2,FALSE))</f>
        <v>チェダーチーズ</v>
      </c>
      <c r="C19" s="25">
        <f>IF(A19="","",VLOOKUP(A19,リスト１!$A$2:$D$32,4,FALSE))</f>
        <v>450</v>
      </c>
      <c r="D19" s="26">
        <v>15</v>
      </c>
      <c r="E19" s="50">
        <f t="shared" ref="E19:E31" si="0">IF(A19="","",C19*D19)</f>
        <v>6750</v>
      </c>
    </row>
    <row r="20" spans="1:5" ht="27" customHeight="1" x14ac:dyDescent="0.2">
      <c r="A20" s="48">
        <v>21</v>
      </c>
      <c r="B20" s="24" t="str">
        <f>IF(A20="","",VLOOKUP(A20,リスト１!$A$2:$D$32,2,FALSE))</f>
        <v>スモークチーズ</v>
      </c>
      <c r="C20" s="27">
        <f>IF(A20="","",VLOOKUP(A20,リスト１!$A$2:$D$32,4,FALSE))</f>
        <v>820</v>
      </c>
      <c r="D20" s="26">
        <v>30</v>
      </c>
      <c r="E20" s="50">
        <f t="shared" si="0"/>
        <v>24600</v>
      </c>
    </row>
    <row r="21" spans="1:5" ht="27" customHeight="1" x14ac:dyDescent="0.2">
      <c r="A21" s="48">
        <v>24</v>
      </c>
      <c r="B21" s="24" t="str">
        <f>IF(A21="","",VLOOKUP(A21,リスト１!$A$2:$D$32,2,FALSE))</f>
        <v>マスカルポーネ</v>
      </c>
      <c r="C21" s="27">
        <f>IF(A21="","",VLOOKUP(A21,リスト１!$A$2:$D$32,4,FALSE))</f>
        <v>820</v>
      </c>
      <c r="D21" s="26">
        <v>27</v>
      </c>
      <c r="E21" s="50">
        <f t="shared" si="0"/>
        <v>22140</v>
      </c>
    </row>
    <row r="22" spans="1:5" ht="27" customHeight="1" x14ac:dyDescent="0.2">
      <c r="A22" s="48">
        <v>28</v>
      </c>
      <c r="B22" s="24" t="str">
        <f>IF(A22="","",VLOOKUP(A22,リスト１!$A$2:$D$32,2,FALSE))</f>
        <v>カッテージクリームチーズ</v>
      </c>
      <c r="C22" s="27">
        <f>IF(A22="","",VLOOKUP(A22,リスト１!$A$2:$D$32,4,FALSE))</f>
        <v>350</v>
      </c>
      <c r="D22" s="26">
        <v>35</v>
      </c>
      <c r="E22" s="50">
        <f t="shared" si="0"/>
        <v>12250</v>
      </c>
    </row>
    <row r="23" spans="1:5" ht="27" customHeight="1" x14ac:dyDescent="0.2">
      <c r="A23" s="48"/>
      <c r="B23" s="24" t="str">
        <f>IF(A23="","",VLOOKUP(A23,リスト１!$A$2:$D$32,2,FALSE))</f>
        <v/>
      </c>
      <c r="C23" s="27" t="str">
        <f>IF(A23="","",VLOOKUP(A23,リスト１!$A$2:$D$32,4,FALSE))</f>
        <v/>
      </c>
      <c r="D23" s="26"/>
      <c r="E23" s="50" t="str">
        <f t="shared" si="0"/>
        <v/>
      </c>
    </row>
    <row r="24" spans="1:5" ht="27" customHeight="1" x14ac:dyDescent="0.2">
      <c r="A24" s="48"/>
      <c r="B24" s="24" t="str">
        <f>IF(A24="","",VLOOKUP(A24,リスト１!$A$2:$D$32,2,FALSE))</f>
        <v/>
      </c>
      <c r="C24" s="27" t="str">
        <f>IF(A24="","",VLOOKUP(A24,リスト１!$A$2:$D$32,4,FALSE))</f>
        <v/>
      </c>
      <c r="D24" s="26"/>
      <c r="E24" s="50" t="str">
        <f t="shared" si="0"/>
        <v/>
      </c>
    </row>
    <row r="25" spans="1:5" ht="27" customHeight="1" x14ac:dyDescent="0.2">
      <c r="A25" s="48"/>
      <c r="B25" s="24" t="str">
        <f>IF(A25="","",VLOOKUP(A25,リスト１!$A$2:$D$32,2,FALSE))</f>
        <v/>
      </c>
      <c r="C25" s="27" t="str">
        <f>IF(A25="","",VLOOKUP(A25,リスト１!$A$2:$D$32,4,FALSE))</f>
        <v/>
      </c>
      <c r="D25" s="26"/>
      <c r="E25" s="50" t="str">
        <f t="shared" si="0"/>
        <v/>
      </c>
    </row>
    <row r="26" spans="1:5" ht="27" customHeight="1" x14ac:dyDescent="0.2">
      <c r="A26" s="48"/>
      <c r="B26" s="24" t="str">
        <f>IF(A26="","",VLOOKUP(A26,リスト１!$A$2:$D$32,2,FALSE))</f>
        <v/>
      </c>
      <c r="C26" s="27" t="str">
        <f>IF(A26="","",VLOOKUP(A26,リスト１!$A$2:$D$32,4,FALSE))</f>
        <v/>
      </c>
      <c r="D26" s="26"/>
      <c r="E26" s="50" t="str">
        <f t="shared" si="0"/>
        <v/>
      </c>
    </row>
    <row r="27" spans="1:5" ht="27" customHeight="1" x14ac:dyDescent="0.2">
      <c r="A27" s="48"/>
      <c r="B27" s="24" t="str">
        <f>IF(A27="","",VLOOKUP(A27,リスト１!$A$2:$D$32,2,FALSE))</f>
        <v/>
      </c>
      <c r="C27" s="27" t="str">
        <f>IF(A27="","",VLOOKUP(A27,リスト１!$A$2:$D$32,4,FALSE))</f>
        <v/>
      </c>
      <c r="D27" s="26"/>
      <c r="E27" s="50" t="str">
        <f t="shared" si="0"/>
        <v/>
      </c>
    </row>
    <row r="28" spans="1:5" ht="27" customHeight="1" x14ac:dyDescent="0.2">
      <c r="A28" s="48"/>
      <c r="B28" s="24" t="str">
        <f>IF(A28="","",VLOOKUP(A28,リスト１!$A$2:$D$32,2,FALSE))</f>
        <v/>
      </c>
      <c r="C28" s="27" t="str">
        <f>IF(A28="","",VLOOKUP(A28,リスト１!$A$2:$D$32,4,FALSE))</f>
        <v/>
      </c>
      <c r="D28" s="26"/>
      <c r="E28" s="50" t="str">
        <f t="shared" si="0"/>
        <v/>
      </c>
    </row>
    <row r="29" spans="1:5" ht="27" customHeight="1" x14ac:dyDescent="0.2">
      <c r="A29" s="48"/>
      <c r="B29" s="24" t="str">
        <f>IF(A29="","",VLOOKUP(A29,リスト１!$A$2:$D$32,2,FALSE))</f>
        <v/>
      </c>
      <c r="C29" s="27" t="str">
        <f>IF(A29="","",VLOOKUP(A29,リスト１!$A$2:$D$32,4,FALSE))</f>
        <v/>
      </c>
      <c r="D29" s="26"/>
      <c r="E29" s="50" t="str">
        <f t="shared" si="0"/>
        <v/>
      </c>
    </row>
    <row r="30" spans="1:5" ht="27" customHeight="1" x14ac:dyDescent="0.2">
      <c r="A30" s="48"/>
      <c r="B30" s="24" t="str">
        <f>IF(A30="","",VLOOKUP(A30,リスト１!$A$2:$D$32,2,FALSE))</f>
        <v/>
      </c>
      <c r="C30" s="27" t="str">
        <f>IF(A30="","",VLOOKUP(A30,リスト１!$A$2:$D$32,4,FALSE))</f>
        <v/>
      </c>
      <c r="D30" s="26"/>
      <c r="E30" s="50" t="str">
        <f t="shared" si="0"/>
        <v/>
      </c>
    </row>
    <row r="31" spans="1:5" ht="27" customHeight="1" thickBot="1" x14ac:dyDescent="0.25">
      <c r="A31" s="49"/>
      <c r="B31" s="28" t="str">
        <f>IF(A31="","",VLOOKUP(A31,リスト１!$A$2:$D$32,2,FALSE))</f>
        <v/>
      </c>
      <c r="C31" s="29" t="str">
        <f>IF(A31="","",VLOOKUP(A31,リスト１!$A$2:$D$32,4,FALSE))</f>
        <v/>
      </c>
      <c r="D31" s="30"/>
      <c r="E31" s="50" t="str">
        <f t="shared" si="0"/>
        <v/>
      </c>
    </row>
    <row r="32" spans="1:5" ht="27" customHeight="1" x14ac:dyDescent="0.2">
      <c r="A32" s="8"/>
      <c r="B32" s="8"/>
      <c r="C32" s="31"/>
      <c r="D32" s="32" t="s">
        <v>53</v>
      </c>
      <c r="E32" s="46"/>
    </row>
    <row r="33" spans="1:5" ht="27" customHeight="1" x14ac:dyDescent="0.2">
      <c r="A33" s="8"/>
      <c r="B33" s="8"/>
      <c r="C33" s="31"/>
      <c r="D33" s="33" t="s">
        <v>54</v>
      </c>
      <c r="E33" s="40">
        <f>ROUNDDOWN(E32*0.1,0)</f>
        <v>0</v>
      </c>
    </row>
    <row r="34" spans="1:5" ht="27" customHeight="1" thickBot="1" x14ac:dyDescent="0.25">
      <c r="A34" s="8"/>
      <c r="B34" s="8"/>
      <c r="C34" s="31"/>
      <c r="D34" s="34" t="s">
        <v>52</v>
      </c>
      <c r="E34" s="47"/>
    </row>
  </sheetData>
  <mergeCells count="1">
    <mergeCell ref="A3:E3"/>
  </mergeCells>
  <phoneticPr fontId="3"/>
  <printOptions horizontalCentered="1"/>
  <pageMargins left="0.78740157480314965" right="0.78740157480314965" top="0.59055118110236227" bottom="0.59055118110236227" header="0.51181102362204722" footer="0.51181102362204722"/>
  <pageSetup paperSize="9" scale="86" orientation="portrait" horizontalDpi="4294967292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完成版</vt:lpstr>
      <vt:lpstr>リスト１</vt:lpstr>
      <vt:lpstr>授業①</vt:lpstr>
      <vt:lpstr>授業②</vt:lpstr>
      <vt:lpstr>完成版!Print_Area</vt:lpstr>
      <vt:lpstr>授業①!Print_Area</vt:lpstr>
      <vt:lpstr>授業②!Print_Area</vt:lpstr>
    </vt:vector>
  </TitlesOfParts>
  <Company>インプレス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できる式問題集チーム</dc:creator>
  <cp:lastModifiedBy>安西 優子</cp:lastModifiedBy>
  <cp:lastPrinted>2020-07-08T09:36:58Z</cp:lastPrinted>
  <dcterms:created xsi:type="dcterms:W3CDTF">2001-02-03T08:18:05Z</dcterms:created>
  <dcterms:modified xsi:type="dcterms:W3CDTF">2020-07-08T09:56:53Z</dcterms:modified>
</cp:coreProperties>
</file>