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\Desktop\鈴木航平\実習\exsel\"/>
    </mc:Choice>
  </mc:AlternateContent>
  <bookViews>
    <workbookView xWindow="0" yWindow="0" windowWidth="12252" windowHeight="6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6" i="1"/>
  <c r="L27" i="1"/>
  <c r="M27" i="1"/>
  <c r="L28" i="1"/>
  <c r="M28" i="1"/>
  <c r="L29" i="1"/>
  <c r="M29" i="1"/>
  <c r="F32" i="1"/>
  <c r="F31" i="1"/>
  <c r="F30" i="1"/>
  <c r="F29" i="1"/>
  <c r="F28" i="1"/>
  <c r="D27" i="1"/>
  <c r="D31" i="1"/>
  <c r="F27" i="1"/>
  <c r="D29" i="1" s="1"/>
  <c r="D28" i="1"/>
  <c r="E24" i="1"/>
  <c r="C27" i="1" l="1"/>
  <c r="C30" i="1"/>
  <c r="C31" i="1"/>
  <c r="C29" i="1"/>
  <c r="D32" i="1"/>
  <c r="C28" i="1"/>
  <c r="C32" i="1"/>
  <c r="D30" i="1"/>
  <c r="Q11" i="1"/>
  <c r="L15" i="1"/>
  <c r="N11" i="1"/>
  <c r="M11" i="1"/>
  <c r="F13" i="1"/>
  <c r="F14" i="1"/>
  <c r="F15" i="1"/>
  <c r="F16" i="1"/>
  <c r="F12" i="1"/>
  <c r="E12" i="1"/>
  <c r="E13" i="1"/>
  <c r="E14" i="1"/>
  <c r="E15" i="1"/>
  <c r="E16" i="1"/>
  <c r="B17" i="1"/>
  <c r="C17" i="1"/>
  <c r="C18" i="1"/>
  <c r="C21" i="1"/>
  <c r="C20" i="1"/>
  <c r="C19" i="1"/>
</calcChain>
</file>

<file path=xl/sharedStrings.xml><?xml version="1.0" encoding="utf-8"?>
<sst xmlns="http://schemas.openxmlformats.org/spreadsheetml/2006/main" count="59" uniqueCount="50">
  <si>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</si>
  <si>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</si>
  <si>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</si>
  <si>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</si>
  <si>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</si>
  <si>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数</t>
    <rPh sb="0" eb="1">
      <t>カズ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</si>
  <si>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</si>
  <si>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</si>
  <si>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</si>
  <si>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合計</t>
    <rPh sb="0" eb="2">
      <t>ゴウケイ</t>
    </rPh>
    <phoneticPr fontId="1"/>
  </si>
  <si>
    <t>評価</t>
    <rPh sb="0" eb="2">
      <t>ヒョウカ</t>
    </rPh>
    <phoneticPr fontId="1"/>
  </si>
  <si>
    <t>テスト</t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</si>
  <si>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</si>
  <si>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</si>
  <si>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国語と数学両方50点以上◎</t>
    <rPh sb="0" eb="2">
      <t>コクゴ</t>
    </rPh>
    <rPh sb="3" eb="5">
      <t>スウガク</t>
    </rPh>
    <rPh sb="5" eb="7">
      <t>リョウホウ</t>
    </rPh>
    <rPh sb="9" eb="10">
      <t>テン</t>
    </rPh>
    <rPh sb="10" eb="12">
      <t>イジョウ</t>
    </rPh>
    <phoneticPr fontId="1"/>
  </si>
  <si>
    <t>片方50点以上〇</t>
    <rPh sb="0" eb="2">
      <t>カタホウ</t>
    </rPh>
    <rPh sb="4" eb="5">
      <t>テン</t>
    </rPh>
    <rPh sb="5" eb="7">
      <t>イジョウ</t>
    </rPh>
    <phoneticPr fontId="1"/>
  </si>
  <si>
    <t>そうでなければ×</t>
    <phoneticPr fontId="1"/>
  </si>
  <si>
    <t>〇</t>
    <phoneticPr fontId="1"/>
  </si>
  <si>
    <t>×</t>
    <phoneticPr fontId="1"/>
  </si>
  <si>
    <t>〇</t>
    <phoneticPr fontId="1"/>
  </si>
  <si>
    <t>×</t>
    <phoneticPr fontId="1"/>
  </si>
  <si>
    <t>あいうえお</t>
    <phoneticPr fontId="1"/>
  </si>
  <si>
    <t>アイウエオ</t>
    <phoneticPr fontId="1"/>
  </si>
  <si>
    <t>hello</t>
    <phoneticPr fontId="1"/>
  </si>
  <si>
    <t>名前</t>
    <rPh sb="0" eb="2">
      <t>ナマエ</t>
    </rPh>
    <phoneticPr fontId="1"/>
  </si>
  <si>
    <t>クラス</t>
    <phoneticPr fontId="1"/>
  </si>
  <si>
    <t>担任名</t>
    <rPh sb="0" eb="3">
      <t>タンニンメイ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</si>
  <si>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</si>
  <si>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</si>
  <si>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</si>
  <si>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</si>
  <si>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クラス</t>
    <phoneticPr fontId="1"/>
  </si>
  <si>
    <t>担任</t>
    <rPh sb="0" eb="2">
      <t>タンニン</t>
    </rPh>
    <phoneticPr fontId="1"/>
  </si>
  <si>
    <t>性別</t>
    <rPh sb="0" eb="2">
      <t>セイベツ</t>
    </rPh>
    <phoneticPr fontId="1"/>
  </si>
  <si>
    <t>畑山</t>
    <rPh sb="0" eb="2">
      <t>ハタヤマ</t>
    </rPh>
    <phoneticPr fontId="1"/>
  </si>
  <si>
    <t>吉川</t>
    <rPh sb="0" eb="2">
      <t>ヨシカワ</t>
    </rPh>
    <phoneticPr fontId="1"/>
  </si>
  <si>
    <t>中老</t>
    <rPh sb="0" eb="2">
      <t>チュウロウ</t>
    </rPh>
    <phoneticPr fontId="1"/>
  </si>
  <si>
    <t>品田</t>
    <rPh sb="0" eb="2">
      <t>シナダ</t>
    </rPh>
    <phoneticPr fontId="1"/>
  </si>
  <si>
    <t>生井</t>
    <rPh sb="0" eb="2">
      <t>ナマイ</t>
    </rPh>
    <phoneticPr fontId="1"/>
  </si>
  <si>
    <t>磯野</t>
    <rPh sb="0" eb="2">
      <t>イソノ</t>
    </rPh>
    <phoneticPr fontId="1"/>
  </si>
  <si>
    <t>早下</t>
    <rPh sb="0" eb="1">
      <t>ハヤ</t>
    </rPh>
    <rPh sb="1" eb="2">
      <t>シタ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</si>
  <si>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</si>
  <si>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</si>
  <si>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点数</t>
    <rPh sb="0" eb="2">
      <t>テンスウ</t>
    </rPh>
    <phoneticPr fontId="1"/>
  </si>
  <si>
    <t>ランク</t>
    <phoneticPr fontId="1"/>
  </si>
  <si>
    <t>E</t>
    <phoneticPr fontId="1"/>
  </si>
  <si>
    <t>F</t>
    <phoneticPr fontId="1"/>
  </si>
  <si>
    <t>基準</t>
    <rPh sb="0" eb="2">
      <t>キジュン</t>
    </rPh>
    <phoneticPr fontId="1"/>
  </si>
  <si>
    <t>B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</si>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</sst>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(aaa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228599</xdr:rowOff>
        </xdr:from>
        <xdr:to>
          <xdr:col>16</xdr:col>
          <xdr:colOff>0</xdr:colOff>
          <xdr:row>29</xdr:row>
          <xdr:rowOff>22860</xdr:rowOff>
        </xdr:to>
        <xdr:pic>
          <xdr:nvPicPr>
            <xdr:cNvPr id="6" name="図 5"/>
            <xdr:cNvPicPr>
              <a:picLocks noChangeAspect="1" noChangeArrowheads="1"/>
              <a:extLst>
                <a:ext uri="{84589F7E-364E-4C9E-8A38-B11213B215E9}">
                  <a14:cameraTool cellRange="$E$34:$F$37" spid="_x0000_s10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448800" y="5714999"/>
              <a:ext cx="1341120" cy="93726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7"/>
  <sheetViews>
    <sheetView tabSelected="1" workbookViewId="0">
      <selection activeCell="O24" sqref="O24"/>
    </sheetView>
  </sheetViews>
  <sheetFormatPr defaultRowHeight="18" x14ac:dyDescent="0.45"/>
  <cols>
    <col min="3" max="3" width="9.19921875" bestFit="1" customWidth="1"/>
    <col min="4" max="4" width="9.19921875" customWidth="1"/>
  </cols>
  <sheetData>
    <row r="3" spans="1:17" x14ac:dyDescent="0.45">
      <c r="A3">
        <v>12345</v>
      </c>
      <c r="C3" s="1">
        <v>44322</v>
      </c>
      <c r="D3" s="1"/>
      <c r="E3" s="2">
        <v>0.44861111111111113</v>
      </c>
    </row>
    <row r="4" spans="1:17" x14ac:dyDescent="0.45">
      <c r="C4" s="1"/>
      <c r="D4" s="1"/>
    </row>
    <row r="5" spans="1:17" x14ac:dyDescent="0.45">
      <c r="C5" s="3"/>
      <c r="D5" s="3"/>
    </row>
    <row r="10" spans="1:17" x14ac:dyDescent="0.45">
      <c r="L10" t="s">
        <v>20</v>
      </c>
    </row>
    <row r="11" spans="1:17" x14ac:dyDescent="0.45">
      <c r="A11" s="4"/>
      <c r="B11" s="4"/>
      <c r="C11" s="4" t="s">
        <v>12</v>
      </c>
      <c r="D11" s="4" t="s">
        <v>13</v>
      </c>
      <c r="E11" s="4" t="s">
        <v>10</v>
      </c>
      <c r="F11" s="4" t="s">
        <v>11</v>
      </c>
      <c r="K11">
        <v>2035247</v>
      </c>
      <c r="L11" t="s">
        <v>17</v>
      </c>
      <c r="M11" t="str">
        <f>RIGHT(K11,3)</f>
        <v>247</v>
      </c>
      <c r="N11" t="str">
        <f>MID(K11,3,2)</f>
        <v>35</v>
      </c>
      <c r="P11" s="5">
        <v>44408</v>
      </c>
      <c r="Q11" s="6">
        <f>P11</f>
        <v>44408</v>
      </c>
    </row>
    <row r="12" spans="1:17" x14ac:dyDescent="0.45">
      <c r="A12" s="4"/>
      <c r="B12" s="4" t="s">
        <v>0</v>
      </c>
      <c r="C12" s="4">
        <v>60</v>
      </c>
      <c r="D12" s="4">
        <v>80</v>
      </c>
      <c r="E12" s="4" t="str">
        <f>IF(C12&gt;=50,"〇","×")</f>
        <v>〇</v>
      </c>
      <c r="F12" s="4" t="str">
        <f>IF(C12&gt;=50,IF(D12&gt;=50,"◎","〇"),IF(D12&gt;=50,"〇","×"))</f>
        <v>◎</v>
      </c>
      <c r="L12" t="s">
        <v>17</v>
      </c>
    </row>
    <row r="13" spans="1:17" x14ac:dyDescent="0.45">
      <c r="A13" s="4"/>
      <c r="B13" s="4" t="s">
        <v>1</v>
      </c>
      <c r="C13" s="4">
        <v>50</v>
      </c>
      <c r="D13" s="4">
        <v>60</v>
      </c>
      <c r="E13" s="4" t="str">
        <f t="shared" ref="E13:E16" si="0">IF(C13&gt;=50,"〇","×")</f>
        <v>〇</v>
      </c>
      <c r="F13" s="4" t="str">
        <f t="shared" ref="F13:F16" si="1">IF(C13&gt;=50,IF(D13&gt;=50,"◎","〇"),IF(D13&gt;=50,"〇","×"))</f>
        <v>◎</v>
      </c>
      <c r="G13" t="s">
        <v>14</v>
      </c>
      <c r="L13" t="s">
        <v>18</v>
      </c>
    </row>
    <row r="14" spans="1:17" x14ac:dyDescent="0.45">
      <c r="A14" s="4"/>
      <c r="B14" s="4" t="s">
        <v>2</v>
      </c>
      <c r="C14" s="4">
        <v>30</v>
      </c>
      <c r="D14" s="4">
        <v>40</v>
      </c>
      <c r="E14" s="4" t="str">
        <f t="shared" si="0"/>
        <v>×</v>
      </c>
      <c r="F14" s="4" t="str">
        <f t="shared" si="1"/>
        <v>×</v>
      </c>
      <c r="G14" t="s">
        <v>15</v>
      </c>
      <c r="L14" t="s">
        <v>19</v>
      </c>
    </row>
    <row r="15" spans="1:17" x14ac:dyDescent="0.45">
      <c r="A15" s="4"/>
      <c r="B15" s="4" t="s">
        <v>3</v>
      </c>
      <c r="C15" s="4">
        <v>40</v>
      </c>
      <c r="D15" s="4">
        <v>70</v>
      </c>
      <c r="E15" s="4" t="str">
        <f t="shared" si="0"/>
        <v>×</v>
      </c>
      <c r="F15" s="4" t="str">
        <f t="shared" si="1"/>
        <v>〇</v>
      </c>
      <c r="G15" t="s">
        <v>16</v>
      </c>
      <c r="L15">
        <f>COUNTIF(L10:L14,"〇")</f>
        <v>3</v>
      </c>
    </row>
    <row r="16" spans="1:17" x14ac:dyDescent="0.45">
      <c r="A16" s="4"/>
      <c r="B16" s="4" t="s">
        <v>4</v>
      </c>
      <c r="C16" s="4">
        <v>70</v>
      </c>
      <c r="D16" s="4">
        <v>50</v>
      </c>
      <c r="E16" s="4" t="str">
        <f t="shared" si="0"/>
        <v>〇</v>
      </c>
      <c r="F16" s="4" t="str">
        <f t="shared" si="1"/>
        <v>◎</v>
      </c>
    </row>
    <row r="17" spans="1:13" x14ac:dyDescent="0.45">
      <c r="A17" s="4" t="s">
        <v>5</v>
      </c>
      <c r="B17" s="4">
        <f>COUNTA(B12:B16)</f>
        <v>5</v>
      </c>
      <c r="C17" s="4">
        <f>COUNT(C12:C16)</f>
        <v>5</v>
      </c>
      <c r="D17" s="4"/>
      <c r="E17" s="4"/>
      <c r="F17" s="4"/>
    </row>
    <row r="18" spans="1:13" x14ac:dyDescent="0.45">
      <c r="A18" s="4" t="s">
        <v>6</v>
      </c>
      <c r="B18" s="4"/>
      <c r="C18" s="4">
        <f>AVERAGE(C12:C16)</f>
        <v>50</v>
      </c>
      <c r="D18" s="4"/>
      <c r="E18" s="4"/>
      <c r="F18" s="4"/>
    </row>
    <row r="19" spans="1:13" x14ac:dyDescent="0.45">
      <c r="A19" s="4" t="s">
        <v>7</v>
      </c>
      <c r="B19" s="4"/>
      <c r="C19" s="4">
        <f>MAX(C12,C16)</f>
        <v>70</v>
      </c>
      <c r="D19" s="4"/>
      <c r="E19" s="4"/>
      <c r="F19" s="4"/>
    </row>
    <row r="20" spans="1:13" x14ac:dyDescent="0.45">
      <c r="A20" s="4" t="s">
        <v>8</v>
      </c>
      <c r="B20" s="4"/>
      <c r="C20" s="4">
        <f>MIN(C12:C16)</f>
        <v>30</v>
      </c>
      <c r="D20" s="4"/>
      <c r="E20" s="4"/>
      <c r="F20" s="4"/>
    </row>
    <row r="21" spans="1:13" x14ac:dyDescent="0.45">
      <c r="A21" s="4" t="s">
        <v>9</v>
      </c>
      <c r="B21" s="4"/>
      <c r="C21" s="4">
        <f>SUM(C12:C16)</f>
        <v>250</v>
      </c>
      <c r="D21" s="4"/>
      <c r="E21" s="4"/>
      <c r="F21" s="4"/>
    </row>
    <row r="24" spans="1:13" x14ac:dyDescent="0.45">
      <c r="A24" t="s">
        <v>21</v>
      </c>
      <c r="B24" t="s">
        <v>22</v>
      </c>
      <c r="C24" t="s">
        <v>23</v>
      </c>
      <c r="D24">
        <v>70</v>
      </c>
      <c r="E24" t="str">
        <f>IF(D24&gt;=60,"〇","×")</f>
        <v>〇</v>
      </c>
    </row>
    <row r="26" spans="1:13" x14ac:dyDescent="0.45">
      <c r="A26" s="4" t="s">
        <v>24</v>
      </c>
      <c r="B26" s="4" t="s">
        <v>25</v>
      </c>
      <c r="C26" s="4" t="s">
        <v>26</v>
      </c>
      <c r="D26" s="7" t="s">
        <v>33</v>
      </c>
      <c r="E26" s="7" t="s">
        <v>43</v>
      </c>
      <c r="F26" s="7" t="s">
        <v>44</v>
      </c>
      <c r="H26" s="4" t="s">
        <v>31</v>
      </c>
      <c r="I26" s="4" t="s">
        <v>32</v>
      </c>
      <c r="J26" s="4" t="s">
        <v>33</v>
      </c>
      <c r="L26" s="4" t="str">
        <f t="shared" ref="L26:M29" si="2">E34</f>
        <v>基準</v>
      </c>
      <c r="M26" s="4" t="str">
        <f t="shared" si="2"/>
        <v>ランク</v>
      </c>
    </row>
    <row r="27" spans="1:13" x14ac:dyDescent="0.45">
      <c r="A27" s="4" t="s">
        <v>27</v>
      </c>
      <c r="B27" s="4">
        <v>208</v>
      </c>
      <c r="C27" s="4" t="str">
        <f>VLOOKUP(B27,$H$27:$J$33,2,FALSE)</f>
        <v>早下</v>
      </c>
      <c r="D27" s="4" t="str">
        <f>VLOOKUP(B27,$H$27:$J$33,3,FALSE)</f>
        <v>男</v>
      </c>
      <c r="E27" s="4">
        <v>30</v>
      </c>
      <c r="F27" s="4" t="str">
        <f>VLOOKUP(E27,$E$34:$F$37,2,TRUE)</f>
        <v>C</v>
      </c>
      <c r="H27" s="4">
        <v>202</v>
      </c>
      <c r="I27" s="4" t="s">
        <v>34</v>
      </c>
      <c r="J27" s="4" t="s">
        <v>41</v>
      </c>
      <c r="L27" s="4">
        <f t="shared" si="2"/>
        <v>0</v>
      </c>
      <c r="M27" s="4" t="str">
        <f t="shared" si="2"/>
        <v>C</v>
      </c>
    </row>
    <row r="28" spans="1:13" x14ac:dyDescent="0.45">
      <c r="A28" s="4" t="s">
        <v>28</v>
      </c>
      <c r="B28" s="4">
        <v>202</v>
      </c>
      <c r="C28" s="4" t="str">
        <f>VLOOKUP(B28,$H$27:$J$33,2,FALSE)</f>
        <v>畑山</v>
      </c>
      <c r="D28" s="4" t="str">
        <f>VLOOKUP(B28,$H$27:$J$33,3,FALSE)</f>
        <v>男</v>
      </c>
      <c r="E28" s="4">
        <v>70</v>
      </c>
      <c r="F28" s="4" t="str">
        <f t="shared" ref="F28:F32" si="3">VLOOKUP(E28,$E$34:$F$37,2,TRUE)</f>
        <v>B</v>
      </c>
      <c r="H28" s="4">
        <v>203</v>
      </c>
      <c r="I28" s="4" t="s">
        <v>35</v>
      </c>
      <c r="J28" s="4" t="s">
        <v>42</v>
      </c>
      <c r="L28" s="4">
        <f t="shared" si="2"/>
        <v>50</v>
      </c>
      <c r="M28" s="4" t="str">
        <f t="shared" si="2"/>
        <v>B</v>
      </c>
    </row>
    <row r="29" spans="1:13" x14ac:dyDescent="0.45">
      <c r="A29" s="4" t="s">
        <v>29</v>
      </c>
      <c r="B29" s="4">
        <v>204</v>
      </c>
      <c r="C29" s="4" t="str">
        <f>VLOOKUP(B29,$H$27:$J$33,2,FALSE)</f>
        <v>中老</v>
      </c>
      <c r="D29" s="4" t="str">
        <f>VLOOKUP(B29,$H$27:$J$33,3,FALSE)</f>
        <v>男</v>
      </c>
      <c r="E29" s="4">
        <v>60</v>
      </c>
      <c r="F29" s="4" t="str">
        <f t="shared" si="3"/>
        <v>B</v>
      </c>
      <c r="H29" s="4">
        <v>204</v>
      </c>
      <c r="I29" s="4" t="s">
        <v>36</v>
      </c>
      <c r="J29" s="4" t="s">
        <v>41</v>
      </c>
      <c r="L29" s="4">
        <f t="shared" si="2"/>
        <v>80</v>
      </c>
      <c r="M29" s="4" t="str">
        <f t="shared" si="2"/>
        <v>A</v>
      </c>
    </row>
    <row r="30" spans="1:13" x14ac:dyDescent="0.45">
      <c r="A30" s="4" t="s">
        <v>30</v>
      </c>
      <c r="B30" s="4">
        <v>205</v>
      </c>
      <c r="C30" s="4" t="str">
        <f>VLOOKUP(B30,$H$27:$J$33,2,FALSE)</f>
        <v>品田</v>
      </c>
      <c r="D30" s="4" t="str">
        <f>VLOOKUP(B30,$H$27:$J$33,3,FALSE)</f>
        <v>男</v>
      </c>
      <c r="E30" s="4">
        <v>100</v>
      </c>
      <c r="F30" s="4" t="str">
        <f t="shared" si="3"/>
        <v>A</v>
      </c>
      <c r="H30" s="4">
        <v>205</v>
      </c>
      <c r="I30" s="4" t="s">
        <v>37</v>
      </c>
      <c r="J30" s="4" t="s">
        <v>41</v>
      </c>
    </row>
    <row r="31" spans="1:13" x14ac:dyDescent="0.45">
      <c r="A31" s="7" t="s">
        <v>45</v>
      </c>
      <c r="B31" s="7">
        <v>203</v>
      </c>
      <c r="C31" s="7" t="str">
        <f>VLOOKUP(B31,$H$27:$J$33,2,FALSE)</f>
        <v>吉川</v>
      </c>
      <c r="D31" s="7" t="str">
        <f>VLOOKUP(B31,$H$27:$J$33,3,FALSE)</f>
        <v>女</v>
      </c>
      <c r="E31" s="4">
        <v>80</v>
      </c>
      <c r="F31" s="4" t="str">
        <f t="shared" si="3"/>
        <v>A</v>
      </c>
      <c r="H31" s="4">
        <v>206</v>
      </c>
      <c r="I31" s="4" t="s">
        <v>38</v>
      </c>
      <c r="J31" s="4" t="s">
        <v>41</v>
      </c>
    </row>
    <row r="32" spans="1:13" x14ac:dyDescent="0.45">
      <c r="A32" s="7" t="s">
        <v>46</v>
      </c>
      <c r="B32" s="7">
        <v>206</v>
      </c>
      <c r="C32" s="7" t="str">
        <f>VLOOKUP(B32,$H$27:$J$33,2,FALSE)</f>
        <v>生井</v>
      </c>
      <c r="D32" s="7" t="str">
        <f>VLOOKUP(B32,$H$27:$J$33,3,FALSE)</f>
        <v>男</v>
      </c>
      <c r="E32" s="4">
        <v>59</v>
      </c>
      <c r="F32" s="4" t="str">
        <f t="shared" si="3"/>
        <v>B</v>
      </c>
      <c r="H32" s="4">
        <v>207</v>
      </c>
      <c r="I32" s="4" t="s">
        <v>39</v>
      </c>
      <c r="J32" s="4" t="s">
        <v>42</v>
      </c>
    </row>
    <row r="33" spans="5:10" x14ac:dyDescent="0.45">
      <c r="H33" s="4">
        <v>208</v>
      </c>
      <c r="I33" s="4" t="s">
        <v>40</v>
      </c>
      <c r="J33" s="4" t="s">
        <v>41</v>
      </c>
    </row>
    <row r="34" spans="5:10" x14ac:dyDescent="0.45">
      <c r="E34" s="4" t="s">
        <v>47</v>
      </c>
      <c r="F34" s="4" t="s">
        <v>44</v>
      </c>
    </row>
    <row r="35" spans="5:10" x14ac:dyDescent="0.45">
      <c r="E35" s="4">
        <v>0</v>
      </c>
      <c r="F35" s="4" t="s">
        <v>29</v>
      </c>
    </row>
    <row r="36" spans="5:10" x14ac:dyDescent="0.45">
      <c r="E36" s="4">
        <v>50</v>
      </c>
      <c r="F36" s="4" t="s">
        <v>48</v>
      </c>
    </row>
    <row r="37" spans="5:10" x14ac:dyDescent="0.45">
      <c r="E37" s="4">
        <v>80</v>
      </c>
      <c r="F37" s="4" t="s">
        <v>49</v>
      </c>
    </row>
  </sheetData>
  <phoneticPr fontId="1"/>
  <conditionalFormatting sqref="E27:E32">
    <cfRule type="cellIs" dxfId="0" priority="1" operator="lessThan">
      <formula>60</formula>
    </cfRule>
  </conditionalFormatting>
  <dataValidations count="1">
    <dataValidation type="list" allowBlank="1" showInputMessage="1" showErrorMessage="1" sqref="K16:K18">
      <formula1>$K$13:$K$14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2021-05-06T01:33:38Z</dcterms:created>
  <dcterms:modified xsi:type="dcterms:W3CDTF">2021-05-07T01:59:00Z</dcterms:modified>
</cp:coreProperties>
</file>