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TC\Documents\Infineon\GitHub\Excellence-Program\students_files\template-KONGO\template-KONGO_files\"/>
    </mc:Choice>
  </mc:AlternateContent>
  <xr:revisionPtr revIDLastSave="0" documentId="13_ncr:1_{74D56D93-7245-446D-8E4E-21FB201B4FC8}" xr6:coauthVersionLast="47" xr6:coauthVersionMax="47" xr10:uidLastSave="{00000000-0000-0000-0000-000000000000}"/>
  <bookViews>
    <workbookView xWindow="-90" yWindow="-90" windowWidth="19380" windowHeight="10260" activeTab="1" xr2:uid="{00000000-000D-0000-FFFF-FFFF00000000}"/>
  </bookViews>
  <sheets>
    <sheet name="Duration" sheetId="1" r:id="rId1"/>
    <sheet name="Cos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3" i="2"/>
  <c r="G2" i="1"/>
  <c r="F2" i="2"/>
  <c r="E13" i="2"/>
  <c r="E12" i="2"/>
  <c r="E2" i="2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J4" i="1"/>
  <c r="F6" i="1"/>
  <c r="F7" i="1"/>
  <c r="F8" i="1"/>
  <c r="F9" i="1"/>
  <c r="F10" i="1"/>
  <c r="F11" i="1"/>
  <c r="F12" i="1"/>
  <c r="F13" i="1"/>
  <c r="F2" i="1"/>
  <c r="E4" i="1"/>
  <c r="E5" i="1" s="1"/>
  <c r="E6" i="1" s="1"/>
  <c r="E7" i="1" s="1"/>
  <c r="E8" i="1" s="1"/>
  <c r="E9" i="1" s="1"/>
  <c r="E10" i="1" s="1"/>
  <c r="E11" i="1" s="1"/>
  <c r="E12" i="1" s="1"/>
  <c r="E13" i="1" s="1"/>
  <c r="E3" i="1"/>
  <c r="E2" i="1"/>
  <c r="I4" i="2" l="1"/>
  <c r="E3" i="2"/>
  <c r="F3" i="1"/>
  <c r="E4" i="2" l="1"/>
  <c r="G3" i="1"/>
  <c r="F4" i="1"/>
  <c r="E5" i="2" l="1"/>
  <c r="F5" i="1"/>
  <c r="G4" i="1"/>
  <c r="J3" i="1"/>
  <c r="E6" i="2" l="1"/>
  <c r="G5" i="1"/>
  <c r="J5" i="1"/>
  <c r="J6" i="1" s="1"/>
  <c r="G6" i="1" s="1"/>
  <c r="G7" i="1" s="1"/>
  <c r="G8" i="1" s="1"/>
  <c r="G9" i="1" s="1"/>
  <c r="G10" i="1" s="1"/>
  <c r="G11" i="1" s="1"/>
  <c r="G12" i="1" s="1"/>
  <c r="G13" i="1" s="1"/>
  <c r="E7" i="2" l="1"/>
  <c r="E8" i="2" l="1"/>
  <c r="E9" i="2" l="1"/>
  <c r="E10" i="2" l="1"/>
  <c r="E11" i="2" l="1"/>
  <c r="I3" i="2" l="1"/>
  <c r="I5" i="2"/>
  <c r="I6" i="2" l="1"/>
</calcChain>
</file>

<file path=xl/sharedStrings.xml><?xml version="1.0" encoding="utf-8"?>
<sst xmlns="http://schemas.openxmlformats.org/spreadsheetml/2006/main" count="44" uniqueCount="26">
  <si>
    <t>Tasks</t>
  </si>
  <si>
    <t>buy the land</t>
  </si>
  <si>
    <t>hire workers</t>
  </si>
  <si>
    <t>build warehouses</t>
  </si>
  <si>
    <t>setup the irrigation system using automatic irrigation system</t>
  </si>
  <si>
    <t>setup an energy supply system using solar tracking system and energy manager ,</t>
  </si>
  <si>
    <t>prepare the land (use some fertilizer)</t>
  </si>
  <si>
    <t>plant some cowpeas</t>
  </si>
  <si>
    <t>harvesting</t>
  </si>
  <si>
    <t>manage pest and diseases,</t>
  </si>
  <si>
    <t>store the crops using smart dryer</t>
  </si>
  <si>
    <t>manage access using Face Recognition</t>
  </si>
  <si>
    <t>Start selling product</t>
  </si>
  <si>
    <t>corrective</t>
  </si>
  <si>
    <t>planned duration (weeks)</t>
  </si>
  <si>
    <t>actual duration (weeks)</t>
  </si>
  <si>
    <t>Current Progress</t>
  </si>
  <si>
    <t>Max Planned</t>
  </si>
  <si>
    <t>Days Left</t>
  </si>
  <si>
    <t>Requires rates</t>
  </si>
  <si>
    <t>cumulative planned durations</t>
  </si>
  <si>
    <t xml:space="preserve">cumulative actual durations </t>
  </si>
  <si>
    <t xml:space="preserve">cumulative actual cost </t>
  </si>
  <si>
    <t>cumulative planned cost</t>
  </si>
  <si>
    <t>actual cost F CFA</t>
  </si>
  <si>
    <t>planned cost F CFA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</si>
</sst>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* #,##0\ &quot;CFA&quot;_-;\-* #,##0\ &quot;CFA&quot;_-;_-* &quot;-&quot;??\ &quot;CFA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 applyAlignment="1">
      <alignment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6" borderId="0" xfId="0" applyFont="1" applyFill="1"/>
    <xf numFmtId="0" fontId="1" fillId="7" borderId="0" xfId="0" applyFont="1" applyFill="1" applyAlignment="1">
      <alignment wrapText="1"/>
    </xf>
    <xf numFmtId="0" fontId="2" fillId="8" borderId="1" xfId="0" applyFont="1" applyFill="1" applyBorder="1"/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10">
    <dxf>
      <numFmt numFmtId="165" formatCode="_-* #,##0\ &quot;CFA&quot;_-;\-* #,##0\ &quot;CFA&quot;_-;_-* &quot;-&quot;??\ &quot;CFA&quot;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_-* #,##0\ &quot;CFA&quot;_-;\-* #,##0\ &quot;CFA&quot;_-;_-* &quot;-&quot;??\ &quot;CFA&quot;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planned progress vs actual progress</a:t>
            </a:r>
            <a:endParaRPr lang="en-US"/>
          </a:p>
        </c:rich>
      </c:tx>
      <c:layout>
        <c:manualLayout>
          <c:xMode val="edge"/>
          <c:yMode val="edge"/>
          <c:x val="0.3107263180845018"/>
          <c:y val="7.8271514330389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>
        <c:manualLayout>
          <c:layoutTarget val="inner"/>
          <c:xMode val="edge"/>
          <c:yMode val="edge"/>
          <c:x val="5.6972439290430381E-2"/>
          <c:y val="7.3001430497337746E-2"/>
          <c:w val="0.92360484857506453"/>
          <c:h val="0.43400116631424807"/>
        </c:manualLayout>
      </c:layout>
      <c:lineChart>
        <c:grouping val="standard"/>
        <c:varyColors val="0"/>
        <c:ser>
          <c:idx val="2"/>
          <c:order val="2"/>
          <c:tx>
            <c:strRef>
              <c:f>Duration!$E$1</c:f>
              <c:strCache>
                <c:ptCount val="1"/>
                <c:pt idx="0">
                  <c:v>cumulative planned durations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Duration!$B$2:$B$13</c:f>
              <c:strCache>
                <c:ptCount val="12"/>
                <c:pt idx="0">
                  <c:v>buy the land</c:v>
                </c:pt>
                <c:pt idx="1">
                  <c:v>hire workers</c:v>
                </c:pt>
                <c:pt idx="2">
                  <c:v>build warehouses</c:v>
                </c:pt>
                <c:pt idx="3">
                  <c:v>setup the irrigation system using automatic irrigation system</c:v>
                </c:pt>
                <c:pt idx="4">
                  <c:v>setup an energy supply system using solar tracking system and energy manager ,</c:v>
                </c:pt>
                <c:pt idx="5">
                  <c:v>prepare the land (use some fertilizer)</c:v>
                </c:pt>
                <c:pt idx="6">
                  <c:v>plant some cowpeas</c:v>
                </c:pt>
                <c:pt idx="7">
                  <c:v>manage pest and diseases,</c:v>
                </c:pt>
                <c:pt idx="8">
                  <c:v>harvesting</c:v>
                </c:pt>
                <c:pt idx="9">
                  <c:v>store the crops using smart dryer</c:v>
                </c:pt>
                <c:pt idx="10">
                  <c:v>manage access using Face Recognition</c:v>
                </c:pt>
                <c:pt idx="11">
                  <c:v>Start selling product</c:v>
                </c:pt>
              </c:strCache>
            </c:strRef>
          </c:cat>
          <c:val>
            <c:numRef>
              <c:f>Duration!$E$2:$E$13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38-4F84-A605-3B93AC46DEE0}"/>
            </c:ext>
          </c:extLst>
        </c:ser>
        <c:ser>
          <c:idx val="4"/>
          <c:order val="3"/>
          <c:tx>
            <c:strRef>
              <c:f>Duration!$G$1</c:f>
              <c:strCache>
                <c:ptCount val="1"/>
                <c:pt idx="0">
                  <c:v>corrective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Duration!$B$2:$B$13</c:f>
              <c:strCache>
                <c:ptCount val="12"/>
                <c:pt idx="0">
                  <c:v>buy the land</c:v>
                </c:pt>
                <c:pt idx="1">
                  <c:v>hire workers</c:v>
                </c:pt>
                <c:pt idx="2">
                  <c:v>build warehouses</c:v>
                </c:pt>
                <c:pt idx="3">
                  <c:v>setup the irrigation system using automatic irrigation system</c:v>
                </c:pt>
                <c:pt idx="4">
                  <c:v>setup an energy supply system using solar tracking system and energy manager ,</c:v>
                </c:pt>
                <c:pt idx="5">
                  <c:v>prepare the land (use some fertilizer)</c:v>
                </c:pt>
                <c:pt idx="6">
                  <c:v>plant some cowpeas</c:v>
                </c:pt>
                <c:pt idx="7">
                  <c:v>manage pest and diseases,</c:v>
                </c:pt>
                <c:pt idx="8">
                  <c:v>harvesting</c:v>
                </c:pt>
                <c:pt idx="9">
                  <c:v>store the crops using smart dryer</c:v>
                </c:pt>
                <c:pt idx="10">
                  <c:v>manage access using Face Recognition</c:v>
                </c:pt>
                <c:pt idx="11">
                  <c:v>Start selling product</c:v>
                </c:pt>
              </c:strCache>
            </c:strRef>
          </c:cat>
          <c:val>
            <c:numRef>
              <c:f>Duration!$G$2:$G$13</c:f>
              <c:numCache>
                <c:formatCode>0</c:formatCode>
                <c:ptCount val="12"/>
                <c:pt idx="0" formatCode="General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38-4F84-A605-3B93AC46DEE0}"/>
            </c:ext>
          </c:extLst>
        </c:ser>
        <c:ser>
          <c:idx val="3"/>
          <c:order val="4"/>
          <c:tx>
            <c:strRef>
              <c:f>Duration!$F$1</c:f>
              <c:strCache>
                <c:ptCount val="1"/>
                <c:pt idx="0">
                  <c:v>cumulative actual durations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Duration!$B$2:$B$13</c:f>
              <c:strCache>
                <c:ptCount val="12"/>
                <c:pt idx="0">
                  <c:v>buy the land</c:v>
                </c:pt>
                <c:pt idx="1">
                  <c:v>hire workers</c:v>
                </c:pt>
                <c:pt idx="2">
                  <c:v>build warehouses</c:v>
                </c:pt>
                <c:pt idx="3">
                  <c:v>setup the irrigation system using automatic irrigation system</c:v>
                </c:pt>
                <c:pt idx="4">
                  <c:v>setup an energy supply system using solar tracking system and energy manager ,</c:v>
                </c:pt>
                <c:pt idx="5">
                  <c:v>prepare the land (use some fertilizer)</c:v>
                </c:pt>
                <c:pt idx="6">
                  <c:v>plant some cowpeas</c:v>
                </c:pt>
                <c:pt idx="7">
                  <c:v>manage pest and diseases,</c:v>
                </c:pt>
                <c:pt idx="8">
                  <c:v>harvesting</c:v>
                </c:pt>
                <c:pt idx="9">
                  <c:v>store the crops using smart dryer</c:v>
                </c:pt>
                <c:pt idx="10">
                  <c:v>manage access using Face Recognition</c:v>
                </c:pt>
                <c:pt idx="11">
                  <c:v>Start selling product</c:v>
                </c:pt>
              </c:strCache>
            </c:strRef>
          </c:cat>
          <c:val>
            <c:numRef>
              <c:f>Duration!$F$2:$F$13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38-4F84-A605-3B93AC46D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50543"/>
        <c:axId val="1480509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Duration!$C$1</c15:sqref>
                        </c15:formulaRef>
                      </c:ext>
                    </c:extLst>
                    <c:strCache>
                      <c:ptCount val="1"/>
                      <c:pt idx="0">
                        <c:v>planned duration (weeks)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Duration!$B$2:$B$13</c15:sqref>
                        </c15:formulaRef>
                      </c:ext>
                    </c:extLst>
                    <c:strCache>
                      <c:ptCount val="12"/>
                      <c:pt idx="0">
                        <c:v>buy the land</c:v>
                      </c:pt>
                      <c:pt idx="1">
                        <c:v>hire workers</c:v>
                      </c:pt>
                      <c:pt idx="2">
                        <c:v>build warehouses</c:v>
                      </c:pt>
                      <c:pt idx="3">
                        <c:v>setup the irrigation system using automatic irrigation system</c:v>
                      </c:pt>
                      <c:pt idx="4">
                        <c:v>setup an energy supply system using solar tracking system and energy manager ,</c:v>
                      </c:pt>
                      <c:pt idx="5">
                        <c:v>prepare the land (use some fertilizer)</c:v>
                      </c:pt>
                      <c:pt idx="6">
                        <c:v>plant some cowpeas</c:v>
                      </c:pt>
                      <c:pt idx="7">
                        <c:v>manage pest and diseases,</c:v>
                      </c:pt>
                      <c:pt idx="8">
                        <c:v>harvesting</c:v>
                      </c:pt>
                      <c:pt idx="9">
                        <c:v>store the crops using smart dryer</c:v>
                      </c:pt>
                      <c:pt idx="10">
                        <c:v>manage access using Face Recognition</c:v>
                      </c:pt>
                      <c:pt idx="11">
                        <c:v>Start selling product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Duration!$C$2:$C$13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738-4F84-A605-3B93AC46DEE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Duration!$D$1</c15:sqref>
                        </c15:formulaRef>
                      </c:ext>
                    </c:extLst>
                    <c:strCache>
                      <c:ptCount val="1"/>
                      <c:pt idx="0">
                        <c:v>actual duration (weeks)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Duration!$B$2:$B$13</c15:sqref>
                        </c15:formulaRef>
                      </c:ext>
                    </c:extLst>
                    <c:strCache>
                      <c:ptCount val="12"/>
                      <c:pt idx="0">
                        <c:v>buy the land</c:v>
                      </c:pt>
                      <c:pt idx="1">
                        <c:v>hire workers</c:v>
                      </c:pt>
                      <c:pt idx="2">
                        <c:v>build warehouses</c:v>
                      </c:pt>
                      <c:pt idx="3">
                        <c:v>setup the irrigation system using automatic irrigation system</c:v>
                      </c:pt>
                      <c:pt idx="4">
                        <c:v>setup an energy supply system using solar tracking system and energy manager ,</c:v>
                      </c:pt>
                      <c:pt idx="5">
                        <c:v>prepare the land (use some fertilizer)</c:v>
                      </c:pt>
                      <c:pt idx="6">
                        <c:v>plant some cowpeas</c:v>
                      </c:pt>
                      <c:pt idx="7">
                        <c:v>manage pest and diseases,</c:v>
                      </c:pt>
                      <c:pt idx="8">
                        <c:v>harvesting</c:v>
                      </c:pt>
                      <c:pt idx="9">
                        <c:v>store the crops using smart dryer</c:v>
                      </c:pt>
                      <c:pt idx="10">
                        <c:v>manage access using Face Recognition</c:v>
                      </c:pt>
                      <c:pt idx="11">
                        <c:v>Start selling product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Duration!$D$2:$D$13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38-4F84-A605-3B93AC46DEE0}"/>
                  </c:ext>
                </c:extLst>
              </c15:ser>
            </c15:filteredLineSeries>
          </c:ext>
        </c:extLst>
      </c:lineChart>
      <c:catAx>
        <c:axId val="1480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48050959"/>
        <c:crosses val="autoZero"/>
        <c:auto val="1"/>
        <c:lblAlgn val="ctr"/>
        <c:lblOffset val="100"/>
        <c:noMultiLvlLbl val="0"/>
      </c:catAx>
      <c:valAx>
        <c:axId val="14805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4805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planned cost vs actual cost</a:t>
            </a:r>
            <a:endParaRPr lang="en-US"/>
          </a:p>
        </c:rich>
      </c:tx>
      <c:layout>
        <c:manualLayout>
          <c:xMode val="edge"/>
          <c:yMode val="edge"/>
          <c:x val="0.3107263180845018"/>
          <c:y val="7.8271514330389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>
        <c:manualLayout>
          <c:layoutTarget val="inner"/>
          <c:xMode val="edge"/>
          <c:yMode val="edge"/>
          <c:x val="5.6972439290430381E-2"/>
          <c:y val="7.3001430497337746E-2"/>
          <c:w val="0.92360484857506453"/>
          <c:h val="0.43400116631424807"/>
        </c:manualLayout>
      </c:layout>
      <c:lineChart>
        <c:grouping val="standard"/>
        <c:varyColors val="0"/>
        <c:ser>
          <c:idx val="3"/>
          <c:order val="2"/>
          <c:tx>
            <c:strRef>
              <c:f>Cost!$F$1</c:f>
              <c:strCache>
                <c:ptCount val="1"/>
                <c:pt idx="0">
                  <c:v>corrective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Cost!$A$2:$A$13</c:f>
              <c:strCache>
                <c:ptCount val="12"/>
                <c:pt idx="0">
                  <c:v>buy the land</c:v>
                </c:pt>
                <c:pt idx="1">
                  <c:v>hire workers</c:v>
                </c:pt>
                <c:pt idx="2">
                  <c:v>build warehouses</c:v>
                </c:pt>
                <c:pt idx="3">
                  <c:v>setup the irrigation system using automatic irrigation system</c:v>
                </c:pt>
                <c:pt idx="4">
                  <c:v>setup an energy supply system using solar tracking system and energy manager ,</c:v>
                </c:pt>
                <c:pt idx="5">
                  <c:v>prepare the land (use some fertilizer)</c:v>
                </c:pt>
                <c:pt idx="6">
                  <c:v>plant some cowpeas</c:v>
                </c:pt>
                <c:pt idx="7">
                  <c:v>manage pest and diseases,</c:v>
                </c:pt>
                <c:pt idx="8">
                  <c:v>harvesting</c:v>
                </c:pt>
                <c:pt idx="9">
                  <c:v>store the crops using smart dryer</c:v>
                </c:pt>
                <c:pt idx="10">
                  <c:v>manage access using Face Recognition</c:v>
                </c:pt>
                <c:pt idx="11">
                  <c:v>Start selling product</c:v>
                </c:pt>
              </c:strCache>
            </c:strRef>
          </c:cat>
          <c:val>
            <c:numRef>
              <c:f>Cost!$F$2:$F$13</c:f>
              <c:numCache>
                <c:formatCode>0</c:formatCode>
                <c:ptCount val="12"/>
                <c:pt idx="0" formatCode="General">
                  <c:v>6000000</c:v>
                </c:pt>
                <c:pt idx="1">
                  <c:v>8700000</c:v>
                </c:pt>
                <c:pt idx="2">
                  <c:v>11200000</c:v>
                </c:pt>
                <c:pt idx="3">
                  <c:v>14200000</c:v>
                </c:pt>
                <c:pt idx="4">
                  <c:v>16700000</c:v>
                </c:pt>
                <c:pt idx="5">
                  <c:v>17075000</c:v>
                </c:pt>
                <c:pt idx="6">
                  <c:v>17300000</c:v>
                </c:pt>
                <c:pt idx="7">
                  <c:v>17300000</c:v>
                </c:pt>
                <c:pt idx="8">
                  <c:v>17300000</c:v>
                </c:pt>
                <c:pt idx="9">
                  <c:v>18225000</c:v>
                </c:pt>
                <c:pt idx="10">
                  <c:v>19912500</c:v>
                </c:pt>
                <c:pt idx="11">
                  <c:v>21600000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1-4CEE-8210-1BD0F3E4AD9C}"/>
            </c:ext>
          </c:extLst>
        </c:ser>
        <c:ser>
          <c:idx val="4"/>
          <c:order val="3"/>
          <c:tx>
            <c:strRef>
              <c:f>Cost!$E$1</c:f>
              <c:strCache>
                <c:ptCount val="1"/>
                <c:pt idx="0">
                  <c:v>cumulative actual cost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Cost!$A$2:$A$13</c:f>
              <c:strCache>
                <c:ptCount val="12"/>
                <c:pt idx="0">
                  <c:v>buy the land</c:v>
                </c:pt>
                <c:pt idx="1">
                  <c:v>hire workers</c:v>
                </c:pt>
                <c:pt idx="2">
                  <c:v>build warehouses</c:v>
                </c:pt>
                <c:pt idx="3">
                  <c:v>setup the irrigation system using automatic irrigation system</c:v>
                </c:pt>
                <c:pt idx="4">
                  <c:v>setup an energy supply system using solar tracking system and energy manager ,</c:v>
                </c:pt>
                <c:pt idx="5">
                  <c:v>prepare the land (use some fertilizer)</c:v>
                </c:pt>
                <c:pt idx="6">
                  <c:v>plant some cowpeas</c:v>
                </c:pt>
                <c:pt idx="7">
                  <c:v>manage pest and diseases,</c:v>
                </c:pt>
                <c:pt idx="8">
                  <c:v>harvesting</c:v>
                </c:pt>
                <c:pt idx="9">
                  <c:v>store the crops using smart dryer</c:v>
                </c:pt>
                <c:pt idx="10">
                  <c:v>manage access using Face Recognition</c:v>
                </c:pt>
                <c:pt idx="11">
                  <c:v>Start selling product</c:v>
                </c:pt>
              </c:strCache>
            </c:strRef>
          </c:cat>
          <c:val>
            <c:numRef>
              <c:f>Cost!$E$2:$E$13</c:f>
              <c:numCache>
                <c:formatCode>General</c:formatCode>
                <c:ptCount val="12"/>
                <c:pt idx="0">
                  <c:v>6000000</c:v>
                </c:pt>
                <c:pt idx="1">
                  <c:v>8700000</c:v>
                </c:pt>
                <c:pt idx="2">
                  <c:v>11200000</c:v>
                </c:pt>
                <c:pt idx="3">
                  <c:v>14200000</c:v>
                </c:pt>
                <c:pt idx="4">
                  <c:v>16700000</c:v>
                </c:pt>
                <c:pt idx="5">
                  <c:v>17075000</c:v>
                </c:pt>
                <c:pt idx="6">
                  <c:v>17300000</c:v>
                </c:pt>
                <c:pt idx="7">
                  <c:v>17300000</c:v>
                </c:pt>
                <c:pt idx="8">
                  <c:v>17300000</c:v>
                </c:pt>
                <c:pt idx="9">
                  <c:v>18225000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1-4CEE-8210-1BD0F3E4AD9C}"/>
            </c:ext>
          </c:extLst>
        </c:ser>
        <c:ser>
          <c:idx val="2"/>
          <c:order val="4"/>
          <c:tx>
            <c:strRef>
              <c:f>Cost!$D$1</c:f>
              <c:strCache>
                <c:ptCount val="1"/>
                <c:pt idx="0">
                  <c:v>cumulative planned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Cost!$A$2:$A$13</c:f>
              <c:strCache>
                <c:ptCount val="12"/>
                <c:pt idx="0">
                  <c:v>buy the land</c:v>
                </c:pt>
                <c:pt idx="1">
                  <c:v>hire workers</c:v>
                </c:pt>
                <c:pt idx="2">
                  <c:v>build warehouses</c:v>
                </c:pt>
                <c:pt idx="3">
                  <c:v>setup the irrigation system using automatic irrigation system</c:v>
                </c:pt>
                <c:pt idx="4">
                  <c:v>setup an energy supply system using solar tracking system and energy manager ,</c:v>
                </c:pt>
                <c:pt idx="5">
                  <c:v>prepare the land (use some fertilizer)</c:v>
                </c:pt>
                <c:pt idx="6">
                  <c:v>plant some cowpeas</c:v>
                </c:pt>
                <c:pt idx="7">
                  <c:v>manage pest and diseases,</c:v>
                </c:pt>
                <c:pt idx="8">
                  <c:v>harvesting</c:v>
                </c:pt>
                <c:pt idx="9">
                  <c:v>store the crops using smart dryer</c:v>
                </c:pt>
                <c:pt idx="10">
                  <c:v>manage access using Face Recognition</c:v>
                </c:pt>
                <c:pt idx="11">
                  <c:v>Start selling product</c:v>
                </c:pt>
              </c:strCache>
            </c:strRef>
          </c:cat>
          <c:val>
            <c:numRef>
              <c:f>Cost!$D$2:$D$13</c:f>
              <c:numCache>
                <c:formatCode>General</c:formatCode>
                <c:ptCount val="12"/>
                <c:pt idx="0">
                  <c:v>5000000</c:v>
                </c:pt>
                <c:pt idx="1">
                  <c:v>8000000</c:v>
                </c:pt>
                <c:pt idx="2">
                  <c:v>12000000</c:v>
                </c:pt>
                <c:pt idx="3">
                  <c:v>15800000</c:v>
                </c:pt>
                <c:pt idx="4">
                  <c:v>18800000</c:v>
                </c:pt>
                <c:pt idx="5">
                  <c:v>19300000</c:v>
                </c:pt>
                <c:pt idx="6">
                  <c:v>19600000</c:v>
                </c:pt>
                <c:pt idx="7">
                  <c:v>19600000</c:v>
                </c:pt>
                <c:pt idx="8">
                  <c:v>19600000</c:v>
                </c:pt>
                <c:pt idx="9">
                  <c:v>20600000</c:v>
                </c:pt>
                <c:pt idx="10">
                  <c:v>21600000</c:v>
                </c:pt>
                <c:pt idx="11">
                  <c:v>21600000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1-4CEE-8210-1BD0F3E4A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50543"/>
        <c:axId val="1480509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Cost!$B$1</c15:sqref>
                        </c15:formulaRef>
                      </c:ext>
                    </c:extLst>
                    <c:strCache>
                      <c:ptCount val="1"/>
                      <c:pt idx="0">
                        <c:v>planned cost F CFA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Cost!$A$2:$A$13</c15:sqref>
                        </c15:formulaRef>
                      </c:ext>
                    </c:extLst>
                    <c:strCache>
                      <c:ptCount val="12"/>
                      <c:pt idx="0">
                        <c:v>buy the land</c:v>
                      </c:pt>
                      <c:pt idx="1">
                        <c:v>hire workers</c:v>
                      </c:pt>
                      <c:pt idx="2">
                        <c:v>build warehouses</c:v>
                      </c:pt>
                      <c:pt idx="3">
                        <c:v>setup the irrigation system using automatic irrigation system</c:v>
                      </c:pt>
                      <c:pt idx="4">
                        <c:v>setup an energy supply system using solar tracking system and energy manager ,</c:v>
                      </c:pt>
                      <c:pt idx="5">
                        <c:v>prepare the land (use some fertilizer)</c:v>
                      </c:pt>
                      <c:pt idx="6">
                        <c:v>plant some cowpeas</c:v>
                      </c:pt>
                      <c:pt idx="7">
                        <c:v>manage pest and diseases,</c:v>
                      </c:pt>
                      <c:pt idx="8">
                        <c:v>harvesting</c:v>
                      </c:pt>
                      <c:pt idx="9">
                        <c:v>store the crops using smart dryer</c:v>
                      </c:pt>
                      <c:pt idx="10">
                        <c:v>manage access using Face Recognition</c:v>
                      </c:pt>
                      <c:pt idx="11">
                        <c:v>Start selling product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Cost!$B$2:$B$13</c15:sqref>
                        </c15:formulaRef>
                      </c:ext>
                    </c:extLst>
                    <c:numCache>
                      <c:formatCode>_-* #,##0\ "CFA"_-;\-* #,##0\ "CFA"_-;_-* "-"??\ "CFA"_-;_-@_-</c:formatCode>
                      <c:ptCount val="12"/>
                      <c:pt idx="0">
                        <c:v>5000000</c:v>
                      </c:pt>
                      <c:pt idx="1">
                        <c:v>3000000</c:v>
                      </c:pt>
                      <c:pt idx="2">
                        <c:v>4000000</c:v>
                      </c:pt>
                      <c:pt idx="3">
                        <c:v>3800000</c:v>
                      </c:pt>
                      <c:pt idx="4">
                        <c:v>3000000</c:v>
                      </c:pt>
                      <c:pt idx="5">
                        <c:v>500000</c:v>
                      </c:pt>
                      <c:pt idx="6">
                        <c:v>300000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1000000</c:v>
                      </c:pt>
                      <c:pt idx="10">
                        <c:v>1000000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BC1-4CEE-8210-1BD0F3E4AD9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Cost!$C$1</c15:sqref>
                        </c15:formulaRef>
                      </c:ext>
                    </c:extLst>
                    <c:strCache>
                      <c:ptCount val="1"/>
                      <c:pt idx="0">
                        <c:v>actual cost F CFA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Cost!$A$2:$A$13</c15:sqref>
                        </c15:formulaRef>
                      </c:ext>
                    </c:extLst>
                    <c:strCache>
                      <c:ptCount val="12"/>
                      <c:pt idx="0">
                        <c:v>buy the land</c:v>
                      </c:pt>
                      <c:pt idx="1">
                        <c:v>hire workers</c:v>
                      </c:pt>
                      <c:pt idx="2">
                        <c:v>build warehouses</c:v>
                      </c:pt>
                      <c:pt idx="3">
                        <c:v>setup the irrigation system using automatic irrigation system</c:v>
                      </c:pt>
                      <c:pt idx="4">
                        <c:v>setup an energy supply system using solar tracking system and energy manager ,</c:v>
                      </c:pt>
                      <c:pt idx="5">
                        <c:v>prepare the land (use some fertilizer)</c:v>
                      </c:pt>
                      <c:pt idx="6">
                        <c:v>plant some cowpeas</c:v>
                      </c:pt>
                      <c:pt idx="7">
                        <c:v>manage pest and diseases,</c:v>
                      </c:pt>
                      <c:pt idx="8">
                        <c:v>harvesting</c:v>
                      </c:pt>
                      <c:pt idx="9">
                        <c:v>store the crops using smart dryer</c:v>
                      </c:pt>
                      <c:pt idx="10">
                        <c:v>manage access using Face Recognition</c:v>
                      </c:pt>
                      <c:pt idx="11">
                        <c:v>Start selling product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Cost!$C$2:$C$13</c15:sqref>
                        </c15:formulaRef>
                      </c:ext>
                    </c:extLst>
                    <c:numCache>
                      <c:formatCode>_-* #,##0\ "CFA"_-;\-* #,##0\ "CFA"_-;_-* "-"??\ "CFA"_-;_-@_-</c:formatCode>
                      <c:ptCount val="12"/>
                      <c:pt idx="0">
                        <c:v>6000000</c:v>
                      </c:pt>
                      <c:pt idx="1">
                        <c:v>2700000</c:v>
                      </c:pt>
                      <c:pt idx="2">
                        <c:v>2500000</c:v>
                      </c:pt>
                      <c:pt idx="3">
                        <c:v>3000000</c:v>
                      </c:pt>
                      <c:pt idx="4">
                        <c:v>2500000</c:v>
                      </c:pt>
                      <c:pt idx="5">
                        <c:v>375000</c:v>
                      </c:pt>
                      <c:pt idx="6">
                        <c:v>225000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925000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BC1-4CEE-8210-1BD0F3E4AD9C}"/>
                  </c:ext>
                </c:extLst>
              </c15:ser>
            </c15:filteredLineSeries>
          </c:ext>
        </c:extLst>
      </c:lineChart>
      <c:catAx>
        <c:axId val="1480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48050959"/>
        <c:crosses val="autoZero"/>
        <c:auto val="1"/>
        <c:lblAlgn val="ctr"/>
        <c:lblOffset val="100"/>
        <c:noMultiLvlLbl val="0"/>
      </c:catAx>
      <c:valAx>
        <c:axId val="14805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4805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365125</xdr:colOff>
      <xdr:row>15</xdr:row>
      <xdr:rowOff>73025</xdr:rowOff>
    </xdr:from>
    <xdr:to>
      <xdr:col>4</xdr:col>
      <xdr:colOff>409575</xdr:colOff>
      <xdr:row>36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ADA473B-F9BD-43BE-9E8A-F37B9BAC8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15</xdr:row>
      <xdr:rowOff>44450</xdr:rowOff>
    </xdr:from>
    <xdr:to>
      <xdr:col>3</xdr:col>
      <xdr:colOff>758825</xdr:colOff>
      <xdr:row>36</xdr:row>
      <xdr:rowOff>4762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0148778-75DC-46E8-AB1E-3DDCAEFD2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770A18-9421-4B9F-89B2-DBF076EC7A19}" name="Tableau1" displayName="Tableau1" ref="B1:G13" totalsRowShown="0">
  <autoFilter ref="B1:G13" xr:uid="{72770A18-9421-4B9F-89B2-DBF076EC7A19}"/>
  <tableColumns count="6">
    <tableColumn id="1" xr3:uid="{AB60D0D0-3D2E-451B-8163-2159E9B7FCB1}" name="Tasks"/>
    <tableColumn id="2" xr3:uid="{B2F1D556-5429-41DD-A296-52DD6CB98949}" name="planned duration (weeks)" dataDxfId="9"/>
    <tableColumn id="3" xr3:uid="{23874EC3-7CB3-4174-A3D2-4526C367438F}" name="actual duration (weeks)" dataDxfId="8"/>
    <tableColumn id="4" xr3:uid="{E7F43B15-DAFC-43CC-AB67-67ED28576730}" name="cumulative planned durations" dataDxfId="7">
      <calculatedColumnFormula>E1+C2</calculatedColumnFormula>
    </tableColumn>
    <tableColumn id="5" xr3:uid="{10463ECD-B524-429F-8D19-CD7D976960AB}" name="cumulative actual durations " dataDxfId="6">
      <calculatedColumnFormula>IF(D2="","",F1+D2)</calculatedColumnFormula>
    </tableColumn>
    <tableColumn id="6" xr3:uid="{B998FBA3-34AA-42F0-B536-9058455EEC34}" name="corrective" dataDxfId="5">
      <calculatedColumnFormula>IF(ISNA(Tableau1[[#This Row],[cumulative actual durations ]]),J6,Tableau1[[#This Row],[cumulative actual durations 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879BC4-8A43-44CD-8B64-3B6747A5F74B}" name="Tableau15" displayName="Tableau15" ref="A1:F13" totalsRowShown="0">
  <autoFilter ref="A1:F13" xr:uid="{FE879BC4-8A43-44CD-8B64-3B6747A5F74B}"/>
  <tableColumns count="6">
    <tableColumn id="1" xr3:uid="{A5D10605-F700-48FA-BD91-C579E261DE75}" name="Tasks"/>
    <tableColumn id="2" xr3:uid="{9EA99BE5-84F9-45A1-8797-D87430A98E5B}" name="planned cost F CFA" dataDxfId="2"/>
    <tableColumn id="3" xr3:uid="{86CBF882-CD81-4704-8301-C2567B75E310}" name="actual cost F CFA" dataDxfId="0"/>
    <tableColumn id="4" xr3:uid="{DF9CA2FE-893C-4B3C-BF84-ED76065B8861}" name="cumulative planned cost" dataDxfId="1">
      <calculatedColumnFormula>D1+B2</calculatedColumnFormula>
    </tableColumn>
    <tableColumn id="5" xr3:uid="{2E80369F-4B82-4F5D-B308-C4EDBFD103D1}" name="cumulative actual cost " dataDxfId="4">
      <calculatedColumnFormula>IF(C2="","",E1+C2)</calculatedColumnFormula>
    </tableColumn>
    <tableColumn id="6" xr3:uid="{AE558D09-A4B3-4B22-BFFF-F84B5C2344B3}" name="corrective" dataDxfId="3">
      <calculatedColumnFormula>IF(ISNA(Tableau15[[#This Row],[cumulative actual cost ]]),I6,Tableau15[[#This Row],[cumulative actual cost 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3"/>
  <sheetViews>
    <sheetView topLeftCell="A10" workbookViewId="0">
      <selection activeCell="F17" sqref="F17"/>
    </sheetView>
  </sheetViews>
  <sheetFormatPr baseColWidth="10" defaultColWidth="8.7265625" defaultRowHeight="14.75" x14ac:dyDescent="0.75"/>
  <cols>
    <col min="2" max="2" width="53.76953125" customWidth="1"/>
    <col min="3" max="3" width="23.36328125" customWidth="1"/>
    <col min="4" max="4" width="22.36328125" customWidth="1"/>
    <col min="5" max="5" width="25.1796875" customWidth="1"/>
    <col min="6" max="6" width="23.36328125" customWidth="1"/>
    <col min="7" max="7" width="10.86328125" customWidth="1"/>
    <col min="9" max="9" width="14.26953125" bestFit="1" customWidth="1"/>
  </cols>
  <sheetData>
    <row r="1" spans="2:10" ht="29.5" x14ac:dyDescent="0.75">
      <c r="B1" s="4" t="s">
        <v>0</v>
      </c>
      <c r="C1" s="3" t="s">
        <v>14</v>
      </c>
      <c r="D1" s="2" t="s">
        <v>15</v>
      </c>
      <c r="E1" s="5" t="s">
        <v>20</v>
      </c>
      <c r="F1" s="9" t="s">
        <v>21</v>
      </c>
      <c r="G1" s="8" t="s">
        <v>13</v>
      </c>
    </row>
    <row r="2" spans="2:10" x14ac:dyDescent="0.75">
      <c r="B2" t="s">
        <v>1</v>
      </c>
      <c r="C2" s="6">
        <v>1</v>
      </c>
      <c r="D2" s="6">
        <v>1</v>
      </c>
      <c r="E2" s="6">
        <f>C2</f>
        <v>1</v>
      </c>
      <c r="F2" s="6">
        <f>D2</f>
        <v>1</v>
      </c>
      <c r="G2" s="6">
        <f>IF(ISNA(Tableau1[[#This Row],[cumulative actual durations ]]),J6,Tableau1[[#This Row],[cumulative actual durations ]])</f>
        <v>1</v>
      </c>
    </row>
    <row r="3" spans="2:10" x14ac:dyDescent="0.75">
      <c r="B3" t="s">
        <v>2</v>
      </c>
      <c r="C3" s="6">
        <v>1</v>
      </c>
      <c r="D3" s="6">
        <v>2</v>
      </c>
      <c r="E3" s="6">
        <f>E2+C3</f>
        <v>2</v>
      </c>
      <c r="F3" s="6">
        <f>IF(D3="",NA(),F2+D3)</f>
        <v>3</v>
      </c>
      <c r="G3" s="7">
        <f>IF(ISNA(Tableau1[[#This Row],[cumulative actual durations ]]),$J$6+G2,Tableau1[[#This Row],[cumulative actual durations ]])</f>
        <v>3</v>
      </c>
      <c r="I3" s="10" t="s">
        <v>16</v>
      </c>
      <c r="J3">
        <f>_xlfn.AGGREGATE(4,6,Tableau1[[cumulative actual durations ]])</f>
        <v>18</v>
      </c>
    </row>
    <row r="4" spans="2:10" x14ac:dyDescent="0.75">
      <c r="B4" t="s">
        <v>3</v>
      </c>
      <c r="C4" s="6">
        <v>4</v>
      </c>
      <c r="D4" s="6">
        <v>3</v>
      </c>
      <c r="E4" s="6">
        <f t="shared" ref="E4:E13" si="0">E3+C4</f>
        <v>6</v>
      </c>
      <c r="F4" s="6">
        <f t="shared" ref="F4:F13" si="1">IF(D4="",NA(),F3+D4)</f>
        <v>6</v>
      </c>
      <c r="G4" s="7">
        <f>IF(ISNA(Tableau1[[#This Row],[cumulative actual durations ]]),$J$6+G3,Tableau1[[#This Row],[cumulative actual durations ]])</f>
        <v>6</v>
      </c>
      <c r="I4" s="10" t="s">
        <v>17</v>
      </c>
      <c r="J4">
        <f>_xlfn.AGGREGATE(4,6,Tableau1[cumulative planned durations])</f>
        <v>22</v>
      </c>
    </row>
    <row r="5" spans="2:10" x14ac:dyDescent="0.75">
      <c r="B5" t="s">
        <v>4</v>
      </c>
      <c r="C5" s="6">
        <v>3</v>
      </c>
      <c r="D5" s="6">
        <v>1</v>
      </c>
      <c r="E5" s="6">
        <f t="shared" si="0"/>
        <v>9</v>
      </c>
      <c r="F5" s="6">
        <f t="shared" si="1"/>
        <v>7</v>
      </c>
      <c r="G5" s="7">
        <f>IF(ISNA(Tableau1[[#This Row],[cumulative actual durations ]]),$J$6+G4,Tableau1[[#This Row],[cumulative actual durations ]])</f>
        <v>7</v>
      </c>
      <c r="I5" s="10" t="s">
        <v>18</v>
      </c>
      <c r="J5">
        <f>COUNTIF(Tableau1[[cumulative actual durations ]],"#N/A")</f>
        <v>2</v>
      </c>
    </row>
    <row r="6" spans="2:10" ht="33.25" customHeight="1" x14ac:dyDescent="0.75">
      <c r="B6" s="1" t="s">
        <v>5</v>
      </c>
      <c r="C6" s="6">
        <v>3</v>
      </c>
      <c r="D6" s="6">
        <v>1</v>
      </c>
      <c r="E6" s="6">
        <f t="shared" si="0"/>
        <v>12</v>
      </c>
      <c r="F6" s="6">
        <f t="shared" si="1"/>
        <v>8</v>
      </c>
      <c r="G6" s="7">
        <f>IF(ISNA(Tableau1[[#This Row],[cumulative actual durations ]]),$J$6+G5,Tableau1[[#This Row],[cumulative actual durations ]])</f>
        <v>8</v>
      </c>
      <c r="I6" s="10" t="s">
        <v>19</v>
      </c>
      <c r="J6">
        <f>(J4-J3)/J5</f>
        <v>2</v>
      </c>
    </row>
    <row r="7" spans="2:10" x14ac:dyDescent="0.75">
      <c r="B7" t="s">
        <v>6</v>
      </c>
      <c r="C7" s="6">
        <v>1</v>
      </c>
      <c r="D7" s="6">
        <v>2</v>
      </c>
      <c r="E7" s="6">
        <f t="shared" si="0"/>
        <v>13</v>
      </c>
      <c r="F7" s="6">
        <f t="shared" si="1"/>
        <v>10</v>
      </c>
      <c r="G7" s="7">
        <f>IF(ISNA(Tableau1[[#This Row],[cumulative actual durations ]]),$J$6+G6,Tableau1[[#This Row],[cumulative actual durations ]])</f>
        <v>10</v>
      </c>
    </row>
    <row r="8" spans="2:10" x14ac:dyDescent="0.75">
      <c r="B8" t="s">
        <v>7</v>
      </c>
      <c r="C8" s="6">
        <v>1</v>
      </c>
      <c r="D8" s="6">
        <v>1</v>
      </c>
      <c r="E8" s="6">
        <f t="shared" si="0"/>
        <v>14</v>
      </c>
      <c r="F8" s="6">
        <f t="shared" si="1"/>
        <v>11</v>
      </c>
      <c r="G8" s="7">
        <f>IF(ISNA(Tableau1[[#This Row],[cumulative actual durations ]]),$J$6+G7,Tableau1[[#This Row],[cumulative actual durations ]])</f>
        <v>11</v>
      </c>
    </row>
    <row r="9" spans="2:10" x14ac:dyDescent="0.75">
      <c r="B9" t="s">
        <v>9</v>
      </c>
      <c r="C9" s="6">
        <v>1</v>
      </c>
      <c r="D9" s="6">
        <v>1</v>
      </c>
      <c r="E9" s="6">
        <f t="shared" si="0"/>
        <v>15</v>
      </c>
      <c r="F9" s="6">
        <f t="shared" si="1"/>
        <v>12</v>
      </c>
      <c r="G9" s="7">
        <f>IF(ISNA(Tableau1[[#This Row],[cumulative actual durations ]]),$J$6+G8,Tableau1[[#This Row],[cumulative actual durations ]])</f>
        <v>12</v>
      </c>
    </row>
    <row r="10" spans="2:10" x14ac:dyDescent="0.75">
      <c r="B10" t="s">
        <v>8</v>
      </c>
      <c r="C10" s="6">
        <v>1</v>
      </c>
      <c r="D10" s="6">
        <v>3</v>
      </c>
      <c r="E10" s="6">
        <f t="shared" si="0"/>
        <v>16</v>
      </c>
      <c r="F10" s="6">
        <f t="shared" si="1"/>
        <v>15</v>
      </c>
      <c r="G10" s="7">
        <f>IF(ISNA(Tableau1[[#This Row],[cumulative actual durations ]]),$J$6+G9,Tableau1[[#This Row],[cumulative actual durations ]])</f>
        <v>15</v>
      </c>
    </row>
    <row r="11" spans="2:10" x14ac:dyDescent="0.75">
      <c r="B11" t="s">
        <v>10</v>
      </c>
      <c r="C11" s="6">
        <v>1</v>
      </c>
      <c r="D11" s="6">
        <v>3</v>
      </c>
      <c r="E11" s="6">
        <f t="shared" si="0"/>
        <v>17</v>
      </c>
      <c r="F11" s="6">
        <f t="shared" si="1"/>
        <v>18</v>
      </c>
      <c r="G11" s="7">
        <f>IF(ISNA(Tableau1[[#This Row],[cumulative actual durations ]]),$J$6+G10,Tableau1[[#This Row],[cumulative actual durations ]])</f>
        <v>18</v>
      </c>
    </row>
    <row r="12" spans="2:10" x14ac:dyDescent="0.75">
      <c r="B12" t="s">
        <v>11</v>
      </c>
      <c r="C12" s="6">
        <v>1</v>
      </c>
      <c r="D12" s="6"/>
      <c r="E12" s="6">
        <f t="shared" si="0"/>
        <v>18</v>
      </c>
      <c r="F12" s="6" t="e">
        <f t="shared" si="1"/>
        <v>#N/A</v>
      </c>
      <c r="G12" s="7">
        <f>IF(ISNA(Tableau1[[#This Row],[cumulative actual durations ]]),$J$6+G11,Tableau1[[#This Row],[cumulative actual durations ]])</f>
        <v>20</v>
      </c>
    </row>
    <row r="13" spans="2:10" x14ac:dyDescent="0.75">
      <c r="B13" t="s">
        <v>12</v>
      </c>
      <c r="C13" s="6">
        <v>4</v>
      </c>
      <c r="D13" s="6"/>
      <c r="E13" s="6">
        <f t="shared" si="0"/>
        <v>22</v>
      </c>
      <c r="F13" s="6" t="e">
        <f t="shared" si="1"/>
        <v>#N/A</v>
      </c>
      <c r="G13" s="7">
        <f>IF(ISNA(Tableau1[[#This Row],[cumulative actual durations ]]),$J$6+G12,Tableau1[[#This Row],[cumulative actual durations ]])</f>
        <v>22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4E46-76CB-497F-9FF1-60586D78BFCC}">
  <dimension ref="A1:I13"/>
  <sheetViews>
    <sheetView tabSelected="1" topLeftCell="A17" workbookViewId="0">
      <selection activeCell="E31" sqref="E31"/>
    </sheetView>
  </sheetViews>
  <sheetFormatPr baseColWidth="10" defaultRowHeight="14.75" x14ac:dyDescent="0.75"/>
  <cols>
    <col min="1" max="1" width="50.26953125" bestFit="1" customWidth="1"/>
    <col min="2" max="2" width="24.6328125" bestFit="1" customWidth="1"/>
    <col min="3" max="3" width="22.81640625" bestFit="1" customWidth="1"/>
    <col min="4" max="5" width="12.2265625" bestFit="1" customWidth="1"/>
  </cols>
  <sheetData>
    <row r="1" spans="1:9" ht="29.5" x14ac:dyDescent="0.75">
      <c r="A1" s="4" t="s">
        <v>0</v>
      </c>
      <c r="B1" s="3" t="s">
        <v>25</v>
      </c>
      <c r="C1" s="2" t="s">
        <v>24</v>
      </c>
      <c r="D1" s="5" t="s">
        <v>23</v>
      </c>
      <c r="E1" s="9" t="s">
        <v>22</v>
      </c>
      <c r="F1" s="8" t="s">
        <v>13</v>
      </c>
    </row>
    <row r="2" spans="1:9" x14ac:dyDescent="0.75">
      <c r="A2" t="s">
        <v>1</v>
      </c>
      <c r="B2" s="11">
        <v>5000000</v>
      </c>
      <c r="C2" s="11">
        <v>6000000</v>
      </c>
      <c r="D2" s="6">
        <f>B2</f>
        <v>5000000</v>
      </c>
      <c r="E2" s="6">
        <f>C2</f>
        <v>6000000</v>
      </c>
      <c r="F2" s="6">
        <f>IF(ISNA(Tableau15[[#This Row],[cumulative actual cost ]]),I6,Tableau15[[#This Row],[cumulative actual cost ]])</f>
        <v>6000000</v>
      </c>
    </row>
    <row r="3" spans="1:9" x14ac:dyDescent="0.75">
      <c r="A3" t="s">
        <v>2</v>
      </c>
      <c r="B3" s="11">
        <v>3000000</v>
      </c>
      <c r="C3" s="11">
        <v>2700000</v>
      </c>
      <c r="D3" s="6">
        <f>D2+B3</f>
        <v>8000000</v>
      </c>
      <c r="E3" s="6">
        <f>IF(C3="",NA(),E2+C3)</f>
        <v>8700000</v>
      </c>
      <c r="F3" s="7">
        <f>IF(ISNA(Tableau15[[#This Row],[cumulative actual cost ]]),$I$6+F2,Tableau15[[#This Row],[cumulative actual cost ]])</f>
        <v>8700000</v>
      </c>
      <c r="H3" s="10" t="s">
        <v>16</v>
      </c>
      <c r="I3">
        <f>_xlfn.AGGREGATE(4,6,Tableau15[[cumulative actual cost ]])</f>
        <v>18225000</v>
      </c>
    </row>
    <row r="4" spans="1:9" x14ac:dyDescent="0.75">
      <c r="A4" t="s">
        <v>3</v>
      </c>
      <c r="B4" s="11">
        <v>4000000</v>
      </c>
      <c r="C4" s="11">
        <v>2500000</v>
      </c>
      <c r="D4" s="6">
        <f t="shared" ref="D4:D13" si="0">D3+B4</f>
        <v>12000000</v>
      </c>
      <c r="E4" s="6">
        <f t="shared" ref="E4:E13" si="1">IF(C4="",NA(),E3+C4)</f>
        <v>11200000</v>
      </c>
      <c r="F4" s="7">
        <f>IF(ISNA(Tableau15[[#This Row],[cumulative actual cost ]]),$I$6+F3,Tableau15[[#This Row],[cumulative actual cost ]])</f>
        <v>11200000</v>
      </c>
      <c r="H4" s="10" t="s">
        <v>17</v>
      </c>
      <c r="I4">
        <f>_xlfn.AGGREGATE(4,6,Tableau15[cumulative planned cost])</f>
        <v>21600000</v>
      </c>
    </row>
    <row r="5" spans="1:9" x14ac:dyDescent="0.75">
      <c r="A5" t="s">
        <v>4</v>
      </c>
      <c r="B5" s="11">
        <v>3800000</v>
      </c>
      <c r="C5" s="11">
        <v>3000000</v>
      </c>
      <c r="D5" s="6">
        <f t="shared" si="0"/>
        <v>15800000</v>
      </c>
      <c r="E5" s="6">
        <f t="shared" si="1"/>
        <v>14200000</v>
      </c>
      <c r="F5" s="7">
        <f>IF(ISNA(Tableau15[[#This Row],[cumulative actual cost ]]),$I$6+F4,Tableau15[[#This Row],[cumulative actual cost ]])</f>
        <v>14200000</v>
      </c>
      <c r="H5" s="10" t="s">
        <v>18</v>
      </c>
      <c r="I5">
        <f>COUNTIF(Tableau15[[cumulative actual cost ]],"#N/A")</f>
        <v>2</v>
      </c>
    </row>
    <row r="6" spans="1:9" ht="37.5" customHeight="1" x14ac:dyDescent="0.75">
      <c r="A6" s="1" t="s">
        <v>5</v>
      </c>
      <c r="B6" s="11">
        <v>3000000</v>
      </c>
      <c r="C6" s="11">
        <v>2500000</v>
      </c>
      <c r="D6" s="6">
        <f t="shared" si="0"/>
        <v>18800000</v>
      </c>
      <c r="E6" s="6">
        <f t="shared" si="1"/>
        <v>16700000</v>
      </c>
      <c r="F6" s="7">
        <f>IF(ISNA(Tableau15[[#This Row],[cumulative actual cost ]]),$I$6+F5,Tableau15[[#This Row],[cumulative actual cost ]])</f>
        <v>16700000</v>
      </c>
      <c r="H6" s="10" t="s">
        <v>19</v>
      </c>
      <c r="I6">
        <f>(I4-I3)/I5</f>
        <v>1687500</v>
      </c>
    </row>
    <row r="7" spans="1:9" x14ac:dyDescent="0.75">
      <c r="A7" t="s">
        <v>6</v>
      </c>
      <c r="B7" s="11">
        <v>500000</v>
      </c>
      <c r="C7" s="11">
        <v>375000</v>
      </c>
      <c r="D7" s="6">
        <f t="shared" si="0"/>
        <v>19300000</v>
      </c>
      <c r="E7" s="6">
        <f t="shared" si="1"/>
        <v>17075000</v>
      </c>
      <c r="F7" s="7">
        <f>IF(ISNA(Tableau15[[#This Row],[cumulative actual cost ]]),$I$6+F6,Tableau15[[#This Row],[cumulative actual cost ]])</f>
        <v>17075000</v>
      </c>
    </row>
    <row r="8" spans="1:9" x14ac:dyDescent="0.75">
      <c r="A8" t="s">
        <v>7</v>
      </c>
      <c r="B8" s="11">
        <v>300000</v>
      </c>
      <c r="C8" s="11">
        <v>225000</v>
      </c>
      <c r="D8" s="6">
        <f t="shared" si="0"/>
        <v>19600000</v>
      </c>
      <c r="E8" s="6">
        <f t="shared" si="1"/>
        <v>17300000</v>
      </c>
      <c r="F8" s="7">
        <f>IF(ISNA(Tableau15[[#This Row],[cumulative actual cost ]]),$I$6+F7,Tableau15[[#This Row],[cumulative actual cost ]])</f>
        <v>17300000</v>
      </c>
    </row>
    <row r="9" spans="1:9" x14ac:dyDescent="0.75">
      <c r="A9" t="s">
        <v>9</v>
      </c>
      <c r="B9" s="11">
        <v>0</v>
      </c>
      <c r="C9" s="11">
        <v>0</v>
      </c>
      <c r="D9" s="6">
        <f t="shared" si="0"/>
        <v>19600000</v>
      </c>
      <c r="E9" s="6">
        <f t="shared" si="1"/>
        <v>17300000</v>
      </c>
      <c r="F9" s="7">
        <f>IF(ISNA(Tableau15[[#This Row],[cumulative actual cost ]]),$I$6+F8,Tableau15[[#This Row],[cumulative actual cost ]])</f>
        <v>17300000</v>
      </c>
    </row>
    <row r="10" spans="1:9" x14ac:dyDescent="0.75">
      <c r="A10" t="s">
        <v>8</v>
      </c>
      <c r="B10" s="11">
        <v>0</v>
      </c>
      <c r="C10" s="11">
        <v>0</v>
      </c>
      <c r="D10" s="6">
        <f t="shared" si="0"/>
        <v>19600000</v>
      </c>
      <c r="E10" s="6">
        <f t="shared" si="1"/>
        <v>17300000</v>
      </c>
      <c r="F10" s="7">
        <f>IF(ISNA(Tableau15[[#This Row],[cumulative actual cost ]]),$I$6+F9,Tableau15[[#This Row],[cumulative actual cost ]])</f>
        <v>17300000</v>
      </c>
    </row>
    <row r="11" spans="1:9" x14ac:dyDescent="0.75">
      <c r="A11" t="s">
        <v>10</v>
      </c>
      <c r="B11" s="11">
        <v>1000000</v>
      </c>
      <c r="C11" s="11">
        <v>925000</v>
      </c>
      <c r="D11" s="6">
        <f t="shared" si="0"/>
        <v>20600000</v>
      </c>
      <c r="E11" s="6">
        <f t="shared" si="1"/>
        <v>18225000</v>
      </c>
      <c r="F11" s="7">
        <f>IF(ISNA(Tableau15[[#This Row],[cumulative actual cost ]]),$I$6+F10,Tableau15[[#This Row],[cumulative actual cost ]])</f>
        <v>18225000</v>
      </c>
    </row>
    <row r="12" spans="1:9" x14ac:dyDescent="0.75">
      <c r="A12" t="s">
        <v>11</v>
      </c>
      <c r="B12" s="11">
        <v>1000000</v>
      </c>
      <c r="C12" s="11"/>
      <c r="D12" s="6">
        <f t="shared" si="0"/>
        <v>21600000</v>
      </c>
      <c r="E12" s="6" t="e">
        <f t="shared" si="1"/>
        <v>#N/A</v>
      </c>
      <c r="F12" s="7">
        <f>IF(ISNA(Tableau15[[#This Row],[cumulative actual cost ]]),$I$6+F11,Tableau15[[#This Row],[cumulative actual cost ]])</f>
        <v>19912500</v>
      </c>
    </row>
    <row r="13" spans="1:9" x14ac:dyDescent="0.75">
      <c r="A13" t="s">
        <v>12</v>
      </c>
      <c r="B13" s="11">
        <v>0</v>
      </c>
      <c r="C13" s="11"/>
      <c r="D13" s="6">
        <f t="shared" si="0"/>
        <v>21600000</v>
      </c>
      <c r="E13" s="6" t="e">
        <f t="shared" si="1"/>
        <v>#N/A</v>
      </c>
      <c r="F13" s="7">
        <f>IF(ISNA(Tableau15[[#This Row],[cumulative actual cost ]]),$I$6+F12,Tableau15[[#This Row],[cumulative actual cost ]])</f>
        <v>21600000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Duration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Hamado KONGO</cp:lastModifiedBy>
  <dcterms:created xsi:type="dcterms:W3CDTF">2015-06-05T18:19:34Z</dcterms:created>
  <dcterms:modified xsi:type="dcterms:W3CDTF">2025-01-29T20:09:38Z</dcterms:modified>
</cp:coreProperties>
</file>