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GitHub\Excellence-Program\students_files\template-KONGO\template-KONGO_files\"/>
    </mc:Choice>
  </mc:AlternateContent>
  <xr:revisionPtr revIDLastSave="0" documentId="13_ncr:1_{E75351D6-4722-4921-B264-9BBB1CEB940F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Duration" sheetId="1" r:id="rId1"/>
    <sheet name="Co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J3" i="2" s="1"/>
  <c r="F2" i="2"/>
  <c r="G2" i="2" s="1"/>
  <c r="E2" i="2"/>
  <c r="E3" i="2" s="1"/>
  <c r="J4" i="2" s="1"/>
  <c r="F2" i="1"/>
  <c r="G2" i="1" s="1"/>
  <c r="E2" i="1"/>
  <c r="E3" i="1" s="1"/>
  <c r="J5" i="2" l="1"/>
  <c r="J6" i="2" s="1"/>
  <c r="G3" i="2" s="1"/>
  <c r="F3" i="1"/>
  <c r="J4" i="1" l="1"/>
  <c r="J3" i="1" l="1"/>
  <c r="J5" i="1" l="1"/>
  <c r="J6" i="1" s="1"/>
  <c r="G3" i="1" s="1"/>
</calcChain>
</file>

<file path=xl/sharedStrings.xml><?xml version="1.0" encoding="utf-8"?>
<sst xmlns="http://schemas.openxmlformats.org/spreadsheetml/2006/main" count="24" uniqueCount="16">
  <si>
    <t>Tasks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</si>
  <si>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</si>
  <si>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</si>
  <si>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</si>
  <si>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</si>
  <si>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</si>
  <si>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</si>
  <si>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</si>
  <si>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</si>
  <si>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</si>
  <si>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>start product transformation using the ball mill</t>
  </si>
  <si>
    <t>look for a waste management system</t>
  </si>
  <si>
    <t xml:space="preserve">planned cost </t>
  </si>
  <si>
    <t>actual cost</t>
  </si>
  <si>
    <t>cumulative planned cost</t>
  </si>
  <si>
    <t xml:space="preserve">cumulative actual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</si>
</sst>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CFA&quot;_-;\-* #,##0\ &quot;CFA&quot;_-;_-* &quot;-&quot;\ &quot;CFA&quot;_-;_-@_-"/>
    <numFmt numFmtId="44" formatCode="_-* #,##0.00\ &quot;CFA&quot;_-;\-* #,##0.00\ &quot;CFA&quot;_-;_-* &quot;-&quot;??\ &quot;CFA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  <xf numFmtId="44" fontId="0" fillId="0" borderId="0" xfId="0" applyNumberFormat="1" applyAlignment="1">
      <alignment horizontal="center"/>
    </xf>
    <xf numFmtId="42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Monétaire [0]" xfId="1" builtinId="7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0.11192234108973328"/>
          <c:w val="0.92360484857506453"/>
          <c:h val="0.39508020562014656"/>
        </c:manualLayout>
      </c:layout>
      <c:lineChart>
        <c:grouping val="standard"/>
        <c:varyColors val="0"/>
        <c:ser>
          <c:idx val="2"/>
          <c:order val="2"/>
          <c:tx>
            <c:strRef>
              <c:f>Duration!$E$1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Duration!$E$2:$E$3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Duration!$G$1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Duration!$G$2:$G$3</c:f>
              <c:numCache>
                <c:formatCode>0</c:formatCode>
                <c:ptCount val="2"/>
                <c:pt idx="0" formatCode="General">
                  <c:v>3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Duration!$F$1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Duration!$F$2:$F$3</c:f>
              <c:numCache>
                <c:formatCode>General</c:formatCode>
                <c:ptCount val="2"/>
                <c:pt idx="0">
                  <c:v>3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Duration!$C$1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Duration!$B$2:$B$3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Duration!$C$2:$C$3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</c:v>
                      </c:pt>
                      <c:pt idx="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cost vs actual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0.11192234108973328"/>
          <c:w val="0.92360484857506453"/>
          <c:h val="0.39508020562014656"/>
        </c:manualLayout>
      </c:layout>
      <c:lineChart>
        <c:grouping val="standard"/>
        <c:varyColors val="0"/>
        <c:ser>
          <c:idx val="4"/>
          <c:order val="2"/>
          <c:tx>
            <c:strRef>
              <c:f>Cost!$F$1</c:f>
              <c:strCache>
                <c:ptCount val="1"/>
                <c:pt idx="0">
                  <c:v>cumulative actual cost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Cost!$F$2:$F$3</c:f>
              <c:numCache>
                <c:formatCode>General</c:formatCode>
                <c:ptCount val="2"/>
                <c:pt idx="0">
                  <c:v>3000000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B-40BC-9C93-78EDE1466D84}"/>
            </c:ext>
          </c:extLst>
        </c:ser>
        <c:ser>
          <c:idx val="2"/>
          <c:order val="3"/>
          <c:tx>
            <c:strRef>
              <c:f>Cost!$E$1</c:f>
              <c:strCache>
                <c:ptCount val="1"/>
                <c:pt idx="0">
                  <c:v>cumulative planned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Cost!$E$2:$E$3</c:f>
              <c:numCache>
                <c:formatCode>_("CFA"* #,##0_);_("CFA"* \(#,##0\);_("CFA"* "-"_);_(@_)</c:formatCode>
                <c:ptCount val="2"/>
                <c:pt idx="0">
                  <c:v>4000000</c:v>
                </c:pt>
                <c:pt idx="1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B-40BC-9C93-78EDE1466D84}"/>
            </c:ext>
          </c:extLst>
        </c:ser>
        <c:ser>
          <c:idx val="3"/>
          <c:order val="4"/>
          <c:tx>
            <c:strRef>
              <c:f>Cost!$G$1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Cost!$B$2:$B$3</c:f>
              <c:strCache>
                <c:ptCount val="2"/>
                <c:pt idx="0">
                  <c:v>start product transformation using the ball mill</c:v>
                </c:pt>
                <c:pt idx="1">
                  <c:v>look for a waste management system</c:v>
                </c:pt>
              </c:strCache>
            </c:strRef>
          </c:cat>
          <c:val>
            <c:numRef>
              <c:f>Cost!$G$2:$G$3</c:f>
              <c:numCache>
                <c:formatCode>0</c:formatCode>
                <c:ptCount val="2"/>
                <c:pt idx="0" formatCode="General">
                  <c:v>3000000</c:v>
                </c:pt>
                <c:pt idx="1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B-40BC-9C93-78EDE146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Cost!$C$1</c15:sqref>
                        </c15:formulaRef>
                      </c:ext>
                    </c:extLst>
                    <c:strCache>
                      <c:ptCount val="1"/>
                      <c:pt idx="0">
                        <c:v>planned cost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Cost!$B$2:$B$3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Cost!$C$2:$C$3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2"/>
                      <c:pt idx="0" formatCode="_(&quot;CFA&quot;* #,##0.00_);_(&quot;CFA&quot;* \(#,##0.00\);_(&quot;CFA&quot;* &quot;-&quot;??_);_(@_)">
                        <c:v>4000000</c:v>
                      </c:pt>
                      <c:pt idx="1">
                        <c:v>5000000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CB-40BC-9C93-78EDE1466D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Cost!$D$1</c15:sqref>
                        </c15:formulaRef>
                      </c:ext>
                    </c:extLst>
                    <c:strCache>
                      <c:ptCount val="1"/>
                      <c:pt idx="0">
                        <c:v>actual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Cost!$B$2:$B$3</c15:sqref>
                        </c15:formulaRef>
                      </c:ext>
                    </c:extLst>
                    <c:strCache>
                      <c:ptCount val="2"/>
                      <c:pt idx="0">
                        <c:v>start product transformation using the ball mill</c:v>
                      </c:pt>
                      <c:pt idx="1">
                        <c:v>look for a waste management system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Cost!$D$2:$D$3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2"/>
                      <c:pt idx="0">
                        <c:v>3000000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CB-40BC-9C93-78EDE1466D84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7</xdr:row>
      <xdr:rowOff>3175</xdr:rowOff>
    </xdr:from>
    <xdr:to>
      <xdr:col>3</xdr:col>
      <xdr:colOff>1514475</xdr:colOff>
      <xdr:row>26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5</xdr:col>
      <xdr:colOff>850900</xdr:colOff>
      <xdr:row>29</xdr:row>
      <xdr:rowOff>30162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CD94D9-BDF1-43D0-BB08-BFF580822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3" totalsRowShown="0">
  <autoFilter ref="B1:G3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9"/>
    <tableColumn id="3" xr3:uid="{23874EC3-7CB3-4174-A3D2-4526C367438F}" name="actual duration (weeks)" dataDxfId="8"/>
    <tableColumn id="4" xr3:uid="{E7F43B15-DAFC-43CC-AB67-67ED28576730}" name="cumulative planned durations" dataDxfId="7">
      <calculatedColumnFormula>E1+C2</calculatedColumnFormula>
    </tableColumn>
    <tableColumn id="5" xr3:uid="{10463ECD-B524-429F-8D19-CD7D976960AB}" name="cumulative actual durations " dataDxfId="6">
      <calculatedColumnFormula>IF(D2="","",F1+D2)</calculatedColumnFormula>
    </tableColumn>
    <tableColumn id="6" xr3:uid="{B998FBA3-34AA-42F0-B536-9058455EEC34}" name="corrective" dataDxfId="5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CD59D-E9F6-4C01-9150-C12FDCC0A5F4}" name="Tableau13" displayName="Tableau13" ref="B1:G3" totalsRowShown="0">
  <autoFilter ref="B1:G3" xr:uid="{394CD59D-E9F6-4C01-9150-C12FDCC0A5F4}"/>
  <tableColumns count="6">
    <tableColumn id="1" xr3:uid="{0B7399E2-FF10-4ED3-8D43-5EF9AF95D7AC}" name="Tasks"/>
    <tableColumn id="2" xr3:uid="{E5EBC443-B46A-4EEC-AF82-B03D9B5D603C}" name="planned cost " dataDxfId="4"/>
    <tableColumn id="3" xr3:uid="{E9774DA7-0F5F-445C-878C-19241581F069}" name="actual cost" dataDxfId="3" dataCellStyle="Monétaire [0]"/>
    <tableColumn id="4" xr3:uid="{5EBED0C9-E563-4C9E-8E55-57F765470D5C}" name="cumulative planned cost" dataDxfId="2" dataCellStyle="Monétaire [0]">
      <calculatedColumnFormula>E1+C2</calculatedColumnFormula>
    </tableColumn>
    <tableColumn id="5" xr3:uid="{41F0F75F-E83E-4195-A391-D570B4CE0813}" name="cumulative actual cost " dataDxfId="1">
      <calculatedColumnFormula>IF(D2="","",F1+D2)</calculatedColumnFormula>
    </tableColumn>
    <tableColumn id="6" xr3:uid="{F771F78F-092C-4A69-AF73-3377C9EFD6C6}" name="corrective" dataDxfId="0">
      <calculatedColumnFormula>IF(ISNA(Tableau13[[#This Row],[cumulative actual cost ]]),J6,Tableau13[[#This Row],[cumulative actual cost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workbookViewId="0">
      <selection activeCell="B1" sqref="B1:J6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3" t="s">
        <v>0</v>
      </c>
      <c r="C1" s="2" t="s">
        <v>2</v>
      </c>
      <c r="D1" s="1" t="s">
        <v>3</v>
      </c>
      <c r="E1" s="4" t="s">
        <v>8</v>
      </c>
      <c r="F1" s="8" t="s">
        <v>9</v>
      </c>
      <c r="G1" s="7" t="s">
        <v>1</v>
      </c>
    </row>
    <row r="2" spans="2:10" x14ac:dyDescent="0.75">
      <c r="B2" t="s">
        <v>10</v>
      </c>
      <c r="C2" s="5">
        <v>6</v>
      </c>
      <c r="D2" s="5">
        <v>3</v>
      </c>
      <c r="E2" s="5">
        <f>C2</f>
        <v>6</v>
      </c>
      <c r="F2" s="5">
        <f>D2</f>
        <v>3</v>
      </c>
      <c r="G2" s="5">
        <f>IF(ISNA(Tableau1[[#This Row],[cumulative actual durations ]]),J6,Tableau1[[#This Row],[cumulative actual durations ]])</f>
        <v>3</v>
      </c>
    </row>
    <row r="3" spans="2:10" x14ac:dyDescent="0.75">
      <c r="B3" t="s">
        <v>11</v>
      </c>
      <c r="C3" s="5">
        <v>2</v>
      </c>
      <c r="D3" s="5"/>
      <c r="E3" s="5">
        <f>E2+C3</f>
        <v>8</v>
      </c>
      <c r="F3" s="5" t="e">
        <f>IF(D3="",NA(),F2+D3)</f>
        <v>#N/A</v>
      </c>
      <c r="G3" s="6">
        <f>IF(ISNA(Tableau1[[#This Row],[cumulative actual durations ]]),$J$6+G2,Tableau1[[#This Row],[cumulative actual durations ]])</f>
        <v>8</v>
      </c>
      <c r="I3" s="9" t="s">
        <v>4</v>
      </c>
      <c r="J3">
        <f>_xlfn.AGGREGATE(4,6,Tableau1[[cumulative actual durations ]])</f>
        <v>3</v>
      </c>
    </row>
    <row r="4" spans="2:10" x14ac:dyDescent="0.75">
      <c r="I4" s="9" t="s">
        <v>5</v>
      </c>
      <c r="J4">
        <f>_xlfn.AGGREGATE(4,6,Tableau1[cumulative planned durations])</f>
        <v>8</v>
      </c>
    </row>
    <row r="5" spans="2:10" x14ac:dyDescent="0.75">
      <c r="I5" s="9" t="s">
        <v>6</v>
      </c>
      <c r="J5">
        <f>COUNTIF(Tableau1[[cumulative actual durations ]],"#N/A")</f>
        <v>1</v>
      </c>
    </row>
    <row r="6" spans="2:10" ht="33.25" customHeight="1" x14ac:dyDescent="0.75">
      <c r="I6" s="9" t="s">
        <v>7</v>
      </c>
      <c r="J6">
        <f>(J4-J3)/J5</f>
        <v>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9F5C-0ACC-44F5-8BB6-86FC76935AA6}">
  <dimension ref="B1:J6"/>
  <sheetViews>
    <sheetView tabSelected="1" workbookViewId="0">
      <selection activeCell="C7" sqref="C7"/>
    </sheetView>
  </sheetViews>
  <sheetFormatPr baseColWidth="10" defaultRowHeight="14.75" x14ac:dyDescent="0.75"/>
  <cols>
    <col min="2" max="2" width="38.90625" bestFit="1" customWidth="1"/>
    <col min="3" max="3" width="15.86328125" bestFit="1" customWidth="1"/>
    <col min="4" max="6" width="13.31640625" bestFit="1" customWidth="1"/>
  </cols>
  <sheetData>
    <row r="1" spans="2:10" ht="44.25" x14ac:dyDescent="0.75">
      <c r="B1" s="3" t="s">
        <v>0</v>
      </c>
      <c r="C1" s="2" t="s">
        <v>12</v>
      </c>
      <c r="D1" s="1" t="s">
        <v>13</v>
      </c>
      <c r="E1" s="4" t="s">
        <v>14</v>
      </c>
      <c r="F1" s="8" t="s">
        <v>15</v>
      </c>
      <c r="G1" s="7" t="s">
        <v>1</v>
      </c>
    </row>
    <row r="2" spans="2:10" x14ac:dyDescent="0.75">
      <c r="B2" t="s">
        <v>10</v>
      </c>
      <c r="C2" s="10">
        <v>4000000</v>
      </c>
      <c r="D2" s="11">
        <v>3000000</v>
      </c>
      <c r="E2" s="11">
        <f>C2</f>
        <v>4000000</v>
      </c>
      <c r="F2" s="12">
        <f>D2</f>
        <v>3000000</v>
      </c>
      <c r="G2" s="5">
        <f>IF(ISNA(Tableau13[[#This Row],[cumulative actual cost ]]),J6,Tableau13[[#This Row],[cumulative actual cost ]])</f>
        <v>3000000</v>
      </c>
    </row>
    <row r="3" spans="2:10" x14ac:dyDescent="0.75">
      <c r="B3" t="s">
        <v>11</v>
      </c>
      <c r="C3" s="11">
        <v>5000000</v>
      </c>
      <c r="D3" s="11"/>
      <c r="E3" s="11">
        <f>E2+C3</f>
        <v>9000000</v>
      </c>
      <c r="F3" s="5" t="e">
        <f>IF(D3="",NA(),F2+D3)</f>
        <v>#N/A</v>
      </c>
      <c r="G3" s="6">
        <f>IF(ISNA(Tableau13[[#This Row],[cumulative actual cost ]]),$J$6+G2,Tableau13[[#This Row],[cumulative actual cost ]])</f>
        <v>9000000</v>
      </c>
      <c r="I3" s="9" t="s">
        <v>4</v>
      </c>
      <c r="J3">
        <f>_xlfn.AGGREGATE(4,6,Tableau13[[cumulative actual cost ]])</f>
        <v>3000000</v>
      </c>
    </row>
    <row r="4" spans="2:10" x14ac:dyDescent="0.75">
      <c r="I4" s="9" t="s">
        <v>5</v>
      </c>
      <c r="J4">
        <f>_xlfn.AGGREGATE(4,6,Tableau13[cumulative planned cost])</f>
        <v>9000000</v>
      </c>
    </row>
    <row r="5" spans="2:10" x14ac:dyDescent="0.75">
      <c r="I5" s="9" t="s">
        <v>6</v>
      </c>
      <c r="J5">
        <f>COUNTIF(Tableau13[[cumulative actual cost ]],"#N/A")</f>
        <v>1</v>
      </c>
    </row>
    <row r="6" spans="2:10" x14ac:dyDescent="0.75">
      <c r="I6" s="9" t="s">
        <v>7</v>
      </c>
      <c r="J6">
        <f>(J4-J3)/J5</f>
        <v>6000000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Duration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2025-02-12T11:25:33Z</dcterms:modified>
</cp:coreProperties>
</file>