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BTC\Documents\Infineon\GitHub\Excellence-Program\students_files\template-KONGO\template-KONGO_files\"/>
    </mc:Choice>
  </mc:AlternateContent>
  <xr:revisionPtr revIDLastSave="0" documentId="13_ncr:1_{7F3AF25F-4D4B-4A2E-9415-C58D7C9C34B5}" xr6:coauthVersionLast="47" xr6:coauthVersionMax="47" xr10:uidLastSave="{00000000-0000-0000-0000-000000000000}"/>
  <bookViews>
    <workbookView xWindow="-90" yWindow="-90" windowWidth="19380" windowHeight="10260" activeTab="1" xr2:uid="{00000000-000D-0000-FFFF-FFFF00000000}"/>
  </bookViews>
  <sheets>
    <sheet name="Duration" sheetId="1" r:id="rId1"/>
    <sheet name="Cos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F2" i="2"/>
  <c r="F3" i="2" s="1"/>
  <c r="E2" i="2"/>
  <c r="E3" i="2" s="1"/>
  <c r="E4" i="2" s="1"/>
  <c r="G3" i="1"/>
  <c r="F4" i="1"/>
  <c r="G4" i="1" s="1"/>
  <c r="F5" i="1"/>
  <c r="F3" i="1"/>
  <c r="F2" i="1"/>
  <c r="G2" i="1" s="1"/>
  <c r="E2" i="1"/>
  <c r="E3" i="1" s="1"/>
  <c r="E4" i="1" s="1"/>
  <c r="E5" i="1" s="1"/>
  <c r="G3" i="2" l="1"/>
  <c r="J5" i="2"/>
  <c r="F4" i="2"/>
  <c r="J3" i="2"/>
  <c r="E5" i="2"/>
  <c r="J4" i="2"/>
  <c r="G2" i="2"/>
  <c r="J4" i="1"/>
  <c r="J6" i="2" l="1"/>
  <c r="J3" i="1"/>
  <c r="G4" i="2" l="1"/>
  <c r="G5" i="2" s="1"/>
  <c r="J5" i="1"/>
  <c r="J6" i="1" s="1"/>
  <c r="G5" i="1" s="1"/>
</calcChain>
</file>

<file path=xl/sharedStrings.xml><?xml version="1.0" encoding="utf-8"?>
<sst xmlns="http://schemas.openxmlformats.org/spreadsheetml/2006/main" count="28" uniqueCount="18">
  <si>
    <t>Tasks</t>
  </si>
  <si>
    <t>corrective</t>
  </si>
  <si>
    <t>planned duration (weeks)</t>
  </si>
  <si>
    <t>actual duration (weeks)</t>
  </si>
  <si>
    <t>Current Progress</t>
  </si>
  <si>
    <t>Max Planned</t>
  </si>
  <si>
    <t>Days Left</t>
  </si>
  <si>
    <t>Requires rates</t>
  </si>
  <si>
    <t>cumulative planned durations</t>
  </si>
  <si>
    <t xml:space="preserve">cumulative actual durations </t>
  </si>
  <si>
    <t>start managing visitors with no Reesa and faso music</t>
  </si>
  <si>
    <t>try to sell our product abroad, look for international partners for exportation</t>
  </si>
  <si>
    <t>increase our effectives</t>
  </si>
  <si>
    <t xml:space="preserve">implement the image recognition system to detect disease of plants 
</t>
  </si>
  <si>
    <t>planned cost</t>
  </si>
  <si>
    <t>actual cost</t>
  </si>
  <si>
    <t>cumulative planned cost</t>
  </si>
  <si>
    <t xml:space="preserve">cumulative actual cost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</si>
</sst>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2" formatCode="_-* #,##0\ &quot;CFA&quot;_-;\-* #,##0\ &quot;CFA&quot;_-;_-* &quot;-&quot;\ &quot;CFA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2" fontId="3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 applyAlignment="1">
      <alignment wrapText="1"/>
    </xf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1" fillId="6" borderId="0" xfId="0" applyFont="1" applyFill="1"/>
    <xf numFmtId="0" fontId="1" fillId="7" borderId="0" xfId="0" applyFont="1" applyFill="1" applyAlignment="1">
      <alignment wrapText="1"/>
    </xf>
    <xf numFmtId="0" fontId="2" fillId="8" borderId="1" xfId="0" applyFont="1" applyFill="1" applyBorder="1"/>
    <xf numFmtId="0" fontId="0" fillId="0" borderId="0" xfId="0" applyAlignment="1">
      <alignment wrapText="1"/>
    </xf>
    <xf numFmtId="42" fontId="0" fillId="0" borderId="0" xfId="1" applyFont="1" applyAlignment="1">
      <alignment horizontal="center"/>
    </xf>
  </cellXfs>
  <cellStyles count="2">
    <cellStyle name="Monétaire [0]" xfId="1" builtinId="7"/>
    <cellStyle name="Normal" xfId="0" builtinId="0"/>
  </cellStyles>
  <dxfs count="10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progress vs actual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7.3001430497337746E-2"/>
          <c:w val="0.92360484857506453"/>
          <c:h val="0.43400116631424807"/>
        </c:manualLayout>
      </c:layout>
      <c:lineChart>
        <c:grouping val="standard"/>
        <c:varyColors val="0"/>
        <c:ser>
          <c:idx val="2"/>
          <c:order val="2"/>
          <c:tx>
            <c:strRef>
              <c:f>Duration!$E$1</c:f>
              <c:strCache>
                <c:ptCount val="1"/>
                <c:pt idx="0">
                  <c:v>cumulative planned durations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Duration!$B$2:$B$5</c:f>
              <c:strCache>
                <c:ptCount val="4"/>
                <c:pt idx="0">
                  <c:v>start managing visitors with no Reesa and faso music</c:v>
                </c:pt>
                <c:pt idx="1">
                  <c:v>implement the image recognition system to detect disease of plants 
</c:v>
                </c:pt>
                <c:pt idx="2">
                  <c:v>try to sell our product abroad, look for international partners for exportation</c:v>
                </c:pt>
                <c:pt idx="3">
                  <c:v>increase our effectives</c:v>
                </c:pt>
              </c:strCache>
            </c:strRef>
          </c:cat>
          <c:val>
            <c:numRef>
              <c:f>Duration!$E$2:$E$5</c:f>
              <c:numCache>
                <c:formatCode>General</c:formatCode>
                <c:ptCount val="4"/>
                <c:pt idx="0">
                  <c:v>5</c:v>
                </c:pt>
                <c:pt idx="1">
                  <c:v>9</c:v>
                </c:pt>
                <c:pt idx="2">
                  <c:v>57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738-4F84-A605-3B93AC46DEE0}"/>
            </c:ext>
          </c:extLst>
        </c:ser>
        <c:ser>
          <c:idx val="4"/>
          <c:order val="3"/>
          <c:tx>
            <c:strRef>
              <c:f>Duration!$G$1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Duration!$B$2:$B$5</c:f>
              <c:strCache>
                <c:ptCount val="4"/>
                <c:pt idx="0">
                  <c:v>start managing visitors with no Reesa and faso music</c:v>
                </c:pt>
                <c:pt idx="1">
                  <c:v>implement the image recognition system to detect disease of plants 
</c:v>
                </c:pt>
                <c:pt idx="2">
                  <c:v>try to sell our product abroad, look for international partners for exportation</c:v>
                </c:pt>
                <c:pt idx="3">
                  <c:v>increase our effectives</c:v>
                </c:pt>
              </c:strCache>
            </c:strRef>
          </c:cat>
          <c:val>
            <c:numRef>
              <c:f>Duration!$G$2:$G$5</c:f>
              <c:numCache>
                <c:formatCode>0</c:formatCode>
                <c:ptCount val="4"/>
                <c:pt idx="0" formatCode="General">
                  <c:v>3</c:v>
                </c:pt>
                <c:pt idx="1">
                  <c:v>5</c:v>
                </c:pt>
                <c:pt idx="2">
                  <c:v>50</c:v>
                </c:pt>
                <c:pt idx="3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738-4F84-A605-3B93AC46DEE0}"/>
            </c:ext>
          </c:extLst>
        </c:ser>
        <c:ser>
          <c:idx val="3"/>
          <c:order val="4"/>
          <c:tx>
            <c:strRef>
              <c:f>Duration!$F$1</c:f>
              <c:strCache>
                <c:ptCount val="1"/>
                <c:pt idx="0">
                  <c:v>cumulative actual durations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Duration!$B$2:$B$5</c:f>
              <c:strCache>
                <c:ptCount val="4"/>
                <c:pt idx="0">
                  <c:v>start managing visitors with no Reesa and faso music</c:v>
                </c:pt>
                <c:pt idx="1">
                  <c:v>implement the image recognition system to detect disease of plants 
</c:v>
                </c:pt>
                <c:pt idx="2">
                  <c:v>try to sell our product abroad, look for international partners for exportation</c:v>
                </c:pt>
                <c:pt idx="3">
                  <c:v>increase our effectives</c:v>
                </c:pt>
              </c:strCache>
            </c:strRef>
          </c:cat>
          <c:val>
            <c:numRef>
              <c:f>Duration!$F$2:$F$5</c:f>
              <c:numCache>
                <c:formatCode>General</c:formatCode>
                <c:ptCount val="4"/>
                <c:pt idx="0">
                  <c:v>3</c:v>
                </c:pt>
                <c:pt idx="1">
                  <c:v>5</c:v>
                </c:pt>
                <c:pt idx="2">
                  <c:v>50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738-4F84-A605-3B93AC46DE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Duration!$C$1</c15:sqref>
                        </c15:formulaRef>
                      </c:ext>
                    </c:extLst>
                    <c:strCache>
                      <c:ptCount val="1"/>
                      <c:pt idx="0">
                        <c:v>planned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Duration!$B$2:$B$5</c15:sqref>
                        </c15:formulaRef>
                      </c:ext>
                    </c:extLst>
                    <c:strCache>
                      <c:ptCount val="4"/>
                      <c:pt idx="0">
                        <c:v>start managing visitors with no Reesa and faso music</c:v>
                      </c:pt>
                      <c:pt idx="1">
                        <c:v>implement the image recognition system to detect disease of plants 
</c:v>
                      </c:pt>
                      <c:pt idx="2">
                        <c:v>try to sell our product abroad, look for international partners for exportation</c:v>
                      </c:pt>
                      <c:pt idx="3">
                        <c:v>increase our effectives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Duration!$C$2:$C$5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5</c:v>
                      </c:pt>
                      <c:pt idx="1">
                        <c:v>4</c:v>
                      </c:pt>
                      <c:pt idx="2">
                        <c:v>48</c:v>
                      </c:pt>
                      <c:pt idx="3">
                        <c:v>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6738-4F84-A605-3B93AC46DEE0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Duration!$D$1</c15:sqref>
                        </c15:formulaRef>
                      </c:ext>
                    </c:extLst>
                    <c:strCache>
                      <c:ptCount val="1"/>
                      <c:pt idx="0">
                        <c:v>actual duration (weeks)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Duration!$B$2:$B$5</c15:sqref>
                        </c15:formulaRef>
                      </c:ext>
                    </c:extLst>
                    <c:strCache>
                      <c:ptCount val="4"/>
                      <c:pt idx="0">
                        <c:v>start managing visitors with no Reesa and faso music</c:v>
                      </c:pt>
                      <c:pt idx="1">
                        <c:v>implement the image recognition system to detect disease of plants 
</c:v>
                      </c:pt>
                      <c:pt idx="2">
                        <c:v>try to sell our product abroad, look for international partners for exportation</c:v>
                      </c:pt>
                      <c:pt idx="3">
                        <c:v>increase our effectives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Duration!$D$2:$D$5</c15:sqref>
                        </c15:formulaRef>
                      </c:ext>
                    </c:extLst>
                    <c:numCache>
                      <c:formatCode>General</c:formatCode>
                      <c:ptCount val="4"/>
                      <c:pt idx="0">
                        <c:v>3</c:v>
                      </c:pt>
                      <c:pt idx="1">
                        <c:v>2</c:v>
                      </c:pt>
                      <c:pt idx="2">
                        <c:v>45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738-4F84-A605-3B93AC46DEE0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planned cost vs actual cost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>
        <c:manualLayout>
          <c:layoutTarget val="inner"/>
          <c:xMode val="edge"/>
          <c:yMode val="edge"/>
          <c:x val="5.6972439290430381E-2"/>
          <c:y val="7.3001430497337746E-2"/>
          <c:w val="0.92360484857506453"/>
          <c:h val="0.43400116631424807"/>
        </c:manualLayout>
      </c:layout>
      <c:lineChart>
        <c:grouping val="standard"/>
        <c:varyColors val="0"/>
        <c:ser>
          <c:idx val="2"/>
          <c:order val="2"/>
          <c:tx>
            <c:strRef>
              <c:f>Cost!$E$1</c:f>
              <c:strCache>
                <c:ptCount val="1"/>
                <c:pt idx="0">
                  <c:v>cumulative planned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Cost!$B$2:$B$5</c:f>
              <c:strCache>
                <c:ptCount val="4"/>
                <c:pt idx="0">
                  <c:v>start managing visitors with no Reesa and faso music</c:v>
                </c:pt>
                <c:pt idx="1">
                  <c:v>implement the image recognition system to detect disease of plants 
</c:v>
                </c:pt>
                <c:pt idx="2">
                  <c:v>try to sell our product abroad, look for international partners for exportation</c:v>
                </c:pt>
                <c:pt idx="3">
                  <c:v>increase our effectives</c:v>
                </c:pt>
              </c:strCache>
            </c:strRef>
          </c:cat>
          <c:val>
            <c:numRef>
              <c:f>Cost!$E$2:$E$5</c:f>
              <c:numCache>
                <c:formatCode>General</c:formatCode>
                <c:ptCount val="4"/>
                <c:pt idx="0">
                  <c:v>8000000</c:v>
                </c:pt>
                <c:pt idx="1">
                  <c:v>11000000</c:v>
                </c:pt>
                <c:pt idx="2">
                  <c:v>12000000</c:v>
                </c:pt>
                <c:pt idx="3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CE-4726-A27B-9885746E1729}"/>
            </c:ext>
          </c:extLst>
        </c:ser>
        <c:ser>
          <c:idx val="3"/>
          <c:order val="3"/>
          <c:tx>
            <c:strRef>
              <c:f>Cost!$G$1</c:f>
              <c:strCache>
                <c:ptCount val="1"/>
                <c:pt idx="0">
                  <c:v>corrective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Cost!$B$2:$B$5</c:f>
              <c:strCache>
                <c:ptCount val="4"/>
                <c:pt idx="0">
                  <c:v>start managing visitors with no Reesa and faso music</c:v>
                </c:pt>
                <c:pt idx="1">
                  <c:v>implement the image recognition system to detect disease of plants 
</c:v>
                </c:pt>
                <c:pt idx="2">
                  <c:v>try to sell our product abroad, look for international partners for exportation</c:v>
                </c:pt>
                <c:pt idx="3">
                  <c:v>increase our effectives</c:v>
                </c:pt>
              </c:strCache>
            </c:strRef>
          </c:cat>
          <c:val>
            <c:numRef>
              <c:f>Cost!$G$2:$G$5</c:f>
              <c:numCache>
                <c:formatCode>0</c:formatCode>
                <c:ptCount val="4"/>
                <c:pt idx="0" formatCode="General">
                  <c:v>7800000</c:v>
                </c:pt>
                <c:pt idx="1">
                  <c:v>11300000</c:v>
                </c:pt>
                <c:pt idx="2">
                  <c:v>13150000</c:v>
                </c:pt>
                <c:pt idx="3">
                  <c:v>15000000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CE-4726-A27B-9885746E1729}"/>
            </c:ext>
          </c:extLst>
        </c:ser>
        <c:ser>
          <c:idx val="4"/>
          <c:order val="4"/>
          <c:tx>
            <c:strRef>
              <c:f>Cost!$F$1</c:f>
              <c:strCache>
                <c:ptCount val="1"/>
                <c:pt idx="0">
                  <c:v>cumulative actual cost 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Cost!$B$2:$B$5</c:f>
              <c:strCache>
                <c:ptCount val="4"/>
                <c:pt idx="0">
                  <c:v>start managing visitors with no Reesa and faso music</c:v>
                </c:pt>
                <c:pt idx="1">
                  <c:v>implement the image recognition system to detect disease of plants 
</c:v>
                </c:pt>
                <c:pt idx="2">
                  <c:v>try to sell our product abroad, look for international partners for exportation</c:v>
                </c:pt>
                <c:pt idx="3">
                  <c:v>increase our effectives</c:v>
                </c:pt>
              </c:strCache>
            </c:strRef>
          </c:cat>
          <c:val>
            <c:numRef>
              <c:f>Cost!$F$2:$F$5</c:f>
              <c:numCache>
                <c:formatCode>General</c:formatCode>
                <c:ptCount val="4"/>
                <c:pt idx="0">
                  <c:v>7800000</c:v>
                </c:pt>
                <c:pt idx="1">
                  <c:v>11300000</c:v>
                </c:pt>
                <c:pt idx="2">
                  <c:v>#N/A</c:v>
                </c:pt>
                <c:pt idx="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CE-4726-A27B-9885746E1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8050543"/>
        <c:axId val="148050959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Cost!$C$1</c15:sqref>
                        </c15:formulaRef>
                      </c:ext>
                    </c:extLst>
                    <c:strCache>
                      <c:ptCount val="1"/>
                      <c:pt idx="0">
                        <c:v>planned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Cost!$B$2:$B$5</c15:sqref>
                        </c15:formulaRef>
                      </c:ext>
                    </c:extLst>
                    <c:strCache>
                      <c:ptCount val="4"/>
                      <c:pt idx="0">
                        <c:v>start managing visitors with no Reesa and faso music</c:v>
                      </c:pt>
                      <c:pt idx="1">
                        <c:v>implement the image recognition system to detect disease of plants 
</c:v>
                      </c:pt>
                      <c:pt idx="2">
                        <c:v>try to sell our product abroad, look for international partners for exportation</c:v>
                      </c:pt>
                      <c:pt idx="3">
                        <c:v>increase our effectives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Cost!$C$2:$C$5</c15:sqref>
                        </c15:formulaRef>
                      </c:ext>
                    </c:extLst>
                    <c:numCache>
                      <c:formatCode>_("CFA"* #,##0_);_("CFA"* \(#,##0\);_("CFA"* "-"_);_(@_)</c:formatCode>
                      <c:ptCount val="4"/>
                      <c:pt idx="0">
                        <c:v>8000000</c:v>
                      </c:pt>
                      <c:pt idx="1">
                        <c:v>3000000</c:v>
                      </c:pt>
                      <c:pt idx="2">
                        <c:v>1000000</c:v>
                      </c:pt>
                      <c:pt idx="3">
                        <c:v>3000000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C4CE-4726-A27B-9885746E17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Cost!$D$1</c15:sqref>
                        </c15:formulaRef>
                      </c:ext>
                    </c:extLst>
                    <c:strCache>
                      <c:ptCount val="1"/>
                      <c:pt idx="0">
                        <c:v>actual cost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Cost!$B$2:$B$5</c15:sqref>
                        </c15:formulaRef>
                      </c:ext>
                    </c:extLst>
                    <c:strCache>
                      <c:ptCount val="4"/>
                      <c:pt idx="0">
                        <c:v>start managing visitors with no Reesa and faso music</c:v>
                      </c:pt>
                      <c:pt idx="1">
                        <c:v>implement the image recognition system to detect disease of plants 
</c:v>
                      </c:pt>
                      <c:pt idx="2">
                        <c:v>try to sell our product abroad, look for international partners for exportation</c:v>
                      </c:pt>
                      <c:pt idx="3">
                        <c:v>increase our effectives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Cost!$D$2:$D$5</c15:sqref>
                        </c15:formulaRef>
                      </c:ext>
                    </c:extLst>
                    <c:numCache>
                      <c:formatCode>_("CFA"* #,##0_);_("CFA"* \(#,##0\);_("CFA"* "-"_);_(@_)</c:formatCode>
                      <c:ptCount val="4"/>
                      <c:pt idx="0">
                        <c:v>7800000</c:v>
                      </c:pt>
                      <c:pt idx="1">
                        <c:v>3500000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4CE-4726-A27B-9885746E1729}"/>
                  </c:ext>
                </c:extLst>
              </c15:ser>
            </c15:filteredLineSeries>
          </c:ext>
        </c:extLst>
      </c:lineChart>
      <c:catAx>
        <c:axId val="148050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959"/>
        <c:crosses val="autoZero"/>
        <c:auto val="1"/>
        <c:lblAlgn val="ctr"/>
        <c:lblOffset val="100"/>
        <c:noMultiLvlLbl val="0"/>
      </c:catAx>
      <c:valAx>
        <c:axId val="148050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8050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365125</xdr:colOff>
      <xdr:row>7</xdr:row>
      <xdr:rowOff>3175</xdr:rowOff>
    </xdr:from>
    <xdr:to>
      <xdr:col>3</xdr:col>
      <xdr:colOff>1514475</xdr:colOff>
      <xdr:row>26</xdr:row>
      <xdr:rowOff>33337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ADA473B-F9BD-43BE-9E8A-F37B9BAC8B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682625</xdr:colOff>
      <xdr:row>8</xdr:row>
      <xdr:rowOff>82550</xdr:rowOff>
    </xdr:from>
    <xdr:to>
      <xdr:col>6</xdr:col>
      <xdr:colOff>711200</xdr:colOff>
      <xdr:row>27</xdr:row>
      <xdr:rowOff>112712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C52765D-CAF4-4AFC-9487-A0F0853340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770A18-9421-4B9F-89B2-DBF076EC7A19}" name="Tableau1" displayName="Tableau1" ref="B1:G5" totalsRowShown="0">
  <autoFilter ref="B1:G5" xr:uid="{72770A18-9421-4B9F-89B2-DBF076EC7A19}"/>
  <tableColumns count="6">
    <tableColumn id="1" xr3:uid="{AB60D0D0-3D2E-451B-8163-2159E9B7FCB1}" name="Tasks"/>
    <tableColumn id="2" xr3:uid="{B2F1D556-5429-41DD-A296-52DD6CB98949}" name="planned duration (weeks)" dataDxfId="9"/>
    <tableColumn id="3" xr3:uid="{23874EC3-7CB3-4174-A3D2-4526C367438F}" name="actual duration (weeks)" dataDxfId="8"/>
    <tableColumn id="4" xr3:uid="{E7F43B15-DAFC-43CC-AB67-67ED28576730}" name="cumulative planned durations" dataDxfId="7">
      <calculatedColumnFormula>E1+C2</calculatedColumnFormula>
    </tableColumn>
    <tableColumn id="5" xr3:uid="{10463ECD-B524-429F-8D19-CD7D976960AB}" name="cumulative actual durations " dataDxfId="6">
      <calculatedColumnFormula>IF(D2="","",F1+D2)</calculatedColumnFormula>
    </tableColumn>
    <tableColumn id="6" xr3:uid="{B998FBA3-34AA-42F0-B536-9058455EEC34}" name="corrective" dataDxfId="5">
      <calculatedColumnFormula>IF(ISNA(Tableau1[[#This Row],[cumulative actual durations ]]),J6,Tableau1[[#This Row],[cumulative actual durations 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F8D281-68CA-4C35-8047-37CC16EB811D}" name="Tableau13" displayName="Tableau13" ref="B1:G5" totalsRowShown="0">
  <autoFilter ref="B1:G5" xr:uid="{C6F8D281-68CA-4C35-8047-37CC16EB811D}"/>
  <tableColumns count="6">
    <tableColumn id="1" xr3:uid="{217A65D2-CA45-4039-9087-1CF7392B4FE7}" name="Tasks"/>
    <tableColumn id="2" xr3:uid="{88ADD116-1D61-406C-961E-A5C0595E3F98}" name="planned cost" dataDxfId="4" dataCellStyle="Monétaire [0]"/>
    <tableColumn id="3" xr3:uid="{AD423CA6-1976-4E2E-92E1-843209D206AC}" name="actual cost" dataDxfId="3"/>
    <tableColumn id="4" xr3:uid="{4FF6050C-FDEF-404A-B9E2-3AB62B8DC6B3}" name="cumulative planned cost" dataDxfId="2">
      <calculatedColumnFormula>E1+C2</calculatedColumnFormula>
    </tableColumn>
    <tableColumn id="5" xr3:uid="{1055949B-2E7F-4906-8B3C-0FFF9AE96159}" name="cumulative actual cost " dataDxfId="1">
      <calculatedColumnFormula>IF(D2="","",F1+D2)</calculatedColumnFormula>
    </tableColumn>
    <tableColumn id="6" xr3:uid="{631DB53D-5C9E-4864-ABD8-9CF73A499696}" name="corrective" dataDxfId="0">
      <calculatedColumnFormula>IF(ISNA(Tableau13[[#This Row],[cumulative actual cost ]]),J6,Tableau13[[#This Row],[cumulative actual cost 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"/>
  <sheetViews>
    <sheetView workbookViewId="0">
      <selection activeCell="B1" sqref="B1:J6"/>
    </sheetView>
  </sheetViews>
  <sheetFormatPr baseColWidth="10" defaultColWidth="8.7265625" defaultRowHeight="14.75" x14ac:dyDescent="0.75"/>
  <cols>
    <col min="2" max="2" width="53.76953125" customWidth="1"/>
    <col min="3" max="3" width="23.36328125" customWidth="1"/>
    <col min="4" max="4" width="22.36328125" customWidth="1"/>
    <col min="5" max="5" width="25.1796875" customWidth="1"/>
    <col min="6" max="6" width="23.36328125" customWidth="1"/>
    <col min="7" max="7" width="10.86328125" customWidth="1"/>
    <col min="9" max="9" width="14.26953125" bestFit="1" customWidth="1"/>
  </cols>
  <sheetData>
    <row r="1" spans="2:10" ht="29.5" x14ac:dyDescent="0.75">
      <c r="B1" s="3" t="s">
        <v>0</v>
      </c>
      <c r="C1" s="2" t="s">
        <v>2</v>
      </c>
      <c r="D1" s="1" t="s">
        <v>3</v>
      </c>
      <c r="E1" s="4" t="s">
        <v>8</v>
      </c>
      <c r="F1" s="8" t="s">
        <v>9</v>
      </c>
      <c r="G1" s="7" t="s">
        <v>1</v>
      </c>
    </row>
    <row r="2" spans="2:10" x14ac:dyDescent="0.75">
      <c r="B2" t="s">
        <v>10</v>
      </c>
      <c r="C2" s="5">
        <v>5</v>
      </c>
      <c r="D2" s="5">
        <v>3</v>
      </c>
      <c r="E2" s="5">
        <f>C2</f>
        <v>5</v>
      </c>
      <c r="F2" s="5">
        <f>D2</f>
        <v>3</v>
      </c>
      <c r="G2" s="5">
        <f>IF(ISNA(Tableau1[[#This Row],[cumulative actual durations ]]),J6,Tableau1[[#This Row],[cumulative actual durations ]])</f>
        <v>3</v>
      </c>
    </row>
    <row r="3" spans="2:10" ht="44.25" x14ac:dyDescent="0.75">
      <c r="B3" s="10" t="s">
        <v>13</v>
      </c>
      <c r="C3" s="5">
        <v>4</v>
      </c>
      <c r="D3" s="5">
        <v>2</v>
      </c>
      <c r="E3" s="5">
        <f>E2+C3</f>
        <v>9</v>
      </c>
      <c r="F3" s="5">
        <f>IF(D3="",NA(),F2+D3)</f>
        <v>5</v>
      </c>
      <c r="G3" s="6">
        <f>IF(ISNA(Tableau1[[#This Row],[cumulative actual durations ]]),$J$6+G2,Tableau1[[#This Row],[cumulative actual durations ]])</f>
        <v>5</v>
      </c>
      <c r="I3" s="9" t="s">
        <v>4</v>
      </c>
      <c r="J3">
        <f>_xlfn.AGGREGATE(4,6,Tableau1[[cumulative actual durations ]])</f>
        <v>50</v>
      </c>
    </row>
    <row r="4" spans="2:10" ht="29.5" x14ac:dyDescent="0.75">
      <c r="B4" s="10" t="s">
        <v>11</v>
      </c>
      <c r="C4" s="5">
        <v>48</v>
      </c>
      <c r="D4" s="5">
        <v>45</v>
      </c>
      <c r="E4" s="5">
        <f>E3+C4</f>
        <v>57</v>
      </c>
      <c r="F4" s="5">
        <f t="shared" ref="F4:F5" si="0">IF(D4="",NA(),F3+D4)</f>
        <v>50</v>
      </c>
      <c r="G4" s="6">
        <f>IF(ISNA(Tableau1[[#This Row],[cumulative actual durations ]]),$J$6+G3,Tableau1[[#This Row],[cumulative actual durations ]])</f>
        <v>50</v>
      </c>
      <c r="I4" s="9" t="s">
        <v>5</v>
      </c>
      <c r="J4">
        <f>_xlfn.AGGREGATE(4,6,Tableau1[cumulative planned durations])</f>
        <v>61</v>
      </c>
    </row>
    <row r="5" spans="2:10" x14ac:dyDescent="0.75">
      <c r="B5" t="s">
        <v>12</v>
      </c>
      <c r="C5" s="5">
        <v>4</v>
      </c>
      <c r="D5" s="5"/>
      <c r="E5" s="5">
        <f>E4+C5</f>
        <v>61</v>
      </c>
      <c r="F5" s="5" t="e">
        <f t="shared" si="0"/>
        <v>#N/A</v>
      </c>
      <c r="G5" s="6">
        <f>IF(ISNA(Tableau1[[#This Row],[cumulative actual durations ]]),$J$6+G4,Tableau1[[#This Row],[cumulative actual durations ]])</f>
        <v>61</v>
      </c>
      <c r="I5" s="9" t="s">
        <v>6</v>
      </c>
      <c r="J5">
        <f>COUNTIF(Tableau1[[cumulative actual durations ]],"#N/A")</f>
        <v>1</v>
      </c>
    </row>
    <row r="6" spans="2:10" ht="33.25" customHeight="1" x14ac:dyDescent="0.75">
      <c r="I6" s="9" t="s">
        <v>7</v>
      </c>
      <c r="J6">
        <f>(J4-J3)/J5</f>
        <v>11</v>
      </c>
    </row>
  </sheetData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D6AB5-75B3-4C2F-9DDC-A77AC08CEED7}">
  <dimension ref="B1:J6"/>
  <sheetViews>
    <sheetView tabSelected="1" workbookViewId="0">
      <selection activeCell="H3" sqref="H3"/>
    </sheetView>
  </sheetViews>
  <sheetFormatPr baseColWidth="10" defaultRowHeight="14.75" x14ac:dyDescent="0.75"/>
  <cols>
    <col min="2" max="2" width="43.7265625" bestFit="1" customWidth="1"/>
    <col min="3" max="3" width="13.31640625" bestFit="1" customWidth="1"/>
    <col min="4" max="4" width="14.31640625" bestFit="1" customWidth="1"/>
  </cols>
  <sheetData>
    <row r="1" spans="2:10" ht="44.25" x14ac:dyDescent="0.75">
      <c r="B1" s="3" t="s">
        <v>0</v>
      </c>
      <c r="C1" s="2" t="s">
        <v>14</v>
      </c>
      <c r="D1" s="1" t="s">
        <v>15</v>
      </c>
      <c r="E1" s="4" t="s">
        <v>16</v>
      </c>
      <c r="F1" s="8" t="s">
        <v>17</v>
      </c>
      <c r="G1" s="7" t="s">
        <v>1</v>
      </c>
    </row>
    <row r="2" spans="2:10" x14ac:dyDescent="0.75">
      <c r="B2" t="s">
        <v>10</v>
      </c>
      <c r="C2" s="11">
        <v>8000000</v>
      </c>
      <c r="D2" s="11">
        <v>7800000</v>
      </c>
      <c r="E2" s="5">
        <f>C2</f>
        <v>8000000</v>
      </c>
      <c r="F2" s="5">
        <f>D2</f>
        <v>7800000</v>
      </c>
      <c r="G2" s="5">
        <f>IF(ISNA(Tableau13[[#This Row],[cumulative actual cost ]]),J6,Tableau13[[#This Row],[cumulative actual cost ]])</f>
        <v>7800000</v>
      </c>
    </row>
    <row r="3" spans="2:10" ht="44.25" x14ac:dyDescent="0.75">
      <c r="B3" s="10" t="s">
        <v>13</v>
      </c>
      <c r="C3" s="11">
        <v>3000000</v>
      </c>
      <c r="D3" s="11">
        <v>3500000</v>
      </c>
      <c r="E3" s="5">
        <f>E2+C3</f>
        <v>11000000</v>
      </c>
      <c r="F3" s="5">
        <f>IF(D3="",NA(),F2+D3)</f>
        <v>11300000</v>
      </c>
      <c r="G3" s="6">
        <f>IF(ISNA(Tableau13[[#This Row],[cumulative actual cost ]]),$J$6+G2,Tableau13[[#This Row],[cumulative actual cost ]])</f>
        <v>11300000</v>
      </c>
      <c r="I3" s="9" t="s">
        <v>4</v>
      </c>
      <c r="J3">
        <f>_xlfn.AGGREGATE(4,6,Tableau13[[cumulative actual cost ]])</f>
        <v>11300000</v>
      </c>
    </row>
    <row r="4" spans="2:10" ht="29.5" x14ac:dyDescent="0.75">
      <c r="B4" s="10" t="s">
        <v>11</v>
      </c>
      <c r="C4" s="11">
        <v>1000000</v>
      </c>
      <c r="D4" s="5"/>
      <c r="E4" s="5">
        <f>E3+C4</f>
        <v>12000000</v>
      </c>
      <c r="F4" s="5" t="e">
        <f t="shared" ref="F4:F5" si="0">IF(D4="",NA(),F3+D4)</f>
        <v>#N/A</v>
      </c>
      <c r="G4" s="6">
        <f>IF(ISNA(Tableau13[[#This Row],[cumulative actual cost ]]),$J$6+G3,Tableau13[[#This Row],[cumulative actual cost ]])</f>
        <v>13150000</v>
      </c>
      <c r="I4" s="9" t="s">
        <v>5</v>
      </c>
      <c r="J4">
        <f>_xlfn.AGGREGATE(4,6,Tableau13[cumulative planned cost])</f>
        <v>15000000</v>
      </c>
    </row>
    <row r="5" spans="2:10" x14ac:dyDescent="0.75">
      <c r="B5" t="s">
        <v>12</v>
      </c>
      <c r="C5" s="11">
        <v>3000000</v>
      </c>
      <c r="D5" s="5"/>
      <c r="E5" s="5">
        <f>E4+C5</f>
        <v>15000000</v>
      </c>
      <c r="F5" s="5" t="e">
        <f t="shared" si="0"/>
        <v>#N/A</v>
      </c>
      <c r="G5" s="6">
        <f>IF(ISNA(Tableau13[[#This Row],[cumulative actual cost ]]),$J$6+G4,Tableau13[[#This Row],[cumulative actual cost ]])</f>
        <v>15000000</v>
      </c>
      <c r="I5" s="9" t="s">
        <v>6</v>
      </c>
      <c r="J5">
        <f>COUNTIF(Tableau13[[cumulative actual cost ]],"#N/A")</f>
        <v>2</v>
      </c>
    </row>
    <row r="6" spans="2:10" x14ac:dyDescent="0.75">
      <c r="I6" s="9" t="s">
        <v>7</v>
      </c>
      <c r="J6">
        <f>(J4-J3)/J5</f>
        <v>1850000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Duration</vt:lpstr>
      <vt:lpstr>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Ahmad</dc:creator>
  <cp:lastModifiedBy>Hamado KONGO</cp:lastModifiedBy>
  <dcterms:created xsi:type="dcterms:W3CDTF">2015-06-05T18:19:34Z</dcterms:created>
  <dcterms:modified xsi:type="dcterms:W3CDTF">2025-01-29T20:22:04Z</dcterms:modified>
</cp:coreProperties>
</file>