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<sst xmlns="http://schemas.openxmlformats.org/spreadsheetml/2006/main" count="192" uniqueCount="34">
  <si>
    <t>numRobEntries</t>
  </si>
  <si>
    <t>base</t>
  </si>
  <si>
    <t>cycle</t>
  </si>
  <si>
    <t>inst</t>
  </si>
  <si>
    <t>inst/cyc</t>
  </si>
  <si>
    <t>vvadd</t>
  </si>
  <si>
    <t>towers</t>
  </si>
  <si>
    <t>spmv</t>
  </si>
  <si>
    <t>rsort</t>
  </si>
  <si>
    <t>qsort</t>
  </si>
  <si>
    <t>multiply</t>
  </si>
  <si>
    <t>mt-vvadd</t>
  </si>
  <si>
    <t>mt-matmul</t>
  </si>
  <si>
    <t>mm</t>
  </si>
  <si>
    <t>median</t>
  </si>
  <si>
    <t>dhrystone</t>
  </si>
  <si>
    <t>average</t>
  </si>
  <si>
    <t>numLsuEntries</t>
  </si>
  <si>
    <t>fetchBufferSize</t>
  </si>
  <si>
    <t>notvalid</t>
  </si>
  <si>
    <t># Fetch Buffers</t>
  </si>
  <si>
    <t>-</t>
  </si>
  <si>
    <t># LSU Entries</t>
  </si>
  <si>
    <t># ROB Entries</t>
  </si>
  <si>
    <t>dcache n ways</t>
  </si>
  <si>
    <t>1-Way</t>
  </si>
  <si>
    <t>2-Way</t>
  </si>
  <si>
    <t>4-Way</t>
  </si>
  <si>
    <t>8-Way</t>
  </si>
  <si>
    <t>16-Way</t>
  </si>
  <si>
    <t>32-Way</t>
  </si>
  <si>
    <t>dCacheNWays</t>
  </si>
  <si>
    <t>uw-ave</t>
  </si>
  <si>
    <t>multi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</si>
</sst>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FFFF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  <a:r>
              <a:t>Parametric IPC Sweep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Sheet1!$B$78</c:f>
            </c:strRef>
          </c:tx>
          <c:spPr>
            <a:solidFill>
              <a:srgbClr val="3366CC"/>
            </a:solidFill>
          </c:spPr>
          <c:cat>
            <c:strRef>
              <c:f>Sheet1!$A$79:$A$81</c:f>
            </c:strRef>
          </c:cat>
          <c:val>
            <c:numRef>
              <c:f>Sheet1!$B$79:$B$81</c:f>
            </c:numRef>
          </c:val>
        </c:ser>
        <c:ser>
          <c:idx val="1"/>
          <c:order val="1"/>
          <c:tx>
            <c:strRef>
              <c:f>Sheet1!$C$78</c:f>
            </c:strRef>
          </c:tx>
          <c:spPr>
            <a:solidFill>
              <a:srgbClr val="DC3912"/>
            </a:solidFill>
          </c:spPr>
          <c:cat>
            <c:strRef>
              <c:f>Sheet1!$A$79:$A$81</c:f>
            </c:strRef>
          </c:cat>
          <c:val>
            <c:numRef>
              <c:f>Sheet1!$C$79:$C$81</c:f>
            </c:numRef>
          </c:val>
        </c:ser>
        <c:ser>
          <c:idx val="2"/>
          <c:order val="2"/>
          <c:tx>
            <c:strRef>
              <c:f>Sheet1!$D$78</c:f>
            </c:strRef>
          </c:tx>
          <c:spPr>
            <a:solidFill>
              <a:srgbClr val="FF9900"/>
            </a:solidFill>
          </c:spPr>
          <c:cat>
            <c:strRef>
              <c:f>Sheet1!$A$79:$A$81</c:f>
            </c:strRef>
          </c:cat>
          <c:val>
            <c:numRef>
              <c:f>Sheet1!$D$79:$D$81</c:f>
            </c:numRef>
          </c:val>
        </c:ser>
        <c:ser>
          <c:idx val="3"/>
          <c:order val="3"/>
          <c:tx>
            <c:strRef>
              <c:f>Sheet1!$E$78</c:f>
            </c:strRef>
          </c:tx>
          <c:spPr>
            <a:solidFill>
              <a:srgbClr val="109618"/>
            </a:solidFill>
          </c:spPr>
          <c:cat>
            <c:strRef>
              <c:f>Sheet1!$A$79:$A$81</c:f>
            </c:strRef>
          </c:cat>
          <c:val>
            <c:numRef>
              <c:f>Sheet1!$E$79:$E$81</c:f>
            </c:numRef>
          </c:val>
        </c:ser>
        <c:ser>
          <c:idx val="4"/>
          <c:order val="4"/>
          <c:tx>
            <c:strRef>
              <c:f>Sheet1!$F$78</c:f>
            </c:strRef>
          </c:tx>
          <c:spPr>
            <a:solidFill>
              <a:srgbClr val="990099"/>
            </a:solidFill>
          </c:spPr>
          <c:cat>
            <c:strRef>
              <c:f>Sheet1!$A$79:$A$81</c:f>
            </c:strRef>
          </c:cat>
          <c:val>
            <c:numRef>
              <c:f>Sheet1!$F$79:$F$81</c:f>
            </c:numRef>
          </c:val>
        </c:ser>
        <c:ser>
          <c:idx val="5"/>
          <c:order val="5"/>
          <c:tx>
            <c:strRef>
              <c:f>Sheet1!$G$78</c:f>
            </c:strRef>
          </c:tx>
          <c:spPr>
            <a:solidFill>
              <a:srgbClr val="0099C6"/>
            </a:solidFill>
          </c:spPr>
          <c:cat>
            <c:strRef>
              <c:f>Sheet1!$A$79:$A$81</c:f>
            </c:strRef>
          </c:cat>
          <c:val>
            <c:numRef>
              <c:f>Sheet1!$G$79:$G$81</c:f>
            </c:numRef>
          </c:val>
        </c:ser>
        <c:ser>
          <c:idx val="6"/>
          <c:order val="6"/>
          <c:tx>
            <c:strRef>
              <c:f>Sheet1!$H$78</c:f>
            </c:strRef>
          </c:tx>
          <c:spPr>
            <a:solidFill>
              <a:srgbClr val="DD4477"/>
            </a:solidFill>
          </c:spPr>
          <c:cat>
            <c:strRef>
              <c:f>Sheet1!$A$79:$A$81</c:f>
            </c:strRef>
          </c:cat>
          <c:val>
            <c:numRef>
              <c:f>Sheet1!$H$79:$H$81</c:f>
            </c:numRef>
          </c:val>
        </c:ser>
        <c:ser>
          <c:idx val="7"/>
          <c:order val="7"/>
          <c:tx>
            <c:strRef>
              <c:f>Sheet1!$I$78</c:f>
            </c:strRef>
          </c:tx>
          <c:spPr>
            <a:solidFill>
              <a:srgbClr val="66AA00"/>
            </a:solidFill>
          </c:spPr>
          <c:cat>
            <c:strRef>
              <c:f>Sheet1!$A$79:$A$81</c:f>
            </c:strRef>
          </c:cat>
          <c:val>
            <c:numRef>
              <c:f>Sheet1!$I$79:$I$81</c:f>
            </c:numRef>
          </c:val>
        </c:ser>
        <c:axId val="1729228704"/>
        <c:axId val="112593457"/>
      </c:barChart>
      <c:catAx>
        <c:axId val="1729228704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600">
                <a:solidFill>
                  <a:srgbClr val="000000"/>
                </a:solidFill>
              </a:defRPr>
            </a:pPr>
          </a:p>
        </c:txPr>
        <c:crossAx val="112593457"/>
      </c:catAx>
      <c:valAx>
        <c:axId val="112593457"/>
        <c:scaling>
          <c:orientation val="minMax"/>
          <c:max val="0.74"/>
          <c:min val="0.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</a:defRPr>
                </a:pPr>
                <a:r>
                  <a:t>Instructions / Cycle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</a:defRPr>
            </a:pPr>
          </a:p>
        </c:txPr>
        <c:crossAx val="1729228704"/>
      </c:valAx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Average IPC Across Multi-Component Parameters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Sheet1!$A$144</c:f>
            </c:strRef>
          </c:tx>
          <c:spPr>
            <a:solidFill>
              <a:srgbClr val="666666"/>
            </a:solidFill>
          </c:spPr>
          <c:cat>
            <c:strRef>
              <c:f>Sheet1!$B$143:$H$143</c:f>
            </c:strRef>
          </c:cat>
          <c:val>
            <c:numRef>
              <c:f>Sheet1!$B$144:$H$144</c:f>
            </c:numRef>
          </c:val>
        </c:ser>
        <c:axId val="508392354"/>
        <c:axId val="1558073806"/>
      </c:barChart>
      <c:catAx>
        <c:axId val="508392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Multi-Component Parameters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58073806"/>
      </c:catAx>
      <c:valAx>
        <c:axId val="1558073806"/>
        <c:scaling>
          <c:orientation val="minMax"/>
          <c:max val="0.7575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t>Instructions / Cycle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0839235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323850</xdr:colOff>
      <xdr:row>104</xdr:row>
      <xdr:rowOff>9525</xdr:rowOff>
    </xdr:from>
    <xdr:ext cx="5695950" cy="3514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76200</xdr:colOff>
      <xdr:row>144</xdr:row>
      <xdr:rowOff>66675</xdr:rowOff>
    </xdr:from>
    <xdr:ext cx="4381500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6" width="7.29"/>
  </cols>
  <sheetData>
    <row r="1">
      <c r="A1" s="1" t="s">
        <v>0</v>
      </c>
      <c r="B1" s="1">
        <v>1.0</v>
      </c>
      <c r="E1" s="1">
        <v>2.0</v>
      </c>
      <c r="H1" s="1">
        <v>4.0</v>
      </c>
      <c r="K1" s="1">
        <v>8.0</v>
      </c>
      <c r="N1" s="1">
        <v>16.0</v>
      </c>
      <c r="O1" s="1" t="s">
        <v>1</v>
      </c>
      <c r="Q1" s="1">
        <v>32.0</v>
      </c>
      <c r="T1" s="1">
        <v>64.0</v>
      </c>
      <c r="W1" s="1">
        <v>128.0</v>
      </c>
    </row>
    <row r="2"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K2" s="1" t="s">
        <v>2</v>
      </c>
      <c r="L2" s="1" t="s">
        <v>3</v>
      </c>
      <c r="M2" s="1" t="s">
        <v>4</v>
      </c>
      <c r="N2" s="1" t="s">
        <v>2</v>
      </c>
      <c r="O2" s="1" t="s">
        <v>3</v>
      </c>
      <c r="P2" s="1" t="s">
        <v>4</v>
      </c>
      <c r="Q2" s="1" t="s">
        <v>2</v>
      </c>
      <c r="R2" s="1" t="s">
        <v>3</v>
      </c>
      <c r="S2" s="1" t="s">
        <v>4</v>
      </c>
      <c r="T2" s="1" t="s">
        <v>2</v>
      </c>
      <c r="U2" s="1" t="s">
        <v>3</v>
      </c>
      <c r="V2" s="1" t="s">
        <v>4</v>
      </c>
      <c r="W2" s="1" t="s">
        <v>2</v>
      </c>
      <c r="X2" s="1" t="s">
        <v>3</v>
      </c>
      <c r="Y2" s="1" t="s">
        <v>4</v>
      </c>
    </row>
    <row r="3">
      <c r="A3" s="1" t="s">
        <v>5</v>
      </c>
      <c r="B3" s="1">
        <v>2514.0</v>
      </c>
      <c r="C3" s="1">
        <v>2420.0</v>
      </c>
      <c r="D3">
        <f t="shared" ref="D3:D8" si="1">C3/B3</f>
        <v>0.9626093874</v>
      </c>
      <c r="E3" s="1">
        <v>2514.0</v>
      </c>
      <c r="F3" s="1">
        <v>2420.0</v>
      </c>
      <c r="G3">
        <f t="shared" ref="G3:G8" si="2">F3/E3</f>
        <v>0.9626093874</v>
      </c>
      <c r="H3" s="1">
        <v>2514.0</v>
      </c>
      <c r="I3" s="1">
        <v>2420.0</v>
      </c>
      <c r="J3">
        <f t="shared" ref="J3:J8" si="3">I3/H3</f>
        <v>0.9626093874</v>
      </c>
      <c r="K3" s="1">
        <v>2514.0</v>
      </c>
      <c r="L3" s="1">
        <v>2420.0</v>
      </c>
      <c r="M3">
        <f t="shared" ref="M3:M8" si="4">L3/K3</f>
        <v>0.9626093874</v>
      </c>
      <c r="N3" s="1">
        <v>2514.0</v>
      </c>
      <c r="O3" s="1">
        <v>2420.0</v>
      </c>
      <c r="P3">
        <f t="shared" ref="P3:P8" si="5">O3/N3</f>
        <v>0.9626093874</v>
      </c>
      <c r="Q3" s="1">
        <v>2514.0</v>
      </c>
      <c r="R3" s="1">
        <v>2420.0</v>
      </c>
      <c r="S3">
        <f t="shared" ref="S3:S8" si="6">R3/Q3</f>
        <v>0.9626093874</v>
      </c>
      <c r="T3" s="1">
        <v>2514.0</v>
      </c>
      <c r="U3" s="1">
        <v>2420.0</v>
      </c>
      <c r="V3">
        <f t="shared" ref="V3:V8" si="7">U3/T3</f>
        <v>0.9626093874</v>
      </c>
      <c r="W3" s="1">
        <v>2514.0</v>
      </c>
      <c r="X3" s="1">
        <v>2420.0</v>
      </c>
      <c r="Y3">
        <f t="shared" ref="Y3:Y8" si="8">X3/W3</f>
        <v>0.9626093874</v>
      </c>
    </row>
    <row r="4">
      <c r="A4" s="1" t="s">
        <v>6</v>
      </c>
      <c r="B4" s="1">
        <v>7586.0</v>
      </c>
      <c r="C4" s="1">
        <v>6170.0</v>
      </c>
      <c r="D4">
        <f t="shared" si="1"/>
        <v>0.8133403638</v>
      </c>
      <c r="E4" s="1">
        <v>7586.0</v>
      </c>
      <c r="F4" s="1">
        <v>6170.0</v>
      </c>
      <c r="G4">
        <f t="shared" si="2"/>
        <v>0.8133403638</v>
      </c>
      <c r="H4" s="1">
        <v>7586.0</v>
      </c>
      <c r="I4" s="1">
        <v>6170.0</v>
      </c>
      <c r="J4">
        <f t="shared" si="3"/>
        <v>0.8133403638</v>
      </c>
      <c r="K4" s="1">
        <v>7586.0</v>
      </c>
      <c r="L4" s="1">
        <v>6170.0</v>
      </c>
      <c r="M4">
        <f t="shared" si="4"/>
        <v>0.8133403638</v>
      </c>
      <c r="N4" s="1">
        <v>7586.0</v>
      </c>
      <c r="O4" s="1">
        <v>6170.0</v>
      </c>
      <c r="P4">
        <f t="shared" si="5"/>
        <v>0.8133403638</v>
      </c>
      <c r="Q4" s="1">
        <v>7586.0</v>
      </c>
      <c r="R4" s="1">
        <v>6170.0</v>
      </c>
      <c r="S4">
        <f t="shared" si="6"/>
        <v>0.8133403638</v>
      </c>
      <c r="T4" s="1">
        <v>7586.0</v>
      </c>
      <c r="U4" s="1">
        <v>6170.0</v>
      </c>
      <c r="V4">
        <f t="shared" si="7"/>
        <v>0.8133403638</v>
      </c>
      <c r="W4" s="1">
        <v>7586.0</v>
      </c>
      <c r="X4" s="1">
        <v>6170.0</v>
      </c>
      <c r="Y4">
        <f t="shared" si="8"/>
        <v>0.8133403638</v>
      </c>
    </row>
    <row r="5">
      <c r="A5" s="1" t="s">
        <v>7</v>
      </c>
      <c r="B5" s="1">
        <v>54480.0</v>
      </c>
      <c r="C5" s="1">
        <v>34010.0</v>
      </c>
      <c r="D5">
        <f t="shared" si="1"/>
        <v>0.6242657856</v>
      </c>
      <c r="E5" s="1">
        <v>54480.0</v>
      </c>
      <c r="F5" s="1">
        <v>34010.0</v>
      </c>
      <c r="G5">
        <f t="shared" si="2"/>
        <v>0.6242657856</v>
      </c>
      <c r="H5" s="1">
        <v>54480.0</v>
      </c>
      <c r="I5" s="1">
        <v>34010.0</v>
      </c>
      <c r="J5">
        <f t="shared" si="3"/>
        <v>0.6242657856</v>
      </c>
      <c r="K5" s="1">
        <v>54907.0</v>
      </c>
      <c r="L5" s="1">
        <v>34005.0</v>
      </c>
      <c r="M5">
        <f t="shared" si="4"/>
        <v>0.619319941</v>
      </c>
      <c r="N5" s="1">
        <v>54907.0</v>
      </c>
      <c r="O5" s="1">
        <v>34005.0</v>
      </c>
      <c r="P5">
        <f t="shared" si="5"/>
        <v>0.619319941</v>
      </c>
      <c r="Q5" s="1">
        <v>54907.0</v>
      </c>
      <c r="R5" s="1">
        <v>34005.0</v>
      </c>
      <c r="S5">
        <f t="shared" si="6"/>
        <v>0.619319941</v>
      </c>
      <c r="T5" s="1">
        <v>54480.0</v>
      </c>
      <c r="U5" s="1">
        <v>34010.0</v>
      </c>
      <c r="V5">
        <f t="shared" si="7"/>
        <v>0.6242657856</v>
      </c>
      <c r="W5" s="1">
        <v>54907.0</v>
      </c>
      <c r="X5" s="1">
        <v>34005.0</v>
      </c>
      <c r="Y5">
        <f t="shared" si="8"/>
        <v>0.619319941</v>
      </c>
    </row>
    <row r="6">
      <c r="A6" s="1" t="s">
        <v>8</v>
      </c>
      <c r="B6" s="1">
        <v>188816.0</v>
      </c>
      <c r="C6" s="1">
        <v>172583.0</v>
      </c>
      <c r="D6">
        <f t="shared" si="1"/>
        <v>0.9140274129</v>
      </c>
      <c r="E6" s="1">
        <v>188365.0</v>
      </c>
      <c r="F6" s="1">
        <v>172573.0</v>
      </c>
      <c r="G6">
        <f t="shared" si="2"/>
        <v>0.9161627691</v>
      </c>
      <c r="H6" s="1">
        <v>188365.0</v>
      </c>
      <c r="I6" s="1">
        <v>172573.0</v>
      </c>
      <c r="J6">
        <f t="shared" si="3"/>
        <v>0.9161627691</v>
      </c>
      <c r="K6" s="1">
        <v>188365.0</v>
      </c>
      <c r="L6" s="1">
        <v>172573.0</v>
      </c>
      <c r="M6">
        <f t="shared" si="4"/>
        <v>0.9161627691</v>
      </c>
      <c r="N6" s="1">
        <v>188365.0</v>
      </c>
      <c r="O6" s="1">
        <v>172573.0</v>
      </c>
      <c r="P6">
        <f t="shared" si="5"/>
        <v>0.9161627691</v>
      </c>
      <c r="Q6" s="1">
        <v>188816.0</v>
      </c>
      <c r="R6" s="1">
        <v>172583.0</v>
      </c>
      <c r="S6">
        <f t="shared" si="6"/>
        <v>0.9140274129</v>
      </c>
      <c r="T6" s="1">
        <v>188816.0</v>
      </c>
      <c r="U6" s="1">
        <v>172583.0</v>
      </c>
      <c r="V6">
        <f t="shared" si="7"/>
        <v>0.9140274129</v>
      </c>
      <c r="W6" s="1">
        <v>188365.0</v>
      </c>
      <c r="X6" s="1">
        <v>172573.0</v>
      </c>
      <c r="Y6">
        <f t="shared" si="8"/>
        <v>0.9161627691</v>
      </c>
    </row>
    <row r="7">
      <c r="A7" s="1" t="s">
        <v>9</v>
      </c>
      <c r="B7" s="1">
        <v>263293.0</v>
      </c>
      <c r="C7" s="1">
        <v>125674.0</v>
      </c>
      <c r="D7">
        <f t="shared" si="1"/>
        <v>0.4773161459</v>
      </c>
      <c r="E7" s="1">
        <v>263628.0</v>
      </c>
      <c r="F7" s="1">
        <v>125694.0</v>
      </c>
      <c r="G7">
        <f t="shared" si="2"/>
        <v>0.4767854704</v>
      </c>
      <c r="H7" s="1">
        <v>263350.0</v>
      </c>
      <c r="I7" s="1">
        <v>125679.0</v>
      </c>
      <c r="J7">
        <f t="shared" si="3"/>
        <v>0.4772318208</v>
      </c>
      <c r="K7" s="1">
        <v>263633.0</v>
      </c>
      <c r="L7" s="1">
        <v>125684.0</v>
      </c>
      <c r="M7">
        <f t="shared" si="4"/>
        <v>0.4767384963</v>
      </c>
      <c r="N7" s="1">
        <v>263293.0</v>
      </c>
      <c r="O7" s="1">
        <v>125674.0</v>
      </c>
      <c r="P7">
        <f t="shared" si="5"/>
        <v>0.4773161459</v>
      </c>
      <c r="Q7" s="1">
        <v>263350.0</v>
      </c>
      <c r="R7" s="1">
        <v>125679.0</v>
      </c>
      <c r="S7">
        <f t="shared" si="6"/>
        <v>0.4772318208</v>
      </c>
      <c r="T7" s="1">
        <v>263293.0</v>
      </c>
      <c r="U7" s="1">
        <v>125674.0</v>
      </c>
      <c r="V7">
        <f t="shared" si="7"/>
        <v>0.4773161459</v>
      </c>
      <c r="W7" s="1">
        <v>263542.0</v>
      </c>
      <c r="X7" s="1">
        <v>125684.0</v>
      </c>
      <c r="Y7">
        <f t="shared" si="8"/>
        <v>0.4769031122</v>
      </c>
    </row>
    <row r="8">
      <c r="A8" s="1" t="s">
        <v>10</v>
      </c>
      <c r="B8" s="1">
        <v>35045.0</v>
      </c>
      <c r="C8" s="1">
        <v>24420.0</v>
      </c>
      <c r="D8">
        <f t="shared" si="1"/>
        <v>0.6968183764</v>
      </c>
      <c r="E8" s="1">
        <v>35056.0</v>
      </c>
      <c r="F8" s="1">
        <v>24420.0</v>
      </c>
      <c r="G8">
        <f t="shared" si="2"/>
        <v>0.6965997262</v>
      </c>
      <c r="H8" s="1">
        <v>35056.0</v>
      </c>
      <c r="I8" s="1">
        <v>24420.0</v>
      </c>
      <c r="J8">
        <f t="shared" si="3"/>
        <v>0.6965997262</v>
      </c>
      <c r="K8" s="1">
        <v>35045.0</v>
      </c>
      <c r="L8" s="1">
        <v>24420.0</v>
      </c>
      <c r="M8">
        <f t="shared" si="4"/>
        <v>0.6968183764</v>
      </c>
      <c r="N8" s="1">
        <v>35045.0</v>
      </c>
      <c r="O8" s="1">
        <v>24420.0</v>
      </c>
      <c r="P8">
        <f t="shared" si="5"/>
        <v>0.6968183764</v>
      </c>
      <c r="Q8" s="1">
        <v>35056.0</v>
      </c>
      <c r="R8" s="1">
        <v>24420.0</v>
      </c>
      <c r="S8">
        <f t="shared" si="6"/>
        <v>0.6965997262</v>
      </c>
      <c r="T8" s="1">
        <v>35045.0</v>
      </c>
      <c r="U8" s="1">
        <v>24420.0</v>
      </c>
      <c r="V8">
        <f t="shared" si="7"/>
        <v>0.6968183764</v>
      </c>
      <c r="W8" s="1">
        <v>35056.0</v>
      </c>
      <c r="X8" s="1">
        <v>24420.0</v>
      </c>
      <c r="Y8">
        <f t="shared" si="8"/>
        <v>0.6965997262</v>
      </c>
    </row>
    <row r="9">
      <c r="A9" s="1" t="s">
        <v>11</v>
      </c>
      <c r="B9">
        <f>12451+13222</f>
        <v>25673</v>
      </c>
      <c r="C9">
        <f>B9*D9</f>
        <v>19017.03704</v>
      </c>
      <c r="D9">
        <f>2/(1.3+1.4)</f>
        <v>0.7407407407</v>
      </c>
      <c r="E9" s="1">
        <v>25673.0</v>
      </c>
      <c r="F9" s="1">
        <v>19017.0</v>
      </c>
      <c r="G9" s="1">
        <v>0.74074074</v>
      </c>
      <c r="H9" s="1">
        <v>25673.0</v>
      </c>
      <c r="I9" s="1">
        <v>19017.0</v>
      </c>
      <c r="J9" s="1">
        <v>0.74074074</v>
      </c>
      <c r="K9" s="1">
        <v>25536.0</v>
      </c>
      <c r="L9" s="1">
        <v>18916.0</v>
      </c>
      <c r="M9" s="1">
        <v>0.74074074</v>
      </c>
      <c r="N9" s="1">
        <v>25673.0</v>
      </c>
      <c r="O9" s="1">
        <v>19017.0</v>
      </c>
      <c r="P9" s="1">
        <v>0.74074074</v>
      </c>
      <c r="Q9" s="1">
        <v>25673.0</v>
      </c>
      <c r="R9" s="1">
        <v>19017.0</v>
      </c>
      <c r="S9" s="1">
        <v>0.74074074</v>
      </c>
      <c r="T9" s="1">
        <v>25673.0</v>
      </c>
      <c r="U9" s="1">
        <v>19017.0</v>
      </c>
      <c r="V9" s="1">
        <v>0.74074074</v>
      </c>
      <c r="W9">
        <f>12451+13222</f>
        <v>25673</v>
      </c>
      <c r="X9">
        <f t="shared" ref="X9:X10" si="9">W9*Y9</f>
        <v>19017.03704</v>
      </c>
      <c r="Y9" s="1">
        <f>2/(1.3+1.4)</f>
        <v>0.7407407407</v>
      </c>
    </row>
    <row r="10">
      <c r="A10" s="1" t="s">
        <v>12</v>
      </c>
      <c r="B10" s="1">
        <v>31190.0</v>
      </c>
      <c r="C10">
        <f>D10*B10</f>
        <v>28354.54545</v>
      </c>
      <c r="D10">
        <f>1/1.1</f>
        <v>0.9090909091</v>
      </c>
      <c r="E10" s="1">
        <v>31190.0</v>
      </c>
      <c r="F10" s="1">
        <v>28355.0</v>
      </c>
      <c r="G10" s="1">
        <v>0.90909</v>
      </c>
      <c r="H10" s="1">
        <v>31152.0</v>
      </c>
      <c r="I10" s="1">
        <v>28320.0</v>
      </c>
      <c r="J10" s="1">
        <v>0.90909</v>
      </c>
      <c r="K10" s="1">
        <v>31190.0</v>
      </c>
      <c r="L10" s="1">
        <v>28355.0</v>
      </c>
      <c r="M10" s="1">
        <v>0.909090909</v>
      </c>
      <c r="N10" s="1">
        <v>31190.0</v>
      </c>
      <c r="O10" s="1">
        <v>28355.0</v>
      </c>
      <c r="P10" s="1">
        <v>0.90909</v>
      </c>
      <c r="Q10" s="1">
        <v>31190.0</v>
      </c>
      <c r="R10" s="1">
        <v>28355.0</v>
      </c>
      <c r="S10" s="1">
        <v>0.90909</v>
      </c>
      <c r="T10" s="1">
        <v>31152.0</v>
      </c>
      <c r="U10" s="1">
        <v>28320.0</v>
      </c>
      <c r="V10" s="1">
        <v>0.90909</v>
      </c>
      <c r="W10" s="1">
        <v>31152.0</v>
      </c>
      <c r="X10">
        <f t="shared" si="9"/>
        <v>28320</v>
      </c>
      <c r="Y10">
        <f>1/1.1</f>
        <v>0.9090909091</v>
      </c>
    </row>
    <row r="11">
      <c r="A11" s="1" t="s">
        <v>13</v>
      </c>
      <c r="B11" s="1">
        <v>32584.0</v>
      </c>
      <c r="C11" s="1">
        <v>25127.0</v>
      </c>
      <c r="D11">
        <f t="shared" ref="D11:D13" si="10">C11/B11</f>
        <v>0.7711453474</v>
      </c>
      <c r="E11" s="1">
        <v>32584.0</v>
      </c>
      <c r="F11" s="1">
        <v>25127.0</v>
      </c>
      <c r="G11">
        <f t="shared" ref="G11:G13" si="11">F11/E11</f>
        <v>0.7711453474</v>
      </c>
      <c r="H11" s="1">
        <v>32584.0</v>
      </c>
      <c r="I11" s="1">
        <v>25127.0</v>
      </c>
      <c r="J11">
        <f t="shared" ref="J11:J13" si="12">I11/H11</f>
        <v>0.7711453474</v>
      </c>
      <c r="K11" s="1">
        <v>32572.0</v>
      </c>
      <c r="L11" s="1">
        <v>25127.0</v>
      </c>
      <c r="M11">
        <f t="shared" ref="M11:M13" si="13">L11/K11</f>
        <v>0.7714294486</v>
      </c>
      <c r="N11" s="1">
        <v>32572.0</v>
      </c>
      <c r="O11" s="1">
        <v>25127.0</v>
      </c>
      <c r="P11">
        <f t="shared" ref="P11:P13" si="14">O11/N11</f>
        <v>0.7714294486</v>
      </c>
      <c r="Q11" s="1">
        <v>32584.0</v>
      </c>
      <c r="R11" s="1">
        <v>25127.0</v>
      </c>
      <c r="S11" s="1">
        <f t="shared" ref="S11:S13" si="15">R11/Q11</f>
        <v>0.7711453474</v>
      </c>
      <c r="T11" s="1">
        <v>32584.0</v>
      </c>
      <c r="U11" s="1">
        <v>25127.0</v>
      </c>
      <c r="V11">
        <f t="shared" ref="V11:V13" si="16">U11/T11</f>
        <v>0.7711453474</v>
      </c>
      <c r="W11" s="1">
        <v>32572.0</v>
      </c>
      <c r="X11" s="1">
        <v>25127.0</v>
      </c>
      <c r="Y11">
        <f t="shared" ref="Y11:Y13" si="17">X11/W11</f>
        <v>0.7714294486</v>
      </c>
    </row>
    <row r="12">
      <c r="A12" s="1" t="s">
        <v>14</v>
      </c>
      <c r="B12" s="1">
        <v>8923.0</v>
      </c>
      <c r="C12" s="1">
        <v>4159.0</v>
      </c>
      <c r="D12">
        <f t="shared" si="10"/>
        <v>0.4660988457</v>
      </c>
      <c r="E12" s="1">
        <v>9056.0</v>
      </c>
      <c r="F12" s="1">
        <v>4159.0</v>
      </c>
      <c r="G12">
        <f t="shared" si="11"/>
        <v>0.4592535336</v>
      </c>
      <c r="H12" s="1">
        <v>9056.0</v>
      </c>
      <c r="I12" s="1">
        <v>4159.0</v>
      </c>
      <c r="J12">
        <f t="shared" si="12"/>
        <v>0.4592535336</v>
      </c>
      <c r="K12" s="1">
        <v>9056.0</v>
      </c>
      <c r="L12" s="1">
        <v>4159.0</v>
      </c>
      <c r="M12">
        <f t="shared" si="13"/>
        <v>0.4592535336</v>
      </c>
      <c r="N12" s="1">
        <v>8923.0</v>
      </c>
      <c r="O12" s="1">
        <v>4159.0</v>
      </c>
      <c r="P12">
        <f t="shared" si="14"/>
        <v>0.4660988457</v>
      </c>
      <c r="Q12" s="1">
        <v>9056.0</v>
      </c>
      <c r="R12" s="1">
        <v>4159.0</v>
      </c>
      <c r="S12">
        <f t="shared" si="15"/>
        <v>0.4592535336</v>
      </c>
      <c r="T12" s="1">
        <v>9056.0</v>
      </c>
      <c r="U12" s="1">
        <v>4159.0</v>
      </c>
      <c r="V12">
        <f t="shared" si="16"/>
        <v>0.4592535336</v>
      </c>
      <c r="W12" s="1">
        <v>9056.0</v>
      </c>
      <c r="X12" s="1">
        <v>4159.0</v>
      </c>
      <c r="Y12">
        <f t="shared" si="17"/>
        <v>0.4592535336</v>
      </c>
    </row>
    <row r="13">
      <c r="A13" s="1" t="s">
        <v>15</v>
      </c>
      <c r="B13" s="1">
        <v>282498.0</v>
      </c>
      <c r="C13" s="1">
        <v>198554.0</v>
      </c>
      <c r="D13">
        <f t="shared" si="10"/>
        <v>0.7028509936</v>
      </c>
      <c r="E13" s="1">
        <v>286750.0</v>
      </c>
      <c r="F13" s="1">
        <v>198559.0</v>
      </c>
      <c r="G13">
        <f t="shared" si="11"/>
        <v>0.6924463819</v>
      </c>
      <c r="H13" s="1">
        <v>286750.0</v>
      </c>
      <c r="I13" s="1">
        <v>198559.0</v>
      </c>
      <c r="J13">
        <f t="shared" si="12"/>
        <v>0.6924463819</v>
      </c>
      <c r="K13" s="1">
        <v>286750.0</v>
      </c>
      <c r="L13" s="1">
        <v>198559.0</v>
      </c>
      <c r="M13">
        <f t="shared" si="13"/>
        <v>0.6924463819</v>
      </c>
      <c r="N13" s="1">
        <v>286750.0</v>
      </c>
      <c r="O13" s="1">
        <v>198559.0</v>
      </c>
      <c r="P13">
        <f t="shared" si="14"/>
        <v>0.6924463819</v>
      </c>
      <c r="Q13" s="1">
        <v>282498.0</v>
      </c>
      <c r="R13" s="1">
        <v>198554.0</v>
      </c>
      <c r="S13">
        <f t="shared" si="15"/>
        <v>0.7028509936</v>
      </c>
      <c r="T13" s="1">
        <v>286750.0</v>
      </c>
      <c r="U13" s="1">
        <v>198559.0</v>
      </c>
      <c r="V13">
        <f t="shared" si="16"/>
        <v>0.6924463819</v>
      </c>
      <c r="W13" s="1">
        <v>282498.0</v>
      </c>
      <c r="X13" s="1">
        <v>198554.0</v>
      </c>
      <c r="Y13">
        <f t="shared" si="17"/>
        <v>0.7028509936</v>
      </c>
    </row>
    <row r="15">
      <c r="A15" s="1" t="s">
        <v>16</v>
      </c>
      <c r="D15">
        <f>AVERAGE(D3:D13)</f>
        <v>0.7343913008</v>
      </c>
      <c r="G15">
        <f>AVERAGE(G3:G13)</f>
        <v>0.7329490459</v>
      </c>
      <c r="J15">
        <f>AVERAGE(J3:J13)</f>
        <v>0.7329896232</v>
      </c>
      <c r="M15">
        <f>AVERAGE(M3:M13)</f>
        <v>0.7325409406</v>
      </c>
      <c r="P15">
        <f>AVERAGE(P3:P13)</f>
        <v>0.7332156727</v>
      </c>
      <c r="S15">
        <f>AVERAGE(S3:S13)</f>
        <v>0.7332917515</v>
      </c>
      <c r="V15">
        <f>AVERAGE(V3:V13)</f>
        <v>0.7328230432</v>
      </c>
      <c r="Y15">
        <f>AVERAGE(Y3:Y13)</f>
        <v>0.7334819023</v>
      </c>
    </row>
    <row r="30">
      <c r="A30" s="1" t="s">
        <v>17</v>
      </c>
      <c r="B30" s="1">
        <v>1.0</v>
      </c>
      <c r="E30" s="1">
        <v>2.0</v>
      </c>
      <c r="H30" s="1">
        <v>4.0</v>
      </c>
      <c r="K30" s="1">
        <v>8.0</v>
      </c>
      <c r="L30" s="1" t="s">
        <v>1</v>
      </c>
      <c r="N30" s="1">
        <v>16.0</v>
      </c>
      <c r="Q30" s="1">
        <v>32.0</v>
      </c>
      <c r="T30" s="1">
        <v>64.0</v>
      </c>
      <c r="W30" s="1">
        <v>128.0</v>
      </c>
    </row>
    <row r="31">
      <c r="B31" s="1" t="s">
        <v>2</v>
      </c>
      <c r="C31" s="1" t="s">
        <v>3</v>
      </c>
      <c r="D31" s="1" t="s">
        <v>4</v>
      </c>
      <c r="E31" s="1" t="s">
        <v>2</v>
      </c>
      <c r="F31" s="1" t="s">
        <v>3</v>
      </c>
      <c r="G31" s="1" t="s">
        <v>4</v>
      </c>
      <c r="H31" s="1" t="s">
        <v>2</v>
      </c>
      <c r="I31" s="1" t="s">
        <v>3</v>
      </c>
      <c r="J31" s="1" t="s">
        <v>4</v>
      </c>
      <c r="K31" s="1" t="s">
        <v>2</v>
      </c>
      <c r="L31" s="1" t="s">
        <v>3</v>
      </c>
      <c r="M31" s="1" t="s">
        <v>4</v>
      </c>
      <c r="N31" s="1" t="s">
        <v>2</v>
      </c>
      <c r="O31" s="1" t="s">
        <v>3</v>
      </c>
      <c r="P31" s="1" t="s">
        <v>4</v>
      </c>
      <c r="Q31" s="1" t="s">
        <v>2</v>
      </c>
      <c r="R31" s="1" t="s">
        <v>3</v>
      </c>
      <c r="S31" s="1" t="s">
        <v>4</v>
      </c>
      <c r="T31" s="1" t="s">
        <v>2</v>
      </c>
      <c r="U31" s="1" t="s">
        <v>3</v>
      </c>
      <c r="V31" s="1" t="s">
        <v>4</v>
      </c>
      <c r="W31" s="1" t="s">
        <v>2</v>
      </c>
      <c r="X31" s="1" t="s">
        <v>3</v>
      </c>
      <c r="Y31" s="1" t="s">
        <v>4</v>
      </c>
      <c r="Z31" s="2"/>
    </row>
    <row r="32">
      <c r="A32" s="1" t="s">
        <v>5</v>
      </c>
      <c r="B32" s="1">
        <v>2514.0</v>
      </c>
      <c r="C32" s="1">
        <v>2420.0</v>
      </c>
      <c r="D32">
        <f t="shared" ref="D32:D37" si="18">C32/B32</f>
        <v>0.9626093874</v>
      </c>
      <c r="E32" s="1">
        <v>2514.0</v>
      </c>
      <c r="F32" s="1">
        <v>2420.0</v>
      </c>
      <c r="G32">
        <f t="shared" ref="G32:G37" si="19">F32/E32</f>
        <v>0.9626093874</v>
      </c>
      <c r="H32" s="1">
        <v>2514.0</v>
      </c>
      <c r="I32" s="1">
        <v>2420.0</v>
      </c>
      <c r="J32">
        <f t="shared" ref="J32:J37" si="20">I32/H32</f>
        <v>0.9626093874</v>
      </c>
      <c r="K32" s="1">
        <v>2514.0</v>
      </c>
      <c r="L32" s="1">
        <v>2420.0</v>
      </c>
      <c r="M32">
        <f t="shared" ref="M32:M37" si="21">L32/K32</f>
        <v>0.9626093874</v>
      </c>
      <c r="N32" s="1">
        <v>2514.0</v>
      </c>
      <c r="O32" s="1">
        <v>2420.0</v>
      </c>
      <c r="P32">
        <f t="shared" ref="P32:P37" si="22">O32/N32</f>
        <v>0.9626093874</v>
      </c>
      <c r="Q32" s="1">
        <v>2514.0</v>
      </c>
      <c r="R32" s="1">
        <v>2420.0</v>
      </c>
      <c r="S32">
        <f t="shared" ref="S32:S37" si="23">R32/Q32</f>
        <v>0.9626093874</v>
      </c>
      <c r="T32" s="1">
        <v>2514.0</v>
      </c>
      <c r="U32" s="1">
        <v>2420.0</v>
      </c>
      <c r="V32">
        <f t="shared" ref="V32:V37" si="24">U32/T32</f>
        <v>0.9626093874</v>
      </c>
      <c r="W32" s="1">
        <v>2514.0</v>
      </c>
      <c r="X32" s="1">
        <v>2420.0</v>
      </c>
      <c r="Y32">
        <f t="shared" ref="Y32:Y37" si="25">X32/W32</f>
        <v>0.9626093874</v>
      </c>
      <c r="Z32" s="2"/>
    </row>
    <row r="33">
      <c r="A33" s="1" t="s">
        <v>6</v>
      </c>
      <c r="B33" s="1">
        <v>7586.0</v>
      </c>
      <c r="C33" s="1">
        <v>6170.0</v>
      </c>
      <c r="D33">
        <f t="shared" si="18"/>
        <v>0.8133403638</v>
      </c>
      <c r="E33" s="1">
        <v>7586.0</v>
      </c>
      <c r="F33" s="1">
        <v>6170.0</v>
      </c>
      <c r="G33">
        <f t="shared" si="19"/>
        <v>0.8133403638</v>
      </c>
      <c r="H33" s="1">
        <v>7586.0</v>
      </c>
      <c r="I33" s="1">
        <v>6170.0</v>
      </c>
      <c r="J33">
        <f t="shared" si="20"/>
        <v>0.8133403638</v>
      </c>
      <c r="K33" s="1">
        <v>7586.0</v>
      </c>
      <c r="L33" s="1">
        <v>6170.0</v>
      </c>
      <c r="M33">
        <f t="shared" si="21"/>
        <v>0.8133403638</v>
      </c>
      <c r="N33" s="1">
        <v>7586.0</v>
      </c>
      <c r="O33" s="1">
        <v>6170.0</v>
      </c>
      <c r="P33">
        <f t="shared" si="22"/>
        <v>0.8133403638</v>
      </c>
      <c r="Q33" s="1">
        <v>7586.0</v>
      </c>
      <c r="R33" s="1">
        <v>6170.0</v>
      </c>
      <c r="S33">
        <f t="shared" si="23"/>
        <v>0.8133403638</v>
      </c>
      <c r="T33" s="1">
        <v>7586.0</v>
      </c>
      <c r="U33" s="1">
        <v>6170.0</v>
      </c>
      <c r="V33">
        <f t="shared" si="24"/>
        <v>0.8133403638</v>
      </c>
      <c r="W33" s="1">
        <v>7586.0</v>
      </c>
      <c r="X33" s="1">
        <v>6170.0</v>
      </c>
      <c r="Y33">
        <f t="shared" si="25"/>
        <v>0.8133403638</v>
      </c>
    </row>
    <row r="34">
      <c r="A34" s="1" t="s">
        <v>7</v>
      </c>
      <c r="B34" s="1">
        <v>54907.0</v>
      </c>
      <c r="C34" s="1">
        <v>34005.0</v>
      </c>
      <c r="D34">
        <f t="shared" si="18"/>
        <v>0.619319941</v>
      </c>
      <c r="E34" s="1">
        <v>54907.0</v>
      </c>
      <c r="F34" s="1">
        <v>34005.0</v>
      </c>
      <c r="G34">
        <f t="shared" si="19"/>
        <v>0.619319941</v>
      </c>
      <c r="H34" s="1">
        <v>54907.0</v>
      </c>
      <c r="I34" s="1">
        <v>34005.0</v>
      </c>
      <c r="J34">
        <f t="shared" si="20"/>
        <v>0.619319941</v>
      </c>
      <c r="K34" s="1">
        <v>54907.0</v>
      </c>
      <c r="L34" s="1">
        <v>34005.0</v>
      </c>
      <c r="M34">
        <f t="shared" si="21"/>
        <v>0.619319941</v>
      </c>
      <c r="N34" s="1">
        <v>54480.0</v>
      </c>
      <c r="O34" s="1">
        <v>34010.0</v>
      </c>
      <c r="P34">
        <f t="shared" si="22"/>
        <v>0.6242657856</v>
      </c>
      <c r="Q34" s="1">
        <v>54907.0</v>
      </c>
      <c r="R34" s="1">
        <v>34005.0</v>
      </c>
      <c r="S34">
        <f t="shared" si="23"/>
        <v>0.619319941</v>
      </c>
      <c r="T34" s="1">
        <v>54480.0</v>
      </c>
      <c r="U34" s="1">
        <v>34010.0</v>
      </c>
      <c r="V34">
        <f t="shared" si="24"/>
        <v>0.6242657856</v>
      </c>
      <c r="W34" s="1">
        <v>54480.0</v>
      </c>
      <c r="X34" s="1">
        <v>34010.0</v>
      </c>
      <c r="Y34">
        <f t="shared" si="25"/>
        <v>0.6242657856</v>
      </c>
    </row>
    <row r="35">
      <c r="A35" s="1" t="s">
        <v>8</v>
      </c>
      <c r="B35" s="1">
        <v>188365.0</v>
      </c>
      <c r="C35" s="1">
        <v>172573.0</v>
      </c>
      <c r="D35">
        <f t="shared" si="18"/>
        <v>0.9161627691</v>
      </c>
      <c r="E35" s="1">
        <v>188816.0</v>
      </c>
      <c r="F35" s="1">
        <v>172583.0</v>
      </c>
      <c r="G35">
        <f t="shared" si="19"/>
        <v>0.9140274129</v>
      </c>
      <c r="H35" s="1">
        <v>188816.0</v>
      </c>
      <c r="I35" s="1">
        <v>172583.0</v>
      </c>
      <c r="J35">
        <f t="shared" si="20"/>
        <v>0.9140274129</v>
      </c>
      <c r="K35" s="1">
        <v>188365.0</v>
      </c>
      <c r="L35" s="1">
        <v>172573.0</v>
      </c>
      <c r="M35">
        <f t="shared" si="21"/>
        <v>0.9161627691</v>
      </c>
      <c r="N35" s="1">
        <v>188365.0</v>
      </c>
      <c r="O35" s="1">
        <v>172573.0</v>
      </c>
      <c r="P35">
        <f t="shared" si="22"/>
        <v>0.9161627691</v>
      </c>
      <c r="Q35" s="1">
        <v>188816.0</v>
      </c>
      <c r="R35" s="1">
        <v>172583.0</v>
      </c>
      <c r="S35">
        <f t="shared" si="23"/>
        <v>0.9140274129</v>
      </c>
      <c r="T35" s="1">
        <v>188816.0</v>
      </c>
      <c r="U35" s="1">
        <v>172583.0</v>
      </c>
      <c r="V35">
        <f t="shared" si="24"/>
        <v>0.9140274129</v>
      </c>
      <c r="W35" s="1">
        <v>188816.0</v>
      </c>
      <c r="X35" s="1">
        <v>172583.0</v>
      </c>
      <c r="Y35">
        <f t="shared" si="25"/>
        <v>0.9140274129</v>
      </c>
    </row>
    <row r="36">
      <c r="A36" s="1" t="s">
        <v>9</v>
      </c>
      <c r="B36" s="1">
        <v>263350.0</v>
      </c>
      <c r="C36" s="1">
        <v>125679.0</v>
      </c>
      <c r="D36">
        <f t="shared" si="18"/>
        <v>0.4772318208</v>
      </c>
      <c r="E36" s="1">
        <v>263628.0</v>
      </c>
      <c r="F36" s="1">
        <v>125694.0</v>
      </c>
      <c r="G36">
        <f t="shared" si="19"/>
        <v>0.4767854704</v>
      </c>
      <c r="H36" s="1">
        <v>263628.0</v>
      </c>
      <c r="I36" s="1">
        <v>125694.0</v>
      </c>
      <c r="J36">
        <f t="shared" si="20"/>
        <v>0.4767854704</v>
      </c>
      <c r="K36" s="1">
        <v>263293.0</v>
      </c>
      <c r="L36" s="1">
        <v>125674.0</v>
      </c>
      <c r="M36">
        <f t="shared" si="21"/>
        <v>0.4773161459</v>
      </c>
      <c r="N36" s="1">
        <v>263633.0</v>
      </c>
      <c r="O36" s="1">
        <v>125684.0</v>
      </c>
      <c r="P36">
        <f t="shared" si="22"/>
        <v>0.4767384963</v>
      </c>
      <c r="Q36" s="1">
        <v>263350.0</v>
      </c>
      <c r="R36" s="1">
        <v>125679.0</v>
      </c>
      <c r="S36">
        <f t="shared" si="23"/>
        <v>0.4772318208</v>
      </c>
      <c r="T36" s="1">
        <v>263628.0</v>
      </c>
      <c r="U36" s="1">
        <v>125694.0</v>
      </c>
      <c r="V36">
        <f t="shared" si="24"/>
        <v>0.4767854704</v>
      </c>
      <c r="W36" s="1">
        <v>263293.0</v>
      </c>
      <c r="X36" s="1">
        <v>125674.0</v>
      </c>
      <c r="Y36">
        <f t="shared" si="25"/>
        <v>0.4773161459</v>
      </c>
    </row>
    <row r="37">
      <c r="A37" s="1" t="s">
        <v>10</v>
      </c>
      <c r="B37" s="1">
        <v>35045.0</v>
      </c>
      <c r="C37" s="1">
        <v>24420.0</v>
      </c>
      <c r="D37">
        <f t="shared" si="18"/>
        <v>0.6968183764</v>
      </c>
      <c r="E37" s="1">
        <v>35056.0</v>
      </c>
      <c r="F37" s="1">
        <v>24420.0</v>
      </c>
      <c r="G37">
        <f t="shared" si="19"/>
        <v>0.6965997262</v>
      </c>
      <c r="H37" s="1">
        <v>35056.0</v>
      </c>
      <c r="I37" s="1">
        <v>24420.0</v>
      </c>
      <c r="J37">
        <f t="shared" si="20"/>
        <v>0.6965997262</v>
      </c>
      <c r="K37" s="1">
        <v>35045.0</v>
      </c>
      <c r="L37" s="1">
        <v>24420.0</v>
      </c>
      <c r="M37">
        <f t="shared" si="21"/>
        <v>0.6968183764</v>
      </c>
      <c r="N37" s="1">
        <v>35056.0</v>
      </c>
      <c r="O37" s="1">
        <v>24420.0</v>
      </c>
      <c r="P37">
        <f t="shared" si="22"/>
        <v>0.6965997262</v>
      </c>
      <c r="Q37" s="1">
        <v>35045.0</v>
      </c>
      <c r="R37" s="1">
        <v>24420.0</v>
      </c>
      <c r="S37">
        <f t="shared" si="23"/>
        <v>0.6968183764</v>
      </c>
      <c r="T37" s="1">
        <v>35045.0</v>
      </c>
      <c r="U37" s="1">
        <v>24420.0</v>
      </c>
      <c r="V37">
        <f t="shared" si="24"/>
        <v>0.6968183764</v>
      </c>
      <c r="W37" s="1">
        <v>35045.0</v>
      </c>
      <c r="X37" s="1">
        <v>24420.0</v>
      </c>
      <c r="Y37">
        <f t="shared" si="25"/>
        <v>0.6968183764</v>
      </c>
    </row>
    <row r="38">
      <c r="A38" s="1" t="s">
        <v>11</v>
      </c>
      <c r="B38">
        <f>B44+B45</f>
        <v>25673</v>
      </c>
      <c r="C38">
        <f t="shared" ref="C38:C39" si="26">B38*D38</f>
        <v>19017.03704</v>
      </c>
      <c r="D38">
        <f>2/(D44+D45)</f>
        <v>0.7407407407</v>
      </c>
      <c r="E38" s="1">
        <v>25536.0</v>
      </c>
      <c r="F38" s="1">
        <v>18916.0</v>
      </c>
      <c r="G38" s="1">
        <v>0.7407407</v>
      </c>
      <c r="H38" s="1">
        <v>25673.0</v>
      </c>
      <c r="I38" s="1">
        <v>19017.0</v>
      </c>
      <c r="J38" s="1">
        <v>0.74074074</v>
      </c>
      <c r="K38" s="1">
        <v>25673.0</v>
      </c>
      <c r="L38" s="1">
        <v>19017.0</v>
      </c>
      <c r="M38" s="1">
        <v>0.74074074</v>
      </c>
      <c r="N38">
        <f>N44+N45</f>
        <v>25673</v>
      </c>
      <c r="O38">
        <f t="shared" ref="O38:O39" si="27">N38*P38</f>
        <v>19017.03704</v>
      </c>
      <c r="P38">
        <f>2/(P44+P45)</f>
        <v>0.7407407407</v>
      </c>
      <c r="Q38">
        <f>Q43+Q44</f>
        <v>25536</v>
      </c>
      <c r="R38">
        <f>Q38*S38</f>
        <v>18915.55556</v>
      </c>
      <c r="S38">
        <f>2/(S43+S44)</f>
        <v>0.7407407407</v>
      </c>
      <c r="T38">
        <f>T44+T45</f>
        <v>25536</v>
      </c>
      <c r="U38">
        <f>T38*V38</f>
        <v>18915.55556</v>
      </c>
      <c r="V38">
        <f>2/(V44+V45)</f>
        <v>0.7407407407</v>
      </c>
      <c r="W38">
        <f>W44+W45</f>
        <v>25673</v>
      </c>
      <c r="X38">
        <f t="shared" ref="X38:X39" si="28">W38*Y38</f>
        <v>19017.03704</v>
      </c>
      <c r="Y38">
        <f>2/(Y44+Y45)</f>
        <v>0.7407407407</v>
      </c>
    </row>
    <row r="39">
      <c r="A39" s="1" t="s">
        <v>12</v>
      </c>
      <c r="B39" s="1">
        <v>31152.0</v>
      </c>
      <c r="C39">
        <f t="shared" si="26"/>
        <v>28320</v>
      </c>
      <c r="D39" s="1">
        <f>1/1.1</f>
        <v>0.9090909091</v>
      </c>
      <c r="E39" s="1">
        <v>31152.0</v>
      </c>
      <c r="F39" s="1">
        <v>28320.0</v>
      </c>
      <c r="G39" s="1">
        <v>0.90909</v>
      </c>
      <c r="H39" s="1">
        <v>31190.0</v>
      </c>
      <c r="I39" s="1">
        <v>28355.0</v>
      </c>
      <c r="J39" s="1">
        <v>0.90909</v>
      </c>
      <c r="K39" s="1">
        <v>31190.0</v>
      </c>
      <c r="L39" s="1">
        <v>28355.0</v>
      </c>
      <c r="M39" s="1">
        <v>0.90909</v>
      </c>
      <c r="N39" s="1">
        <v>31152.0</v>
      </c>
      <c r="O39">
        <f t="shared" si="27"/>
        <v>28319.97168</v>
      </c>
      <c r="P39" s="1">
        <v>0.90909</v>
      </c>
      <c r="Q39" s="1">
        <v>31152.0</v>
      </c>
      <c r="R39" s="1">
        <v>28320.0</v>
      </c>
      <c r="S39" s="1">
        <v>0.90909</v>
      </c>
      <c r="T39" s="1">
        <v>31190.0</v>
      </c>
      <c r="U39" s="1">
        <v>28320.0</v>
      </c>
      <c r="V39" s="1">
        <v>0.9090909</v>
      </c>
      <c r="W39" s="1">
        <v>31190.0</v>
      </c>
      <c r="X39">
        <f t="shared" si="28"/>
        <v>28354.54545</v>
      </c>
      <c r="Y39">
        <f>1/1.1</f>
        <v>0.9090909091</v>
      </c>
    </row>
    <row r="40">
      <c r="A40" s="1" t="s">
        <v>13</v>
      </c>
      <c r="B40" s="1">
        <v>32574.0</v>
      </c>
      <c r="C40" s="1">
        <v>25127.0</v>
      </c>
      <c r="D40">
        <f t="shared" ref="D40:D42" si="29">C40/B40</f>
        <v>0.7713820839</v>
      </c>
      <c r="E40" s="1">
        <v>32572.0</v>
      </c>
      <c r="F40" s="1">
        <v>25127.0</v>
      </c>
      <c r="G40">
        <f t="shared" ref="G40:G42" si="30">F40/E40</f>
        <v>0.7714294486</v>
      </c>
      <c r="H40" s="1">
        <v>32584.0</v>
      </c>
      <c r="I40" s="1">
        <v>25127.0</v>
      </c>
      <c r="J40">
        <f t="shared" ref="J40:J42" si="31">I40/H40</f>
        <v>0.7711453474</v>
      </c>
      <c r="K40" s="1">
        <v>32572.0</v>
      </c>
      <c r="L40" s="1">
        <v>25127.0</v>
      </c>
      <c r="M40">
        <f t="shared" ref="M40:M42" si="32">L40/K40</f>
        <v>0.7714294486</v>
      </c>
      <c r="N40" s="1">
        <v>32584.0</v>
      </c>
      <c r="O40" s="1">
        <v>25127.0</v>
      </c>
      <c r="P40">
        <f t="shared" ref="P40:P42" si="33">O40/N40</f>
        <v>0.7711453474</v>
      </c>
      <c r="Q40" s="1">
        <v>32584.0</v>
      </c>
      <c r="R40" s="1">
        <v>25127.0</v>
      </c>
      <c r="S40" s="1">
        <f t="shared" ref="S40:S42" si="34">R40/Q40</f>
        <v>0.7711453474</v>
      </c>
      <c r="T40" s="1">
        <v>32584.0</v>
      </c>
      <c r="U40" s="1">
        <v>25127.0</v>
      </c>
      <c r="V40">
        <f t="shared" ref="V40:V42" si="35">U40/T40</f>
        <v>0.7711453474</v>
      </c>
      <c r="W40" s="1">
        <v>32572.0</v>
      </c>
      <c r="X40" s="1">
        <v>25127.0</v>
      </c>
      <c r="Y40">
        <f t="shared" ref="Y40:Y42" si="36">X40/W40</f>
        <v>0.7714294486</v>
      </c>
    </row>
    <row r="41">
      <c r="A41" s="1" t="s">
        <v>14</v>
      </c>
      <c r="B41" s="1">
        <v>9056.0</v>
      </c>
      <c r="C41" s="1">
        <v>4159.0</v>
      </c>
      <c r="D41">
        <f t="shared" si="29"/>
        <v>0.4592535336</v>
      </c>
      <c r="E41" s="1">
        <v>9056.0</v>
      </c>
      <c r="F41" s="1">
        <v>4159.0</v>
      </c>
      <c r="G41">
        <f t="shared" si="30"/>
        <v>0.4592535336</v>
      </c>
      <c r="H41" s="1">
        <v>9056.0</v>
      </c>
      <c r="I41" s="1">
        <v>4159.0</v>
      </c>
      <c r="J41">
        <f t="shared" si="31"/>
        <v>0.4592535336</v>
      </c>
      <c r="K41" s="1">
        <v>8923.0</v>
      </c>
      <c r="L41" s="1">
        <v>4159.0</v>
      </c>
      <c r="M41">
        <f t="shared" si="32"/>
        <v>0.4660988457</v>
      </c>
      <c r="N41" s="1">
        <v>9056.0</v>
      </c>
      <c r="O41" s="1">
        <v>4159.0</v>
      </c>
      <c r="P41">
        <f t="shared" si="33"/>
        <v>0.4592535336</v>
      </c>
      <c r="Q41" s="1">
        <v>9056.0</v>
      </c>
      <c r="R41" s="1">
        <v>4159.0</v>
      </c>
      <c r="S41">
        <f t="shared" si="34"/>
        <v>0.4592535336</v>
      </c>
      <c r="T41" s="1">
        <v>9056.0</v>
      </c>
      <c r="U41" s="1">
        <v>4159.0</v>
      </c>
      <c r="V41">
        <f t="shared" si="35"/>
        <v>0.4592535336</v>
      </c>
      <c r="W41" s="1">
        <v>9056.0</v>
      </c>
      <c r="X41" s="1">
        <v>4159.0</v>
      </c>
      <c r="Y41">
        <f t="shared" si="36"/>
        <v>0.4592535336</v>
      </c>
    </row>
    <row r="42">
      <c r="A42" s="1" t="s">
        <v>15</v>
      </c>
      <c r="B42" s="1">
        <v>282498.0</v>
      </c>
      <c r="C42" s="1">
        <v>198554.0</v>
      </c>
      <c r="D42">
        <f t="shared" si="29"/>
        <v>0.7028509936</v>
      </c>
      <c r="E42" s="1">
        <v>282498.0</v>
      </c>
      <c r="F42" s="1">
        <v>198554.0</v>
      </c>
      <c r="G42">
        <f t="shared" si="30"/>
        <v>0.7028509936</v>
      </c>
      <c r="H42" s="1">
        <v>282510.0</v>
      </c>
      <c r="I42" s="1">
        <v>198554.0</v>
      </c>
      <c r="J42">
        <f t="shared" si="31"/>
        <v>0.7028211391</v>
      </c>
      <c r="K42" s="1">
        <v>286750.0</v>
      </c>
      <c r="L42" s="1">
        <v>198559.0</v>
      </c>
      <c r="M42">
        <f t="shared" si="32"/>
        <v>0.6924463819</v>
      </c>
      <c r="N42" s="1">
        <v>282522.0</v>
      </c>
      <c r="O42" s="1">
        <v>198554.0</v>
      </c>
      <c r="P42">
        <f t="shared" si="33"/>
        <v>0.7027912871</v>
      </c>
      <c r="Q42" s="1">
        <v>282498.0</v>
      </c>
      <c r="R42" s="1">
        <v>198554.0</v>
      </c>
      <c r="S42">
        <f t="shared" si="34"/>
        <v>0.7028509936</v>
      </c>
      <c r="T42" s="1">
        <v>286750.0</v>
      </c>
      <c r="U42" s="1">
        <v>198559.0</v>
      </c>
      <c r="V42">
        <f t="shared" si="35"/>
        <v>0.6924463819</v>
      </c>
      <c r="W42" s="1">
        <v>282510.0</v>
      </c>
      <c r="X42" s="1">
        <v>198554.0</v>
      </c>
      <c r="Y42">
        <f t="shared" si="36"/>
        <v>0.7028211391</v>
      </c>
    </row>
    <row r="43">
      <c r="Q43" s="3">
        <v>12451.0</v>
      </c>
      <c r="R43" s="2"/>
      <c r="S43" s="3">
        <v>1.3</v>
      </c>
    </row>
    <row r="44">
      <c r="A44" s="2"/>
      <c r="B44" s="3">
        <v>12451.0</v>
      </c>
      <c r="C44" s="2"/>
      <c r="D44" s="3">
        <v>1.3</v>
      </c>
      <c r="E44" s="2"/>
      <c r="F44" s="2"/>
      <c r="G44" s="2"/>
      <c r="H44" s="2"/>
      <c r="I44" s="2"/>
      <c r="J44" s="2"/>
      <c r="K44" s="2"/>
      <c r="L44" s="2"/>
      <c r="M44" s="2"/>
      <c r="N44" s="3">
        <v>12451.0</v>
      </c>
      <c r="O44" s="2"/>
      <c r="P44" s="3">
        <v>1.3</v>
      </c>
      <c r="Q44" s="3">
        <v>13085.0</v>
      </c>
      <c r="R44" s="2"/>
      <c r="S44" s="3">
        <v>1.4</v>
      </c>
      <c r="T44" s="3">
        <v>12451.0</v>
      </c>
      <c r="U44" s="2"/>
      <c r="V44" s="3">
        <v>1.3</v>
      </c>
      <c r="W44" s="3">
        <v>12451.0</v>
      </c>
      <c r="X44" s="2"/>
      <c r="Y44" s="3">
        <v>1.3</v>
      </c>
    </row>
    <row r="45">
      <c r="A45" s="2"/>
      <c r="B45" s="3">
        <v>13222.0</v>
      </c>
      <c r="C45" s="2"/>
      <c r="D45" s="3">
        <v>1.4</v>
      </c>
      <c r="E45" s="2"/>
      <c r="F45" s="2"/>
      <c r="G45" s="2"/>
      <c r="H45" s="2"/>
      <c r="I45" s="2"/>
      <c r="J45" s="2"/>
      <c r="K45" s="2"/>
      <c r="L45" s="2"/>
      <c r="M45" s="2"/>
      <c r="N45" s="3">
        <v>13222.0</v>
      </c>
      <c r="O45" s="2"/>
      <c r="P45" s="3">
        <v>1.4</v>
      </c>
      <c r="T45" s="3">
        <v>13085.0</v>
      </c>
      <c r="U45" s="2"/>
      <c r="V45" s="3">
        <v>1.4</v>
      </c>
      <c r="W45" s="3">
        <v>13222.0</v>
      </c>
      <c r="X45" s="2"/>
      <c r="Y45" s="3">
        <v>1.4</v>
      </c>
    </row>
    <row r="46">
      <c r="A46" s="1" t="s">
        <v>16</v>
      </c>
      <c r="D46">
        <f>AVERAGE(D32:D42)</f>
        <v>0.7335273563</v>
      </c>
      <c r="G46">
        <f>AVERAGE(G32:G42)</f>
        <v>0.733276998</v>
      </c>
      <c r="J46">
        <f>AVERAGE(J32:J42)</f>
        <v>0.7332484602</v>
      </c>
      <c r="M46">
        <f>AVERAGE(M32:M42)</f>
        <v>0.7332156727</v>
      </c>
      <c r="P46">
        <f>AVERAGE(P32:P42)</f>
        <v>0.7338852216</v>
      </c>
      <c r="S46">
        <f>AVERAGE(S32:S42)</f>
        <v>0.7333116289</v>
      </c>
      <c r="V46">
        <f>AVERAGE(V32:V42)</f>
        <v>0.7327748818</v>
      </c>
      <c r="Y46">
        <f>AVERAGE(Y32:Y42)</f>
        <v>0.733792113</v>
      </c>
    </row>
    <row r="61">
      <c r="A61" s="1" t="s">
        <v>18</v>
      </c>
      <c r="B61" s="1">
        <v>1.0</v>
      </c>
      <c r="C61" s="1" t="s">
        <v>19</v>
      </c>
      <c r="E61" s="1">
        <v>2.0</v>
      </c>
      <c r="H61" s="1">
        <v>4.0</v>
      </c>
      <c r="K61" s="1">
        <v>8.0</v>
      </c>
      <c r="L61" s="1" t="s">
        <v>1</v>
      </c>
      <c r="N61" s="1">
        <v>16.0</v>
      </c>
      <c r="Q61" s="1">
        <v>32.0</v>
      </c>
      <c r="T61" s="1">
        <v>64.0</v>
      </c>
      <c r="W61" s="1">
        <v>128.0</v>
      </c>
    </row>
    <row r="62">
      <c r="E62" s="1" t="s">
        <v>2</v>
      </c>
      <c r="F62" s="1" t="s">
        <v>3</v>
      </c>
      <c r="G62" s="1" t="s">
        <v>4</v>
      </c>
      <c r="H62" s="1" t="s">
        <v>2</v>
      </c>
      <c r="I62" s="1" t="s">
        <v>3</v>
      </c>
      <c r="J62" s="1" t="s">
        <v>4</v>
      </c>
      <c r="K62" s="1" t="s">
        <v>2</v>
      </c>
      <c r="L62" s="1" t="s">
        <v>3</v>
      </c>
      <c r="M62" s="1" t="s">
        <v>4</v>
      </c>
      <c r="N62" s="1" t="s">
        <v>2</v>
      </c>
      <c r="O62" s="1" t="s">
        <v>3</v>
      </c>
      <c r="P62" s="1" t="s">
        <v>4</v>
      </c>
      <c r="Q62" s="1" t="s">
        <v>2</v>
      </c>
      <c r="R62" s="1" t="s">
        <v>3</v>
      </c>
      <c r="S62" s="1" t="s">
        <v>4</v>
      </c>
      <c r="T62" s="1" t="s">
        <v>2</v>
      </c>
      <c r="U62" s="1" t="s">
        <v>3</v>
      </c>
      <c r="V62" s="1" t="s">
        <v>4</v>
      </c>
      <c r="W62" s="1" t="s">
        <v>2</v>
      </c>
      <c r="X62" s="1" t="s">
        <v>3</v>
      </c>
      <c r="Y62" s="1" t="s">
        <v>4</v>
      </c>
      <c r="Z62" s="2"/>
    </row>
    <row r="63">
      <c r="A63" s="1" t="s">
        <v>5</v>
      </c>
      <c r="E63" s="1">
        <v>2528.0</v>
      </c>
      <c r="F63" s="1">
        <v>2420.0</v>
      </c>
      <c r="G63">
        <f t="shared" ref="G63:G68" si="37">F63/E63</f>
        <v>0.957278481</v>
      </c>
      <c r="H63" s="1">
        <v>2507.0</v>
      </c>
      <c r="I63" s="1">
        <v>2420.0</v>
      </c>
      <c r="J63">
        <f t="shared" ref="J63:J68" si="38">I63/H63</f>
        <v>0.9652971679</v>
      </c>
      <c r="K63" s="1">
        <v>2514.0</v>
      </c>
      <c r="L63" s="1">
        <v>2420.0</v>
      </c>
      <c r="M63">
        <f t="shared" ref="M63:M68" si="39">L63/K63</f>
        <v>0.9626093874</v>
      </c>
      <c r="N63" s="1">
        <v>2514.0</v>
      </c>
      <c r="O63" s="1">
        <v>2420.0</v>
      </c>
      <c r="P63">
        <f t="shared" ref="P63:P68" si="40">O63/N63</f>
        <v>0.9626093874</v>
      </c>
      <c r="Q63" s="1">
        <v>2514.0</v>
      </c>
      <c r="R63" s="1">
        <v>2420.0</v>
      </c>
      <c r="S63">
        <f t="shared" ref="S63:S68" si="41">R63/Q63</f>
        <v>0.9626093874</v>
      </c>
      <c r="T63" s="1">
        <v>2514.0</v>
      </c>
      <c r="U63" s="1">
        <v>2420.0</v>
      </c>
      <c r="V63">
        <f t="shared" ref="V63:V68" si="42">U63/T63</f>
        <v>0.9626093874</v>
      </c>
      <c r="W63" s="1">
        <v>2514.0</v>
      </c>
      <c r="X63" s="1">
        <v>2420.0</v>
      </c>
      <c r="Y63">
        <f t="shared" ref="Y63:Y68" si="43">X63/W63</f>
        <v>0.9626093874</v>
      </c>
      <c r="Z63" s="2"/>
    </row>
    <row r="64">
      <c r="A64" s="1" t="s">
        <v>6</v>
      </c>
      <c r="E64" s="1">
        <v>7559.0</v>
      </c>
      <c r="F64" s="1">
        <v>6170.0</v>
      </c>
      <c r="G64">
        <f t="shared" si="37"/>
        <v>0.8162455351</v>
      </c>
      <c r="H64" s="1">
        <v>7554.0</v>
      </c>
      <c r="I64" s="1">
        <v>6170.0</v>
      </c>
      <c r="J64">
        <f t="shared" si="38"/>
        <v>0.8167858088</v>
      </c>
      <c r="K64" s="1">
        <v>7586.0</v>
      </c>
      <c r="L64" s="1">
        <v>6170.0</v>
      </c>
      <c r="M64">
        <f t="shared" si="39"/>
        <v>0.8133403638</v>
      </c>
      <c r="N64" s="1">
        <v>7586.0</v>
      </c>
      <c r="O64" s="1">
        <v>6170.0</v>
      </c>
      <c r="P64">
        <f t="shared" si="40"/>
        <v>0.8133403638</v>
      </c>
      <c r="Q64" s="1">
        <v>7586.0</v>
      </c>
      <c r="R64" s="1">
        <v>6170.0</v>
      </c>
      <c r="S64">
        <f t="shared" si="41"/>
        <v>0.8133403638</v>
      </c>
      <c r="T64" s="1">
        <v>7586.0</v>
      </c>
      <c r="U64" s="1">
        <v>6170.0</v>
      </c>
      <c r="V64">
        <f t="shared" si="42"/>
        <v>0.8133403638</v>
      </c>
      <c r="W64" s="1">
        <v>7586.0</v>
      </c>
      <c r="X64" s="1">
        <v>6170.0</v>
      </c>
      <c r="Y64">
        <f t="shared" si="43"/>
        <v>0.8133403638</v>
      </c>
    </row>
    <row r="65">
      <c r="A65" s="1" t="s">
        <v>7</v>
      </c>
      <c r="E65" s="1">
        <v>55129.0</v>
      </c>
      <c r="F65" s="1">
        <v>34010.0</v>
      </c>
      <c r="G65">
        <f t="shared" si="37"/>
        <v>0.6169166863</v>
      </c>
      <c r="H65" s="1">
        <v>54721.0</v>
      </c>
      <c r="I65" s="1">
        <v>34005.0</v>
      </c>
      <c r="J65">
        <f t="shared" si="38"/>
        <v>0.6214250471</v>
      </c>
      <c r="K65" s="1">
        <v>54907.0</v>
      </c>
      <c r="L65" s="1">
        <v>34005.0</v>
      </c>
      <c r="M65">
        <f t="shared" si="39"/>
        <v>0.619319941</v>
      </c>
      <c r="N65" s="1">
        <v>54480.0</v>
      </c>
      <c r="O65" s="1">
        <v>34010.0</v>
      </c>
      <c r="P65">
        <f t="shared" si="40"/>
        <v>0.6242657856</v>
      </c>
      <c r="Q65" s="1">
        <v>54907.0</v>
      </c>
      <c r="R65" s="1">
        <v>34005.0</v>
      </c>
      <c r="S65">
        <f t="shared" si="41"/>
        <v>0.619319941</v>
      </c>
      <c r="T65" s="1">
        <v>54907.0</v>
      </c>
      <c r="U65" s="1">
        <v>34005.0</v>
      </c>
      <c r="V65">
        <f t="shared" si="42"/>
        <v>0.619319941</v>
      </c>
      <c r="W65" s="1">
        <v>54480.0</v>
      </c>
      <c r="X65" s="1">
        <v>34010.0</v>
      </c>
      <c r="Y65">
        <f t="shared" si="43"/>
        <v>0.6242657856</v>
      </c>
    </row>
    <row r="66">
      <c r="A66" s="1" t="s">
        <v>8</v>
      </c>
      <c r="E66" s="1">
        <v>188519.0</v>
      </c>
      <c r="F66" s="1">
        <v>172568.0</v>
      </c>
      <c r="G66">
        <f t="shared" si="37"/>
        <v>0.9153878389</v>
      </c>
      <c r="H66" s="1">
        <v>188840.0</v>
      </c>
      <c r="I66" s="1">
        <v>172583.0</v>
      </c>
      <c r="J66">
        <f t="shared" si="38"/>
        <v>0.9139112476</v>
      </c>
      <c r="K66" s="1">
        <v>188365.0</v>
      </c>
      <c r="L66" s="1">
        <v>172573.0</v>
      </c>
      <c r="M66">
        <f t="shared" si="39"/>
        <v>0.9161627691</v>
      </c>
      <c r="N66" s="1">
        <v>188365.0</v>
      </c>
      <c r="O66" s="1">
        <v>172573.0</v>
      </c>
      <c r="P66">
        <f t="shared" si="40"/>
        <v>0.9161627691</v>
      </c>
      <c r="Q66" s="1">
        <v>188365.0</v>
      </c>
      <c r="R66" s="1">
        <v>172573.0</v>
      </c>
      <c r="S66">
        <f t="shared" si="41"/>
        <v>0.9161627691</v>
      </c>
      <c r="T66" s="1">
        <v>188365.0</v>
      </c>
      <c r="U66" s="1">
        <v>172573.0</v>
      </c>
      <c r="V66">
        <f t="shared" si="42"/>
        <v>0.9161627691</v>
      </c>
      <c r="W66" s="1">
        <v>188816.0</v>
      </c>
      <c r="X66" s="1">
        <v>172583.0</v>
      </c>
      <c r="Y66">
        <f t="shared" si="43"/>
        <v>0.9140274129</v>
      </c>
    </row>
    <row r="67">
      <c r="A67" s="1" t="s">
        <v>9</v>
      </c>
      <c r="E67" s="1">
        <v>264705.0</v>
      </c>
      <c r="F67" s="1">
        <v>125689.0</v>
      </c>
      <c r="G67">
        <f t="shared" si="37"/>
        <v>0.4748266939</v>
      </c>
      <c r="H67" s="1">
        <v>263559.0</v>
      </c>
      <c r="I67" s="1">
        <v>125679.0</v>
      </c>
      <c r="J67">
        <f t="shared" si="38"/>
        <v>0.4768533801</v>
      </c>
      <c r="K67" s="1">
        <v>263293.0</v>
      </c>
      <c r="L67" s="1">
        <v>125674.0</v>
      </c>
      <c r="M67">
        <f t="shared" si="39"/>
        <v>0.4773161459</v>
      </c>
      <c r="N67" s="1">
        <v>263293.0</v>
      </c>
      <c r="O67" s="1">
        <v>125674.0</v>
      </c>
      <c r="P67">
        <f t="shared" si="40"/>
        <v>0.4773161459</v>
      </c>
      <c r="Q67" s="1">
        <v>263293.0</v>
      </c>
      <c r="R67" s="1">
        <v>125674.0</v>
      </c>
      <c r="S67">
        <f t="shared" si="41"/>
        <v>0.4773161459</v>
      </c>
      <c r="T67" s="1">
        <v>263293.0</v>
      </c>
      <c r="U67" s="1">
        <v>125674.0</v>
      </c>
      <c r="V67">
        <f t="shared" si="42"/>
        <v>0.4773161459</v>
      </c>
      <c r="W67" s="1">
        <v>263293.0</v>
      </c>
      <c r="X67" s="1">
        <v>125674.0</v>
      </c>
      <c r="Y67">
        <f t="shared" si="43"/>
        <v>0.4773161459</v>
      </c>
    </row>
    <row r="68">
      <c r="A68" s="1" t="s">
        <v>10</v>
      </c>
      <c r="E68" s="1">
        <v>35072.0</v>
      </c>
      <c r="F68" s="1">
        <v>24420.0</v>
      </c>
      <c r="G68">
        <f t="shared" si="37"/>
        <v>0.6962819343</v>
      </c>
      <c r="H68" s="1">
        <v>35012.0</v>
      </c>
      <c r="I68" s="1">
        <v>24420.0</v>
      </c>
      <c r="J68">
        <f t="shared" si="38"/>
        <v>0.6974751514</v>
      </c>
      <c r="K68" s="1">
        <v>35045.0</v>
      </c>
      <c r="L68" s="1">
        <v>24420.0</v>
      </c>
      <c r="M68">
        <f t="shared" si="39"/>
        <v>0.6968183764</v>
      </c>
      <c r="N68" s="1">
        <v>35056.0</v>
      </c>
      <c r="O68" s="1">
        <v>24420.0</v>
      </c>
      <c r="P68">
        <f t="shared" si="40"/>
        <v>0.6965997262</v>
      </c>
      <c r="Q68" s="1">
        <v>35056.0</v>
      </c>
      <c r="R68" s="1">
        <v>24420.0</v>
      </c>
      <c r="S68">
        <f t="shared" si="41"/>
        <v>0.6965997262</v>
      </c>
      <c r="T68" s="1">
        <v>35056.0</v>
      </c>
      <c r="U68" s="1">
        <v>24420.0</v>
      </c>
      <c r="V68">
        <f t="shared" si="42"/>
        <v>0.6965997262</v>
      </c>
      <c r="W68" s="1">
        <v>35045.0</v>
      </c>
      <c r="X68" s="1">
        <v>24420.0</v>
      </c>
      <c r="Y68">
        <f t="shared" si="43"/>
        <v>0.6968183764</v>
      </c>
    </row>
    <row r="69">
      <c r="A69" s="1" t="s">
        <v>11</v>
      </c>
      <c r="E69" s="1">
        <v>25646.0</v>
      </c>
      <c r="F69">
        <f>G69*E69</f>
        <v>18997.03702</v>
      </c>
      <c r="G69" s="1">
        <v>0.74074074</v>
      </c>
      <c r="H69" s="1">
        <v>25692.0</v>
      </c>
      <c r="I69">
        <f>J69*H69</f>
        <v>19031.11109</v>
      </c>
      <c r="J69" s="1">
        <v>0.74074074</v>
      </c>
      <c r="K69" s="1">
        <v>25673.0</v>
      </c>
      <c r="L69" s="1">
        <v>19017.0</v>
      </c>
      <c r="M69" s="1">
        <v>0.74074074</v>
      </c>
      <c r="N69" s="1">
        <v>25524.0</v>
      </c>
      <c r="O69">
        <f t="shared" ref="O69:O70" si="44">P69*N69</f>
        <v>18906.66665</v>
      </c>
      <c r="P69" s="1">
        <v>0.74074074</v>
      </c>
      <c r="Q69" s="1">
        <v>25524.0</v>
      </c>
      <c r="R69">
        <f t="shared" ref="R69:R70" si="45">S69*Q69</f>
        <v>18906.66665</v>
      </c>
      <c r="S69" s="1">
        <v>0.74074074</v>
      </c>
      <c r="T69">
        <f>T75+T76</f>
        <v>25743</v>
      </c>
      <c r="U69">
        <f t="shared" ref="U69:U70" si="46">T69*V69</f>
        <v>19068.88889</v>
      </c>
      <c r="V69">
        <f>2/(V75+V76)</f>
        <v>0.7407407407</v>
      </c>
      <c r="W69" s="1">
        <v>25524.0</v>
      </c>
      <c r="X69">
        <f t="shared" ref="X69:X70" si="47">Y69*W69</f>
        <v>18906.66665</v>
      </c>
      <c r="Y69" s="1">
        <v>0.74074074</v>
      </c>
    </row>
    <row r="70">
      <c r="A70" s="1" t="s">
        <v>12</v>
      </c>
      <c r="E70" s="1">
        <v>31213.0</v>
      </c>
      <c r="F70">
        <f> G70* E70</f>
        <v>28375.42617</v>
      </c>
      <c r="G70" s="1">
        <v>0.90909</v>
      </c>
      <c r="H70" s="1">
        <v>31154.0</v>
      </c>
      <c r="I70">
        <f>J70 * H70</f>
        <v>28321.78986</v>
      </c>
      <c r="J70" s="1">
        <v>0.90909</v>
      </c>
      <c r="K70" s="1">
        <v>31190.0</v>
      </c>
      <c r="L70" s="1">
        <v>28355.0</v>
      </c>
      <c r="M70" s="1">
        <v>0.90909</v>
      </c>
      <c r="N70" s="1">
        <v>31152.0</v>
      </c>
      <c r="O70">
        <f t="shared" si="44"/>
        <v>28319.97168</v>
      </c>
      <c r="P70" s="1">
        <v>0.90909</v>
      </c>
      <c r="Q70" s="1">
        <v>31152.0</v>
      </c>
      <c r="R70">
        <f t="shared" si="45"/>
        <v>28319.97168</v>
      </c>
      <c r="S70" s="1">
        <v>0.90909</v>
      </c>
      <c r="T70" s="1">
        <v>31152.0</v>
      </c>
      <c r="U70">
        <f t="shared" si="46"/>
        <v>28320</v>
      </c>
      <c r="V70">
        <f>1/1.1</f>
        <v>0.9090909091</v>
      </c>
      <c r="W70" s="1">
        <v>31190.0</v>
      </c>
      <c r="X70">
        <f t="shared" si="47"/>
        <v>28354.5171</v>
      </c>
      <c r="Y70" s="1">
        <v>0.90909</v>
      </c>
    </row>
    <row r="71">
      <c r="A71" s="1" t="s">
        <v>13</v>
      </c>
      <c r="E71" s="1">
        <v>32716.0</v>
      </c>
      <c r="F71" s="1">
        <v>25127.0</v>
      </c>
      <c r="G71">
        <f t="shared" ref="G71:G73" si="48">F71/E71</f>
        <v>0.7680339895</v>
      </c>
      <c r="H71" s="1">
        <v>32560.0</v>
      </c>
      <c r="I71" s="1">
        <v>25127.0</v>
      </c>
      <c r="J71">
        <f t="shared" ref="J71:J73" si="49">I71/H71</f>
        <v>0.7717137592</v>
      </c>
      <c r="K71" s="1">
        <v>32572.0</v>
      </c>
      <c r="L71" s="1">
        <v>25127.0</v>
      </c>
      <c r="M71">
        <f t="shared" ref="M71:M73" si="50">L71/K71</f>
        <v>0.7714294486</v>
      </c>
      <c r="N71" s="1">
        <v>32591.0</v>
      </c>
      <c r="O71" s="1">
        <v>25127.0</v>
      </c>
      <c r="P71">
        <f t="shared" ref="P71:P73" si="51">O71/N71</f>
        <v>0.7709797183</v>
      </c>
      <c r="Q71" s="1">
        <v>32591.0</v>
      </c>
      <c r="R71" s="1">
        <v>25127.0</v>
      </c>
      <c r="S71" s="1">
        <f t="shared" ref="S71:S73" si="52">R71/Q71</f>
        <v>0.7709797183</v>
      </c>
      <c r="T71" s="1">
        <v>32591.0</v>
      </c>
      <c r="U71" s="1">
        <v>25127.0</v>
      </c>
      <c r="V71">
        <f t="shared" ref="V71:V73" si="53">U71/T71</f>
        <v>0.7709797183</v>
      </c>
      <c r="W71" s="1">
        <v>32591.0</v>
      </c>
      <c r="X71" s="1">
        <v>25127.0</v>
      </c>
      <c r="Y71">
        <f t="shared" ref="Y71:Y73" si="54">X71/W71</f>
        <v>0.7709797183</v>
      </c>
    </row>
    <row r="72">
      <c r="A72" s="1" t="s">
        <v>14</v>
      </c>
      <c r="E72" s="1">
        <v>8865.0</v>
      </c>
      <c r="F72" s="1">
        <v>4159.0</v>
      </c>
      <c r="G72">
        <f t="shared" si="48"/>
        <v>0.4691483362</v>
      </c>
      <c r="H72" s="1">
        <v>8738.0</v>
      </c>
      <c r="I72" s="1">
        <v>4159.0</v>
      </c>
      <c r="J72">
        <f t="shared" si="49"/>
        <v>0.4759670405</v>
      </c>
      <c r="K72" s="1">
        <v>8923.0</v>
      </c>
      <c r="L72" s="1">
        <v>4159.0</v>
      </c>
      <c r="M72">
        <f t="shared" si="50"/>
        <v>0.4660988457</v>
      </c>
      <c r="N72" s="1">
        <v>9056.0</v>
      </c>
      <c r="O72" s="1">
        <v>4159.0</v>
      </c>
      <c r="P72">
        <f t="shared" si="51"/>
        <v>0.4592535336</v>
      </c>
      <c r="Q72" s="1">
        <v>9056.0</v>
      </c>
      <c r="R72" s="1">
        <v>4159.0</v>
      </c>
      <c r="S72">
        <f t="shared" si="52"/>
        <v>0.4592535336</v>
      </c>
      <c r="T72" s="1">
        <v>9056.0</v>
      </c>
      <c r="U72" s="1">
        <v>4159.0</v>
      </c>
      <c r="V72">
        <f t="shared" si="53"/>
        <v>0.4592535336</v>
      </c>
      <c r="W72" s="1">
        <v>8923.0</v>
      </c>
      <c r="X72" s="1">
        <v>4159.0</v>
      </c>
      <c r="Y72">
        <f t="shared" si="54"/>
        <v>0.4660988457</v>
      </c>
    </row>
    <row r="73">
      <c r="A73" s="1" t="s">
        <v>15</v>
      </c>
      <c r="E73" s="1">
        <v>283246.0</v>
      </c>
      <c r="F73" s="1">
        <v>198559.0</v>
      </c>
      <c r="G73">
        <f t="shared" si="48"/>
        <v>0.7010125474</v>
      </c>
      <c r="H73" s="1">
        <v>275962.0</v>
      </c>
      <c r="I73" s="1">
        <v>198411.0</v>
      </c>
      <c r="J73">
        <f t="shared" si="49"/>
        <v>0.7189794247</v>
      </c>
      <c r="K73" s="1">
        <v>286750.0</v>
      </c>
      <c r="L73" s="1">
        <v>198559.0</v>
      </c>
      <c r="M73">
        <f t="shared" si="50"/>
        <v>0.6924463819</v>
      </c>
      <c r="N73" s="1">
        <v>286750.0</v>
      </c>
      <c r="O73" s="1">
        <v>198559.0</v>
      </c>
      <c r="P73">
        <f t="shared" si="51"/>
        <v>0.6924463819</v>
      </c>
      <c r="Q73" s="1">
        <v>282510.0</v>
      </c>
      <c r="R73" s="1">
        <v>198554.0</v>
      </c>
      <c r="S73">
        <f t="shared" si="52"/>
        <v>0.7028211391</v>
      </c>
      <c r="T73" s="1">
        <v>286750.0</v>
      </c>
      <c r="U73" s="1">
        <v>198559.0</v>
      </c>
      <c r="V73">
        <f t="shared" si="53"/>
        <v>0.6924463819</v>
      </c>
      <c r="W73" s="1">
        <v>286750.0</v>
      </c>
      <c r="X73" s="1">
        <v>198559.0</v>
      </c>
      <c r="Y73">
        <f t="shared" si="54"/>
        <v>0.6924463819</v>
      </c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3">
        <v>12451.0</v>
      </c>
      <c r="U75" s="2"/>
      <c r="V75" s="3">
        <v>1.3</v>
      </c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3">
        <v>13292.0</v>
      </c>
      <c r="U76" s="2"/>
      <c r="V76" s="3">
        <v>1.4</v>
      </c>
      <c r="W76" s="2"/>
      <c r="X76" s="2"/>
      <c r="Y76" s="2"/>
    </row>
    <row r="77">
      <c r="A77" s="1" t="s">
        <v>16</v>
      </c>
      <c r="G77">
        <f>AVERAGE(G63:G73)</f>
        <v>0.7331784348</v>
      </c>
      <c r="J77">
        <f>AVERAGE(J63:J73)</f>
        <v>0.7371126152</v>
      </c>
      <c r="M77">
        <f>AVERAGE(M63:M73)</f>
        <v>0.7332156727</v>
      </c>
      <c r="P77">
        <f>AVERAGE(P63:P73)</f>
        <v>0.732982232</v>
      </c>
      <c r="S77">
        <f>AVERAGE(S63:S73)</f>
        <v>0.7334757695</v>
      </c>
      <c r="V77">
        <f>AVERAGE(V63:V73)</f>
        <v>0.7325326925</v>
      </c>
      <c r="Y77">
        <f>AVERAGE(Y63:Y73)</f>
        <v>0.7334302871</v>
      </c>
    </row>
    <row r="78">
      <c r="A78" s="1" t="s">
        <v>16</v>
      </c>
      <c r="B78" s="1">
        <v>1.0</v>
      </c>
      <c r="C78" s="1">
        <v>2.0</v>
      </c>
      <c r="D78" s="1">
        <v>4.0</v>
      </c>
      <c r="E78" s="1">
        <v>8.0</v>
      </c>
      <c r="F78" s="1">
        <v>16.0</v>
      </c>
      <c r="G78" s="1">
        <v>32.0</v>
      </c>
      <c r="H78" s="1">
        <v>64.0</v>
      </c>
      <c r="I78" s="1">
        <v>128.0</v>
      </c>
      <c r="K78" s="1">
        <v>1.0</v>
      </c>
    </row>
    <row r="79">
      <c r="A79" s="1" t="s">
        <v>20</v>
      </c>
      <c r="B79" s="4" t="s">
        <v>21</v>
      </c>
      <c r="C79" s="5">
        <f>G77</f>
        <v>0.7331784348</v>
      </c>
      <c r="D79" s="5">
        <f>J77</f>
        <v>0.7371126152</v>
      </c>
      <c r="E79" s="5">
        <f>M77</f>
        <v>0.7332156727</v>
      </c>
      <c r="F79" s="5">
        <f>P77</f>
        <v>0.732982232</v>
      </c>
      <c r="G79" s="5">
        <f>S77</f>
        <v>0.7334757695</v>
      </c>
      <c r="H79" s="5">
        <f>V77</f>
        <v>0.7325326925</v>
      </c>
      <c r="I79" s="5">
        <f>Y77</f>
        <v>0.7334302871</v>
      </c>
      <c r="K79" s="1">
        <v>2.0</v>
      </c>
    </row>
    <row r="80">
      <c r="A80" s="1" t="s">
        <v>22</v>
      </c>
      <c r="B80">
        <f>D46</f>
        <v>0.7335273563</v>
      </c>
      <c r="C80" s="1">
        <f>G46</f>
        <v>0.733276998</v>
      </c>
      <c r="D80">
        <f>J46</f>
        <v>0.7332484602</v>
      </c>
      <c r="E80">
        <f>M46</f>
        <v>0.7332156727</v>
      </c>
      <c r="F80">
        <f>P46</f>
        <v>0.7338852216</v>
      </c>
      <c r="G80">
        <f>S46</f>
        <v>0.7333116289</v>
      </c>
      <c r="H80">
        <f>V46</f>
        <v>0.7327748818</v>
      </c>
      <c r="I80">
        <f>Y46</f>
        <v>0.733792113</v>
      </c>
      <c r="K80" s="1">
        <v>4.0</v>
      </c>
    </row>
    <row r="81">
      <c r="A81" s="1" t="s">
        <v>23</v>
      </c>
      <c r="B81">
        <f>D15</f>
        <v>0.7343913008</v>
      </c>
      <c r="C81">
        <f>G15</f>
        <v>0.7329490459</v>
      </c>
      <c r="D81">
        <f>J15</f>
        <v>0.7329896232</v>
      </c>
      <c r="E81">
        <f>M15</f>
        <v>0.7325409406</v>
      </c>
      <c r="F81">
        <f>P15</f>
        <v>0.7332156727</v>
      </c>
      <c r="G81">
        <f>S15</f>
        <v>0.7332917515</v>
      </c>
      <c r="H81">
        <f>V15</f>
        <v>0.7328230432</v>
      </c>
      <c r="I81">
        <f>Y15</f>
        <v>0.7334819023</v>
      </c>
      <c r="K81" s="1">
        <v>8.0</v>
      </c>
    </row>
    <row r="82">
      <c r="K82" s="1">
        <v>16.0</v>
      </c>
    </row>
    <row r="83">
      <c r="A83" s="1" t="s">
        <v>24</v>
      </c>
      <c r="B83">
        <f>D104</f>
        <v>0.6363753265</v>
      </c>
      <c r="C83">
        <f>G104</f>
        <v>0.6748436956</v>
      </c>
      <c r="D83">
        <f>J104</f>
        <v>0.7205221584</v>
      </c>
      <c r="E83">
        <f>M104</f>
        <v>0.7327572382</v>
      </c>
      <c r="F83">
        <f>P104</f>
        <v>0.7475760058</v>
      </c>
      <c r="G83">
        <f>S104</f>
        <v>0.7525519286</v>
      </c>
      <c r="H83" s="1" t="s">
        <v>21</v>
      </c>
      <c r="I83" s="1" t="s">
        <v>21</v>
      </c>
      <c r="K83" s="1">
        <v>32.0</v>
      </c>
    </row>
    <row r="84">
      <c r="K84" s="1">
        <v>64.0</v>
      </c>
    </row>
    <row r="85">
      <c r="K85" s="1">
        <v>128.0</v>
      </c>
    </row>
    <row r="88">
      <c r="B88" s="1" t="s">
        <v>25</v>
      </c>
      <c r="C88" s="1" t="s">
        <v>26</v>
      </c>
      <c r="D88" s="1" t="s">
        <v>27</v>
      </c>
      <c r="E88" s="1" t="s">
        <v>28</v>
      </c>
      <c r="F88" s="1" t="s">
        <v>29</v>
      </c>
      <c r="G88" s="1" t="s">
        <v>30</v>
      </c>
    </row>
    <row r="89">
      <c r="A89" s="1" t="s">
        <v>31</v>
      </c>
      <c r="B89" s="1">
        <v>1.0</v>
      </c>
      <c r="E89" s="1">
        <v>2.0</v>
      </c>
      <c r="H89" s="1">
        <v>4.0</v>
      </c>
      <c r="K89" s="1">
        <v>8.0</v>
      </c>
      <c r="N89" s="1">
        <v>16.0</v>
      </c>
      <c r="Q89" s="1">
        <v>32.0</v>
      </c>
    </row>
    <row r="90">
      <c r="B90" s="1" t="s">
        <v>2</v>
      </c>
      <c r="C90" s="1" t="s">
        <v>3</v>
      </c>
      <c r="D90" s="1" t="s">
        <v>4</v>
      </c>
      <c r="E90" s="1" t="s">
        <v>2</v>
      </c>
      <c r="F90" s="1" t="s">
        <v>3</v>
      </c>
      <c r="G90" s="1" t="s">
        <v>4</v>
      </c>
      <c r="H90" s="1" t="s">
        <v>2</v>
      </c>
      <c r="I90" s="1" t="s">
        <v>3</v>
      </c>
      <c r="J90" s="1" t="s">
        <v>4</v>
      </c>
      <c r="K90" s="1" t="s">
        <v>2</v>
      </c>
      <c r="L90" s="1" t="s">
        <v>3</v>
      </c>
      <c r="M90" s="1" t="s">
        <v>4</v>
      </c>
      <c r="N90" s="1" t="s">
        <v>2</v>
      </c>
      <c r="O90" s="1" t="s">
        <v>3</v>
      </c>
      <c r="P90" s="1" t="s">
        <v>4</v>
      </c>
      <c r="Q90" s="1" t="s">
        <v>2</v>
      </c>
      <c r="R90" s="1" t="s">
        <v>3</v>
      </c>
      <c r="S90" s="1" t="s">
        <v>4</v>
      </c>
    </row>
    <row r="91">
      <c r="A91" s="1" t="s">
        <v>5</v>
      </c>
      <c r="B91" s="1">
        <v>2690.0</v>
      </c>
      <c r="C91" s="1">
        <v>2420.0</v>
      </c>
      <c r="D91">
        <f t="shared" ref="D91:D96" si="55">C91/B91</f>
        <v>0.8996282528</v>
      </c>
      <c r="E91" s="1">
        <v>2613.0</v>
      </c>
      <c r="F91" s="1">
        <v>2420.0</v>
      </c>
      <c r="G91">
        <f t="shared" ref="G91:G96" si="56">F91/E91</f>
        <v>0.9261385381</v>
      </c>
      <c r="H91" s="1">
        <v>2514.0</v>
      </c>
      <c r="I91" s="1">
        <v>2420.0</v>
      </c>
      <c r="J91">
        <f t="shared" ref="J91:J96" si="57">I91/H91</f>
        <v>0.9626093874</v>
      </c>
      <c r="K91" s="1">
        <v>2514.0</v>
      </c>
      <c r="L91" s="1">
        <v>2420.0</v>
      </c>
      <c r="M91">
        <f t="shared" ref="M91:M96" si="58">L91/K91</f>
        <v>0.9626093874</v>
      </c>
      <c r="N91" s="1">
        <v>2532.0</v>
      </c>
      <c r="O91" s="1">
        <v>2420.0</v>
      </c>
      <c r="P91">
        <f t="shared" ref="P91:P96" si="59">O91/N91</f>
        <v>0.9557661927</v>
      </c>
      <c r="Q91" s="1">
        <v>2514.0</v>
      </c>
      <c r="R91" s="1">
        <v>2420.0</v>
      </c>
      <c r="S91">
        <f t="shared" ref="S91:S96" si="60">R91/Q91</f>
        <v>0.9626093874</v>
      </c>
    </row>
    <row r="92">
      <c r="A92" s="1" t="s">
        <v>6</v>
      </c>
      <c r="B92" s="1">
        <v>7586.0</v>
      </c>
      <c r="C92" s="1">
        <v>6170.0</v>
      </c>
      <c r="D92">
        <f t="shared" si="55"/>
        <v>0.8133403638</v>
      </c>
      <c r="E92" s="1">
        <v>7586.0</v>
      </c>
      <c r="F92" s="1">
        <v>6170.0</v>
      </c>
      <c r="G92">
        <f t="shared" si="56"/>
        <v>0.8133403638</v>
      </c>
      <c r="H92" s="1">
        <v>7586.0</v>
      </c>
      <c r="I92" s="1">
        <v>6170.0</v>
      </c>
      <c r="J92">
        <f t="shared" si="57"/>
        <v>0.8133403638</v>
      </c>
      <c r="K92" s="1">
        <v>7586.0</v>
      </c>
      <c r="L92" s="1">
        <v>6170.0</v>
      </c>
      <c r="M92">
        <f t="shared" si="58"/>
        <v>0.8133403638</v>
      </c>
      <c r="N92" s="1">
        <v>7586.0</v>
      </c>
      <c r="O92" s="1">
        <v>6170.0</v>
      </c>
      <c r="P92">
        <f t="shared" si="59"/>
        <v>0.8133403638</v>
      </c>
      <c r="Q92" s="1">
        <v>7586.0</v>
      </c>
      <c r="R92" s="1">
        <v>6170.0</v>
      </c>
      <c r="S92">
        <f t="shared" si="60"/>
        <v>0.8133403638</v>
      </c>
    </row>
    <row r="93">
      <c r="A93" s="1" t="s">
        <v>7</v>
      </c>
      <c r="B93" s="1">
        <v>65866.0</v>
      </c>
      <c r="C93" s="1">
        <v>34005.0</v>
      </c>
      <c r="D93">
        <f t="shared" si="55"/>
        <v>0.5162754684</v>
      </c>
      <c r="E93" s="1">
        <v>59733.0</v>
      </c>
      <c r="F93" s="1">
        <v>34010.0</v>
      </c>
      <c r="G93">
        <f t="shared" si="56"/>
        <v>0.5693670166</v>
      </c>
      <c r="H93" s="1">
        <v>57741.0</v>
      </c>
      <c r="I93" s="1">
        <v>34010.0</v>
      </c>
      <c r="J93">
        <f t="shared" si="57"/>
        <v>0.5890095426</v>
      </c>
      <c r="K93" s="1">
        <v>54671.0</v>
      </c>
      <c r="L93" s="1">
        <v>34005.0</v>
      </c>
      <c r="M93">
        <f t="shared" si="58"/>
        <v>0.6219933786</v>
      </c>
      <c r="N93" s="1">
        <v>49463.0</v>
      </c>
      <c r="O93" s="1">
        <v>33852.0</v>
      </c>
      <c r="P93">
        <f t="shared" si="59"/>
        <v>0.6843903524</v>
      </c>
      <c r="Q93" s="1">
        <v>48475.0</v>
      </c>
      <c r="R93" s="1">
        <v>33852.0</v>
      </c>
      <c r="S93">
        <f t="shared" si="60"/>
        <v>0.6983393502</v>
      </c>
    </row>
    <row r="94">
      <c r="A94" s="1" t="s">
        <v>8</v>
      </c>
      <c r="B94" s="1">
        <v>420406.0</v>
      </c>
      <c r="C94" s="1">
        <v>174143.0</v>
      </c>
      <c r="D94">
        <f t="shared" si="55"/>
        <v>0.4142257722</v>
      </c>
      <c r="E94" s="1">
        <v>284518.0</v>
      </c>
      <c r="F94" s="1">
        <v>173185.0</v>
      </c>
      <c r="G94">
        <f t="shared" si="56"/>
        <v>0.6086961106</v>
      </c>
      <c r="H94" s="1">
        <v>203186.0</v>
      </c>
      <c r="I94" s="1">
        <v>172568.0</v>
      </c>
      <c r="J94">
        <f t="shared" si="57"/>
        <v>0.849310484</v>
      </c>
      <c r="K94" s="1">
        <v>188391.0</v>
      </c>
      <c r="L94" s="1">
        <v>172573.0</v>
      </c>
      <c r="M94">
        <f t="shared" si="58"/>
        <v>0.9160363287</v>
      </c>
      <c r="N94" s="1">
        <v>187916.0</v>
      </c>
      <c r="O94" s="1">
        <v>172573.0</v>
      </c>
      <c r="P94">
        <f t="shared" si="59"/>
        <v>0.9183518168</v>
      </c>
      <c r="Q94" s="1">
        <v>187938.0</v>
      </c>
      <c r="R94" s="1">
        <v>172578.0</v>
      </c>
      <c r="S94">
        <f t="shared" si="60"/>
        <v>0.9182709191</v>
      </c>
    </row>
    <row r="95">
      <c r="A95" s="1" t="s">
        <v>9</v>
      </c>
      <c r="B95" s="1">
        <v>277709.0</v>
      </c>
      <c r="C95" s="1">
        <v>125832.0</v>
      </c>
      <c r="D95">
        <f t="shared" si="55"/>
        <v>0.4531073894</v>
      </c>
      <c r="E95" s="1">
        <v>267807.0</v>
      </c>
      <c r="F95" s="1">
        <v>125669.0</v>
      </c>
      <c r="G95">
        <f t="shared" si="56"/>
        <v>0.4692521107</v>
      </c>
      <c r="H95" s="1">
        <v>266043.0</v>
      </c>
      <c r="I95" s="1">
        <v>125842.0</v>
      </c>
      <c r="J95">
        <f t="shared" si="57"/>
        <v>0.4730137609</v>
      </c>
      <c r="K95" s="1">
        <v>263542.0</v>
      </c>
      <c r="L95" s="1">
        <v>125684.0</v>
      </c>
      <c r="M95">
        <f t="shared" si="58"/>
        <v>0.4769031122</v>
      </c>
      <c r="N95" s="1">
        <v>263171.0</v>
      </c>
      <c r="O95" s="1">
        <v>125669.0</v>
      </c>
      <c r="P95">
        <f t="shared" si="59"/>
        <v>0.4775184196</v>
      </c>
      <c r="Q95" s="1">
        <v>263073.0</v>
      </c>
      <c r="R95" s="1">
        <v>125664.0</v>
      </c>
      <c r="S95">
        <f t="shared" si="60"/>
        <v>0.4776772987</v>
      </c>
    </row>
    <row r="96">
      <c r="A96" s="1" t="s">
        <v>10</v>
      </c>
      <c r="B96" s="1">
        <v>35083.0</v>
      </c>
      <c r="C96" s="1">
        <v>24420.0</v>
      </c>
      <c r="D96">
        <f t="shared" si="55"/>
        <v>0.6960636206</v>
      </c>
      <c r="E96" s="1">
        <v>34981.0</v>
      </c>
      <c r="F96" s="1">
        <v>24415.0</v>
      </c>
      <c r="G96">
        <f t="shared" si="56"/>
        <v>0.6979503159</v>
      </c>
      <c r="H96" s="1">
        <v>35056.0</v>
      </c>
      <c r="I96" s="1">
        <v>24420.0</v>
      </c>
      <c r="J96">
        <f t="shared" si="57"/>
        <v>0.6965997262</v>
      </c>
      <c r="K96" s="1">
        <v>35045.0</v>
      </c>
      <c r="L96" s="1">
        <v>24420.0</v>
      </c>
      <c r="M96">
        <f t="shared" si="58"/>
        <v>0.6968183764</v>
      </c>
      <c r="N96" s="1">
        <v>35056.0</v>
      </c>
      <c r="O96" s="1">
        <v>24420.0</v>
      </c>
      <c r="P96">
        <f t="shared" si="59"/>
        <v>0.6965997262</v>
      </c>
      <c r="Q96" s="1">
        <v>35055.0</v>
      </c>
      <c r="R96" s="1">
        <v>24420.0</v>
      </c>
      <c r="S96">
        <f t="shared" si="60"/>
        <v>0.6966195978</v>
      </c>
    </row>
    <row r="97">
      <c r="A97" s="1" t="s">
        <v>11</v>
      </c>
      <c r="B97" s="1">
        <v>30521.0</v>
      </c>
      <c r="C97">
        <f>B97*D97</f>
        <v>19075.625</v>
      </c>
      <c r="D97" s="1">
        <v>0.625</v>
      </c>
      <c r="E97" s="1">
        <v>30788.0</v>
      </c>
      <c r="F97" s="1">
        <v>18659.0</v>
      </c>
      <c r="G97" s="1">
        <v>0.606060606</v>
      </c>
      <c r="H97" s="1">
        <v>29478.0</v>
      </c>
      <c r="I97">
        <f t="shared" ref="I97:I98" si="61">J97*H97</f>
        <v>19018.06452</v>
      </c>
      <c r="J97" s="1">
        <f>1/1.55</f>
        <v>0.6451612903</v>
      </c>
      <c r="K97" s="1">
        <v>25581.0</v>
      </c>
      <c r="L97">
        <f t="shared" ref="L97:L98" si="62">K97*M97</f>
        <v>18948.88887</v>
      </c>
      <c r="M97" s="1">
        <v>0.74074074</v>
      </c>
      <c r="N97" s="1">
        <v>22653.0</v>
      </c>
      <c r="O97">
        <f t="shared" ref="O97:O98" si="63">P97*N97</f>
        <v>18877.5</v>
      </c>
      <c r="P97" s="1">
        <v>0.833333333333</v>
      </c>
      <c r="Q97" s="1">
        <v>21474.0</v>
      </c>
      <c r="R97">
        <f t="shared" ref="R97:R98" si="64">S97*Q97</f>
        <v>18673.04348</v>
      </c>
      <c r="S97" s="1">
        <v>0.8695652174</v>
      </c>
    </row>
    <row r="98">
      <c r="A98" s="1" t="s">
        <v>12</v>
      </c>
      <c r="B98" s="1">
        <v>31224.0</v>
      </c>
      <c r="C98">
        <f>D98*B98</f>
        <v>28385.42616</v>
      </c>
      <c r="D98" s="1">
        <v>0.90909</v>
      </c>
      <c r="E98" s="1">
        <v>31141.0</v>
      </c>
      <c r="F98">
        <f>G98*E98</f>
        <v>28309.99972</v>
      </c>
      <c r="G98" s="1">
        <v>0.9090909</v>
      </c>
      <c r="H98" s="1">
        <v>31157.0</v>
      </c>
      <c r="I98">
        <f t="shared" si="61"/>
        <v>28324.54517</v>
      </c>
      <c r="J98" s="1">
        <v>0.9090909</v>
      </c>
      <c r="K98" s="1">
        <v>31190.0</v>
      </c>
      <c r="L98">
        <f t="shared" si="62"/>
        <v>28354.5171</v>
      </c>
      <c r="M98" s="1">
        <v>0.90909</v>
      </c>
      <c r="N98" s="1">
        <v>31152.0</v>
      </c>
      <c r="O98">
        <f t="shared" si="63"/>
        <v>28319.99972</v>
      </c>
      <c r="P98" s="1">
        <v>0.9090909</v>
      </c>
      <c r="Q98" s="1">
        <v>31163.0</v>
      </c>
      <c r="R98">
        <f t="shared" si="64"/>
        <v>28329.97167</v>
      </c>
      <c r="S98" s="1">
        <v>0.90909</v>
      </c>
    </row>
    <row r="99">
      <c r="A99" s="1" t="s">
        <v>13</v>
      </c>
      <c r="B99" s="1">
        <v>46273.0</v>
      </c>
      <c r="C99" s="1">
        <v>25127.0</v>
      </c>
      <c r="D99">
        <f t="shared" ref="D99:D102" si="65">C99/B99</f>
        <v>0.5430164459</v>
      </c>
      <c r="E99" s="1">
        <v>37416.0</v>
      </c>
      <c r="F99" s="1">
        <v>24969.0</v>
      </c>
      <c r="G99">
        <f t="shared" ref="G99:G102" si="66">F99/E99</f>
        <v>0.66733483</v>
      </c>
      <c r="H99" s="1">
        <v>30676.0</v>
      </c>
      <c r="I99" s="1">
        <v>24969.0</v>
      </c>
      <c r="J99">
        <f t="shared" ref="J99:J102" si="67">I99/H99</f>
        <v>0.8139587951</v>
      </c>
      <c r="K99" s="1">
        <v>32586.0</v>
      </c>
      <c r="L99" s="1">
        <v>25127.0</v>
      </c>
      <c r="M99">
        <f t="shared" ref="M99:M102" si="68">L99/K99</f>
        <v>0.7710980176</v>
      </c>
      <c r="N99" s="1">
        <v>32523.0</v>
      </c>
      <c r="O99" s="1">
        <v>25122.0</v>
      </c>
      <c r="P99">
        <f t="shared" ref="P99:P102" si="69">O99/N99</f>
        <v>0.772437967</v>
      </c>
      <c r="Q99" s="1">
        <v>32573.0</v>
      </c>
      <c r="R99" s="1">
        <v>25127.0</v>
      </c>
      <c r="S99" s="1">
        <f t="shared" ref="S99:S102" si="70">R99/Q99</f>
        <v>0.7714057655</v>
      </c>
    </row>
    <row r="100">
      <c r="A100" s="1" t="s">
        <v>14</v>
      </c>
      <c r="B100" s="1">
        <v>8957.0</v>
      </c>
      <c r="C100" s="1">
        <v>4159.0</v>
      </c>
      <c r="D100">
        <f t="shared" si="65"/>
        <v>0.4643295746</v>
      </c>
      <c r="E100" s="1">
        <v>8978.0</v>
      </c>
      <c r="F100" s="1">
        <v>4159.0</v>
      </c>
      <c r="G100">
        <f t="shared" si="66"/>
        <v>0.4632434841</v>
      </c>
      <c r="H100" s="1">
        <v>8845.0</v>
      </c>
      <c r="I100" s="1">
        <v>4159.0</v>
      </c>
      <c r="J100">
        <f t="shared" si="67"/>
        <v>0.4702091577</v>
      </c>
      <c r="K100" s="1">
        <v>9056.0</v>
      </c>
      <c r="L100" s="1">
        <v>4159.0</v>
      </c>
      <c r="M100">
        <f t="shared" si="68"/>
        <v>0.4592535336</v>
      </c>
      <c r="N100" s="1">
        <v>9056.0</v>
      </c>
      <c r="O100" s="1">
        <v>4159.0</v>
      </c>
      <c r="P100">
        <f t="shared" si="69"/>
        <v>0.4592535336</v>
      </c>
      <c r="Q100" s="1">
        <v>9068.0</v>
      </c>
      <c r="R100" s="1">
        <v>4159.0</v>
      </c>
      <c r="S100">
        <f t="shared" si="70"/>
        <v>0.4586457874</v>
      </c>
    </row>
    <row r="101">
      <c r="A101" s="1" t="s">
        <v>15</v>
      </c>
      <c r="B101" s="1">
        <v>298121.0</v>
      </c>
      <c r="C101" s="1">
        <v>198564.0</v>
      </c>
      <c r="D101">
        <f t="shared" si="65"/>
        <v>0.6660517038</v>
      </c>
      <c r="E101" s="1">
        <v>286601.0</v>
      </c>
      <c r="F101" s="1">
        <v>198559.0</v>
      </c>
      <c r="G101">
        <f t="shared" si="66"/>
        <v>0.6928063754</v>
      </c>
      <c r="H101" s="1">
        <v>282240.0</v>
      </c>
      <c r="I101" s="1">
        <v>198539.0</v>
      </c>
      <c r="J101">
        <f t="shared" si="67"/>
        <v>0.7034403345</v>
      </c>
      <c r="K101" s="1">
        <v>286750.0</v>
      </c>
      <c r="L101" s="1">
        <v>198559.0</v>
      </c>
      <c r="M101">
        <f t="shared" si="68"/>
        <v>0.6924463819</v>
      </c>
      <c r="N101" s="1">
        <v>282315.0</v>
      </c>
      <c r="O101" s="1">
        <v>198539.0</v>
      </c>
      <c r="P101">
        <f t="shared" si="69"/>
        <v>0.703253458</v>
      </c>
      <c r="Q101" s="1">
        <v>282629.0</v>
      </c>
      <c r="R101" s="1">
        <v>198549.0</v>
      </c>
      <c r="S101">
        <f t="shared" si="70"/>
        <v>0.7025075275</v>
      </c>
    </row>
    <row r="102">
      <c r="A102" s="1" t="s">
        <v>32</v>
      </c>
      <c r="B102">
        <f t="shared" ref="B102:C102" si="71">sum(B91:B101)</f>
        <v>1224436</v>
      </c>
      <c r="C102">
        <f t="shared" si="71"/>
        <v>642301.0512</v>
      </c>
      <c r="D102">
        <f t="shared" si="65"/>
        <v>0.5245689045</v>
      </c>
      <c r="E102">
        <f t="shared" ref="E102:F102" si="72">sum(E91:E101)</f>
        <v>1052162</v>
      </c>
      <c r="F102">
        <f t="shared" si="72"/>
        <v>640524.9997</v>
      </c>
      <c r="G102">
        <f t="shared" si="66"/>
        <v>0.6087703222</v>
      </c>
      <c r="H102">
        <f t="shared" ref="H102:I102" si="73">sum(H91:H101)</f>
        <v>954522</v>
      </c>
      <c r="I102">
        <f t="shared" si="73"/>
        <v>640439.6097</v>
      </c>
      <c r="J102">
        <f t="shared" si="67"/>
        <v>0.6709532202</v>
      </c>
      <c r="K102">
        <f t="shared" ref="K102:L102" si="74">sum(K91:K101)</f>
        <v>936912</v>
      </c>
      <c r="L102">
        <f t="shared" si="74"/>
        <v>640420.406</v>
      </c>
      <c r="M102">
        <f t="shared" si="68"/>
        <v>0.6835438184</v>
      </c>
      <c r="N102">
        <f t="shared" ref="N102:O102" si="75">sum(N91:N101)</f>
        <v>923423</v>
      </c>
      <c r="O102">
        <f t="shared" si="75"/>
        <v>640121.4997</v>
      </c>
      <c r="P102">
        <f t="shared" si="69"/>
        <v>0.6932050639</v>
      </c>
      <c r="Q102">
        <f t="shared" ref="Q102:R102" si="76">sum(Q91:Q101)</f>
        <v>921548</v>
      </c>
      <c r="R102">
        <f t="shared" si="76"/>
        <v>639942.0151</v>
      </c>
      <c r="S102">
        <f t="shared" si="70"/>
        <v>0.6944207086</v>
      </c>
    </row>
    <row r="104">
      <c r="A104" s="1" t="s">
        <v>16</v>
      </c>
      <c r="D104">
        <f>AVERAGE(D91:D101)</f>
        <v>0.6363753265</v>
      </c>
      <c r="G104">
        <f>AVERAGE(G91:G101)</f>
        <v>0.6748436956</v>
      </c>
      <c r="J104">
        <f>AVERAGE(J91:J101)</f>
        <v>0.7205221584</v>
      </c>
      <c r="M104">
        <f>AVERAGE(M91:M101)</f>
        <v>0.7327572382</v>
      </c>
      <c r="P104">
        <f>AVERAGE(P91:P101)</f>
        <v>0.7475760058</v>
      </c>
      <c r="S104">
        <f>AVERAGE(S91:S101)</f>
        <v>0.7525519286</v>
      </c>
    </row>
    <row r="105">
      <c r="B105">
        <f>D104</f>
        <v>0.6363753265</v>
      </c>
      <c r="C105">
        <f>G104</f>
        <v>0.6748436956</v>
      </c>
      <c r="D105">
        <f>J104</f>
        <v>0.7205221584</v>
      </c>
      <c r="E105" s="1">
        <f>M104</f>
        <v>0.7327572382</v>
      </c>
      <c r="F105">
        <f>P104</f>
        <v>0.7475760058</v>
      </c>
      <c r="G105">
        <f>S104</f>
        <v>0.7525519286</v>
      </c>
    </row>
    <row r="128">
      <c r="A128" s="1" t="s">
        <v>33</v>
      </c>
      <c r="B128" s="1">
        <v>2.0</v>
      </c>
      <c r="E128" s="1">
        <v>4.0</v>
      </c>
      <c r="H128" s="1">
        <v>8.0</v>
      </c>
      <c r="K128" s="1">
        <v>16.0</v>
      </c>
      <c r="N128" s="1">
        <v>32.0</v>
      </c>
      <c r="Q128" s="1">
        <v>64.0</v>
      </c>
      <c r="T128" s="1">
        <v>128.0</v>
      </c>
    </row>
    <row r="129">
      <c r="B129" s="1" t="s">
        <v>2</v>
      </c>
      <c r="C129" s="1" t="s">
        <v>3</v>
      </c>
      <c r="D129" s="1" t="s">
        <v>4</v>
      </c>
      <c r="E129" s="1" t="s">
        <v>2</v>
      </c>
      <c r="F129" s="1" t="s">
        <v>3</v>
      </c>
      <c r="G129" s="1" t="s">
        <v>4</v>
      </c>
      <c r="H129" s="1" t="s">
        <v>2</v>
      </c>
      <c r="I129" s="1" t="s">
        <v>3</v>
      </c>
      <c r="J129" s="1" t="s">
        <v>4</v>
      </c>
      <c r="K129" s="1" t="s">
        <v>2</v>
      </c>
      <c r="L129" s="1" t="s">
        <v>3</v>
      </c>
      <c r="M129" s="1" t="s">
        <v>4</v>
      </c>
      <c r="N129" s="1" t="s">
        <v>2</v>
      </c>
      <c r="O129" s="1" t="s">
        <v>3</v>
      </c>
      <c r="P129" s="1" t="s">
        <v>4</v>
      </c>
      <c r="Q129" s="1" t="s">
        <v>2</v>
      </c>
      <c r="R129" s="1" t="s">
        <v>3</v>
      </c>
      <c r="S129" s="1" t="s">
        <v>4</v>
      </c>
      <c r="T129" s="1" t="s">
        <v>2</v>
      </c>
      <c r="U129" s="1" t="s">
        <v>3</v>
      </c>
      <c r="V129" s="1" t="s">
        <v>4</v>
      </c>
    </row>
    <row r="130">
      <c r="A130" s="1" t="s">
        <v>5</v>
      </c>
      <c r="B130" s="1">
        <v>2559.0</v>
      </c>
      <c r="C130" s="1">
        <v>2420.0</v>
      </c>
      <c r="D130">
        <f t="shared" ref="D130:D135" si="77">C130/B130</f>
        <v>0.945681907</v>
      </c>
      <c r="E130" s="1">
        <v>2523.0</v>
      </c>
      <c r="F130" s="1">
        <v>2420.0</v>
      </c>
      <c r="G130">
        <f t="shared" ref="G130:G135" si="78">F130/E130</f>
        <v>0.9591755846</v>
      </c>
      <c r="H130" s="1">
        <v>2532.0</v>
      </c>
      <c r="I130" s="1">
        <v>2420.0</v>
      </c>
      <c r="J130">
        <f t="shared" ref="J130:J135" si="79">I130/H130</f>
        <v>0.9557661927</v>
      </c>
      <c r="K130" s="1">
        <v>2514.0</v>
      </c>
      <c r="L130" s="1">
        <v>2420.0</v>
      </c>
      <c r="M130">
        <f t="shared" ref="M130:M135" si="80">L130/K130</f>
        <v>0.9626093874</v>
      </c>
      <c r="N130" s="1">
        <v>2514.0</v>
      </c>
      <c r="O130" s="1">
        <v>2420.0</v>
      </c>
      <c r="P130">
        <f t="shared" ref="P130:P135" si="81">O130/N130</f>
        <v>0.9626093874</v>
      </c>
      <c r="Q130" s="1">
        <v>2514.0</v>
      </c>
      <c r="R130" s="1">
        <v>2420.0</v>
      </c>
      <c r="S130">
        <f t="shared" ref="S130:S135" si="82">R130/Q130</f>
        <v>0.9626093874</v>
      </c>
      <c r="T130" s="1">
        <v>2514.0</v>
      </c>
      <c r="U130" s="1">
        <v>2420.0</v>
      </c>
      <c r="V130">
        <f t="shared" ref="V130:V135" si="83">U130/T130</f>
        <v>0.9626093874</v>
      </c>
    </row>
    <row r="131">
      <c r="A131" s="1" t="s">
        <v>6</v>
      </c>
      <c r="B131" s="1">
        <v>7559.0</v>
      </c>
      <c r="C131" s="1">
        <v>6170.0</v>
      </c>
      <c r="D131">
        <f t="shared" si="77"/>
        <v>0.8162455351</v>
      </c>
      <c r="E131" s="1">
        <v>7554.0</v>
      </c>
      <c r="F131" s="1">
        <v>6170.0</v>
      </c>
      <c r="G131">
        <f t="shared" si="78"/>
        <v>0.8167858088</v>
      </c>
      <c r="H131" s="1">
        <v>7586.0</v>
      </c>
      <c r="I131" s="1">
        <v>6170.0</v>
      </c>
      <c r="J131">
        <f t="shared" si="79"/>
        <v>0.8133403638</v>
      </c>
      <c r="K131" s="1">
        <v>7586.0</v>
      </c>
      <c r="L131" s="1">
        <v>6170.0</v>
      </c>
      <c r="M131">
        <f t="shared" si="80"/>
        <v>0.8133403638</v>
      </c>
      <c r="N131" s="1">
        <v>7586.0</v>
      </c>
      <c r="O131" s="1">
        <v>6170.0</v>
      </c>
      <c r="P131">
        <f t="shared" si="81"/>
        <v>0.8133403638</v>
      </c>
      <c r="Q131" s="1">
        <v>7586.0</v>
      </c>
      <c r="R131" s="1">
        <v>6170.0</v>
      </c>
      <c r="S131">
        <f t="shared" si="82"/>
        <v>0.8133403638</v>
      </c>
      <c r="T131" s="1">
        <v>7586.0</v>
      </c>
      <c r="U131" s="1">
        <v>6170.0</v>
      </c>
      <c r="V131">
        <f t="shared" si="83"/>
        <v>0.8133403638</v>
      </c>
    </row>
    <row r="132">
      <c r="A132" s="1" t="s">
        <v>7</v>
      </c>
      <c r="B132" s="1">
        <v>48614.0</v>
      </c>
      <c r="C132" s="1">
        <v>33852.0</v>
      </c>
      <c r="D132">
        <f t="shared" si="77"/>
        <v>0.6963426174</v>
      </c>
      <c r="E132" s="1">
        <v>48223.0</v>
      </c>
      <c r="F132" s="1">
        <v>33847.0</v>
      </c>
      <c r="G132">
        <f t="shared" si="78"/>
        <v>0.7018849926</v>
      </c>
      <c r="H132" s="1">
        <v>48475.0</v>
      </c>
      <c r="I132" s="1">
        <v>33852.0</v>
      </c>
      <c r="J132">
        <f t="shared" si="79"/>
        <v>0.6983393502</v>
      </c>
      <c r="K132" s="1">
        <v>48220.0</v>
      </c>
      <c r="L132" s="1">
        <v>33852.0</v>
      </c>
      <c r="M132">
        <f t="shared" si="80"/>
        <v>0.7020323517</v>
      </c>
      <c r="N132" s="1">
        <v>48475.0</v>
      </c>
      <c r="O132" s="1">
        <v>33852.0</v>
      </c>
      <c r="P132">
        <f t="shared" si="81"/>
        <v>0.6983393502</v>
      </c>
      <c r="Q132" s="1">
        <v>48076.0</v>
      </c>
      <c r="R132" s="1">
        <v>33847.0</v>
      </c>
      <c r="S132">
        <f t="shared" si="82"/>
        <v>0.7040311174</v>
      </c>
      <c r="T132" s="1">
        <v>48076.0</v>
      </c>
      <c r="U132" s="1">
        <v>33847.0</v>
      </c>
      <c r="V132">
        <f t="shared" si="83"/>
        <v>0.7040311174</v>
      </c>
    </row>
    <row r="133">
      <c r="A133" s="1" t="s">
        <v>8</v>
      </c>
      <c r="B133" s="1">
        <v>188156.0</v>
      </c>
      <c r="C133" s="1">
        <v>172578.0</v>
      </c>
      <c r="D133">
        <f t="shared" si="77"/>
        <v>0.9172069984</v>
      </c>
      <c r="E133" s="1">
        <v>187910.0</v>
      </c>
      <c r="F133" s="1">
        <v>172578.0</v>
      </c>
      <c r="G133">
        <f t="shared" si="78"/>
        <v>0.9184077484</v>
      </c>
      <c r="H133" s="1">
        <v>187959.0</v>
      </c>
      <c r="I133" s="1">
        <v>172578.0</v>
      </c>
      <c r="J133">
        <f t="shared" si="79"/>
        <v>0.9181683239</v>
      </c>
      <c r="K133" s="1">
        <v>187938.0</v>
      </c>
      <c r="L133" s="1">
        <v>172578.0</v>
      </c>
      <c r="M133">
        <f t="shared" si="80"/>
        <v>0.9182709191</v>
      </c>
      <c r="N133" s="1">
        <v>187959.0</v>
      </c>
      <c r="O133" s="1">
        <v>172578.0</v>
      </c>
      <c r="P133">
        <f t="shared" si="81"/>
        <v>0.9181683239</v>
      </c>
      <c r="Q133" s="1">
        <v>187938.0</v>
      </c>
      <c r="R133" s="1">
        <v>172578.0</v>
      </c>
      <c r="S133">
        <f t="shared" si="82"/>
        <v>0.9182709191</v>
      </c>
      <c r="T133" s="1">
        <v>187935.0</v>
      </c>
      <c r="U133" s="1">
        <v>172578.0</v>
      </c>
      <c r="V133">
        <f t="shared" si="83"/>
        <v>0.9182855775</v>
      </c>
    </row>
    <row r="134">
      <c r="A134" s="1" t="s">
        <v>9</v>
      </c>
      <c r="B134" s="1">
        <v>264212.0</v>
      </c>
      <c r="C134" s="1">
        <v>125664.0</v>
      </c>
      <c r="D134">
        <f t="shared" si="77"/>
        <v>0.4756180643</v>
      </c>
      <c r="E134" s="1">
        <v>263397.0</v>
      </c>
      <c r="F134" s="1">
        <v>125684.0</v>
      </c>
      <c r="G134">
        <f t="shared" si="78"/>
        <v>0.4771656473</v>
      </c>
      <c r="H134" s="1">
        <v>263218.0</v>
      </c>
      <c r="I134" s="1">
        <v>125674.0</v>
      </c>
      <c r="J134">
        <f t="shared" si="79"/>
        <v>0.4774521499</v>
      </c>
      <c r="K134" s="1">
        <v>263218.0</v>
      </c>
      <c r="L134" s="1">
        <v>125674.0</v>
      </c>
      <c r="M134">
        <f t="shared" si="80"/>
        <v>0.4774521499</v>
      </c>
      <c r="N134" s="1">
        <v>263073.0</v>
      </c>
      <c r="O134" s="1">
        <v>125664.0</v>
      </c>
      <c r="P134">
        <f t="shared" si="81"/>
        <v>0.4776772987</v>
      </c>
      <c r="Q134" s="1">
        <v>263073.0</v>
      </c>
      <c r="R134" s="1">
        <v>125664.0</v>
      </c>
      <c r="S134">
        <f t="shared" si="82"/>
        <v>0.4776772987</v>
      </c>
      <c r="T134" s="1">
        <v>263078.0</v>
      </c>
      <c r="U134" s="1">
        <v>125669.0</v>
      </c>
      <c r="V134">
        <f t="shared" si="83"/>
        <v>0.4776872258</v>
      </c>
    </row>
    <row r="135">
      <c r="A135" s="1" t="s">
        <v>10</v>
      </c>
      <c r="B135" s="1">
        <v>35090.0</v>
      </c>
      <c r="C135" s="1">
        <v>24420.0</v>
      </c>
      <c r="D135">
        <f t="shared" si="77"/>
        <v>0.6959247649</v>
      </c>
      <c r="E135" s="1">
        <v>35046.0</v>
      </c>
      <c r="F135" s="1">
        <v>24420.0</v>
      </c>
      <c r="G135">
        <f t="shared" si="78"/>
        <v>0.6967984934</v>
      </c>
      <c r="H135" s="1">
        <v>35055.0</v>
      </c>
      <c r="I135" s="1">
        <v>24420.0</v>
      </c>
      <c r="J135">
        <f t="shared" si="79"/>
        <v>0.6966195978</v>
      </c>
      <c r="K135" s="1">
        <v>35055.0</v>
      </c>
      <c r="L135" s="1">
        <v>24420.0</v>
      </c>
      <c r="M135">
        <f t="shared" si="80"/>
        <v>0.6966195978</v>
      </c>
      <c r="N135" s="1">
        <v>35055.0</v>
      </c>
      <c r="O135" s="1">
        <v>24420.0</v>
      </c>
      <c r="P135">
        <f t="shared" si="81"/>
        <v>0.6966195978</v>
      </c>
      <c r="Q135" s="1">
        <v>35055.0</v>
      </c>
      <c r="R135" s="1">
        <v>24420.0</v>
      </c>
      <c r="S135">
        <f t="shared" si="82"/>
        <v>0.6966195978</v>
      </c>
      <c r="T135" s="1">
        <v>35055.0</v>
      </c>
      <c r="U135" s="1">
        <v>24420.0</v>
      </c>
      <c r="V135">
        <f t="shared" si="83"/>
        <v>0.6966195978</v>
      </c>
    </row>
    <row r="136">
      <c r="A136" s="1" t="s">
        <v>11</v>
      </c>
      <c r="B136" s="1">
        <v>21629.0</v>
      </c>
      <c r="C136">
        <f>D136*B136</f>
        <v>18807.82609</v>
      </c>
      <c r="D136" s="1">
        <f>1/1.15</f>
        <v>0.8695652174</v>
      </c>
      <c r="E136" s="1">
        <v>21546.0</v>
      </c>
      <c r="F136">
        <f t="shared" ref="F136:F137" si="84">G136*E136</f>
        <v>18735.65217</v>
      </c>
      <c r="G136" s="1">
        <f>1/1.15</f>
        <v>0.8695652174</v>
      </c>
      <c r="H136" s="1">
        <v>21474.0</v>
      </c>
      <c r="I136">
        <f t="shared" ref="I136:I137" si="85">H136*J136</f>
        <v>18673.04348</v>
      </c>
      <c r="J136" s="1">
        <f>1/1.15</f>
        <v>0.8695652174</v>
      </c>
      <c r="K136" s="1">
        <v>21521.0</v>
      </c>
      <c r="L136">
        <f t="shared" ref="L136:L137" si="86">M136*K136</f>
        <v>18713.91304</v>
      </c>
      <c r="M136" s="1">
        <f>1/1.15</f>
        <v>0.8695652174</v>
      </c>
      <c r="N136" s="1">
        <v>21521.0</v>
      </c>
      <c r="O136">
        <f t="shared" ref="O136:O137" si="87">P136*N136</f>
        <v>18713.91304</v>
      </c>
      <c r="P136" s="1">
        <f>1/1.15</f>
        <v>0.8695652174</v>
      </c>
      <c r="Q136" s="1">
        <v>21521.0</v>
      </c>
      <c r="R136">
        <f t="shared" ref="R136:R137" si="88">S136*Q136</f>
        <v>18713.91304</v>
      </c>
      <c r="S136" s="1">
        <f>1/1.15</f>
        <v>0.8695652174</v>
      </c>
      <c r="T136" s="1">
        <v>21453.0</v>
      </c>
      <c r="U136">
        <f t="shared" ref="U136:U137" si="89">V136*T136</f>
        <v>18654.78261</v>
      </c>
      <c r="V136" s="1">
        <f>1/1.15</f>
        <v>0.8695652174</v>
      </c>
    </row>
    <row r="137">
      <c r="A137" s="1" t="s">
        <v>12</v>
      </c>
      <c r="B137" s="1">
        <v>31212.0</v>
      </c>
      <c r="C137">
        <f>B137*D137</f>
        <v>28374.54517</v>
      </c>
      <c r="D137" s="1">
        <v>0.9090909</v>
      </c>
      <c r="E137" s="1">
        <v>31153.0</v>
      </c>
      <c r="F137">
        <f t="shared" si="84"/>
        <v>28320.90881</v>
      </c>
      <c r="G137" s="1">
        <v>0.9090909</v>
      </c>
      <c r="H137" s="1">
        <v>31163.0</v>
      </c>
      <c r="I137">
        <f t="shared" si="85"/>
        <v>28329.99972</v>
      </c>
      <c r="J137" s="1">
        <v>0.9090909</v>
      </c>
      <c r="K137" s="1">
        <v>31152.0</v>
      </c>
      <c r="L137">
        <f t="shared" si="86"/>
        <v>28319.99972</v>
      </c>
      <c r="M137" s="1">
        <v>0.9090909</v>
      </c>
      <c r="N137" s="1">
        <v>31163.0</v>
      </c>
      <c r="O137">
        <f t="shared" si="87"/>
        <v>28329.99972</v>
      </c>
      <c r="P137" s="1">
        <v>0.9090909</v>
      </c>
      <c r="Q137" s="1">
        <v>31163.0</v>
      </c>
      <c r="R137">
        <f t="shared" si="88"/>
        <v>28329.99972</v>
      </c>
      <c r="S137" s="1">
        <v>0.9090909</v>
      </c>
      <c r="T137" s="1">
        <v>31163.0</v>
      </c>
      <c r="U137">
        <f t="shared" si="89"/>
        <v>28329.99972</v>
      </c>
      <c r="V137" s="1">
        <v>0.9090909</v>
      </c>
    </row>
    <row r="138">
      <c r="A138" s="1" t="s">
        <v>13</v>
      </c>
      <c r="B138" s="1">
        <v>32685.0</v>
      </c>
      <c r="C138" s="1">
        <v>25127.0</v>
      </c>
      <c r="D138">
        <f t="shared" ref="D138:D141" si="90">C138/B138</f>
        <v>0.7687624292</v>
      </c>
      <c r="E138" s="1">
        <v>32550.0</v>
      </c>
      <c r="F138" s="1">
        <v>25122.0</v>
      </c>
      <c r="G138">
        <f t="shared" ref="G138:G141" si="91">F138/E138</f>
        <v>0.771797235</v>
      </c>
      <c r="H138" s="1">
        <v>32573.0</v>
      </c>
      <c r="I138" s="1">
        <v>25127.0</v>
      </c>
      <c r="J138">
        <f t="shared" ref="J138:J141" si="92">I138/H138</f>
        <v>0.7714057655</v>
      </c>
      <c r="K138" s="1">
        <v>32571.0</v>
      </c>
      <c r="L138" s="1">
        <v>25127.0</v>
      </c>
      <c r="M138">
        <f t="shared" ref="M138:M141" si="93">L138/K138</f>
        <v>0.7714531332</v>
      </c>
      <c r="N138" s="1">
        <v>32571.0</v>
      </c>
      <c r="O138" s="1">
        <v>25127.0</v>
      </c>
      <c r="P138">
        <f t="shared" ref="P138:P141" si="94">O138/N138</f>
        <v>0.7714531332</v>
      </c>
      <c r="Q138" s="1">
        <v>32571.0</v>
      </c>
      <c r="R138" s="1">
        <v>25127.0</v>
      </c>
      <c r="S138" s="1">
        <f t="shared" ref="S138:S141" si="95">R138/Q138</f>
        <v>0.7714531332</v>
      </c>
      <c r="T138" s="1">
        <v>32571.0</v>
      </c>
      <c r="U138" s="1">
        <v>25127.0</v>
      </c>
      <c r="V138">
        <f t="shared" ref="V138:V141" si="96">U138/T138</f>
        <v>0.7714531332</v>
      </c>
    </row>
    <row r="139">
      <c r="A139" s="1" t="s">
        <v>14</v>
      </c>
      <c r="B139" s="1">
        <v>8857.0</v>
      </c>
      <c r="C139" s="1">
        <v>4159.0</v>
      </c>
      <c r="D139">
        <f t="shared" si="90"/>
        <v>0.4695720899</v>
      </c>
      <c r="E139" s="1">
        <v>8770.0</v>
      </c>
      <c r="F139" s="1">
        <v>4159.0</v>
      </c>
      <c r="G139">
        <f t="shared" si="91"/>
        <v>0.4742303307</v>
      </c>
      <c r="H139" s="1">
        <v>9068.0</v>
      </c>
      <c r="I139" s="1">
        <v>4159.0</v>
      </c>
      <c r="J139">
        <f t="shared" si="92"/>
        <v>0.4586457874</v>
      </c>
      <c r="K139" s="1">
        <v>9068.0</v>
      </c>
      <c r="L139" s="1">
        <v>4159.0</v>
      </c>
      <c r="M139">
        <f t="shared" si="93"/>
        <v>0.4586457874</v>
      </c>
      <c r="N139" s="1">
        <v>9068.0</v>
      </c>
      <c r="O139" s="1">
        <v>4159.0</v>
      </c>
      <c r="P139">
        <f t="shared" si="94"/>
        <v>0.4586457874</v>
      </c>
      <c r="Q139" s="1">
        <v>9068.0</v>
      </c>
      <c r="R139" s="1">
        <v>4159.0</v>
      </c>
      <c r="S139">
        <f t="shared" si="95"/>
        <v>0.4586457874</v>
      </c>
      <c r="T139" s="1">
        <v>9068.0</v>
      </c>
      <c r="U139" s="1">
        <v>4159.0</v>
      </c>
      <c r="V139">
        <f t="shared" si="96"/>
        <v>0.4586457874</v>
      </c>
    </row>
    <row r="140">
      <c r="A140" s="1" t="s">
        <v>15</v>
      </c>
      <c r="B140" s="1">
        <v>283153.0</v>
      </c>
      <c r="C140" s="1">
        <v>198564.0</v>
      </c>
      <c r="D140">
        <f t="shared" si="90"/>
        <v>0.7012604493</v>
      </c>
      <c r="E140" s="1">
        <v>276003.0</v>
      </c>
      <c r="F140" s="1">
        <v>198416.0</v>
      </c>
      <c r="G140">
        <f t="shared" si="91"/>
        <v>0.7188907367</v>
      </c>
      <c r="H140" s="1">
        <v>282404.0</v>
      </c>
      <c r="I140" s="1">
        <v>198544.0</v>
      </c>
      <c r="J140">
        <f t="shared" si="92"/>
        <v>0.7030495319</v>
      </c>
      <c r="K140" s="1">
        <v>282404.0</v>
      </c>
      <c r="L140" s="1">
        <v>198544.0</v>
      </c>
      <c r="M140">
        <f t="shared" si="93"/>
        <v>0.7030495319</v>
      </c>
      <c r="N140" s="1">
        <v>282360.0</v>
      </c>
      <c r="O140" s="1">
        <v>198539.0</v>
      </c>
      <c r="P140">
        <f t="shared" si="94"/>
        <v>0.7031413798</v>
      </c>
      <c r="Q140" s="1">
        <v>282286.0</v>
      </c>
      <c r="R140" s="1">
        <v>198539.0</v>
      </c>
      <c r="S140">
        <f t="shared" si="95"/>
        <v>0.7033257051</v>
      </c>
      <c r="T140" s="1">
        <v>282404.0</v>
      </c>
      <c r="U140" s="1">
        <v>198544.0</v>
      </c>
      <c r="V140">
        <f t="shared" si="96"/>
        <v>0.7030495319</v>
      </c>
    </row>
    <row r="141">
      <c r="B141">
        <f t="shared" ref="B141:C141" si="97">SUM(B130:B140)</f>
        <v>923726</v>
      </c>
      <c r="C141">
        <f t="shared" si="97"/>
        <v>640136.3713</v>
      </c>
      <c r="D141">
        <f t="shared" si="90"/>
        <v>0.6929937787</v>
      </c>
      <c r="E141">
        <f t="shared" ref="E141:F141" si="98">SUM(E130:E140)</f>
        <v>914675</v>
      </c>
      <c r="F141">
        <f t="shared" si="98"/>
        <v>639872.561</v>
      </c>
      <c r="G141">
        <f t="shared" si="91"/>
        <v>0.6995627529</v>
      </c>
      <c r="H141">
        <f t="shared" ref="H141:I141" si="99">SUM(H130:H140)</f>
        <v>921507</v>
      </c>
      <c r="I141">
        <f t="shared" si="99"/>
        <v>639947.0432</v>
      </c>
      <c r="J141">
        <f t="shared" si="92"/>
        <v>0.6944570613</v>
      </c>
      <c r="K141">
        <f t="shared" ref="K141:L141" si="100">SUM(K130:K140)</f>
        <v>921247</v>
      </c>
      <c r="L141">
        <f t="shared" si="100"/>
        <v>639977.9128</v>
      </c>
      <c r="M141">
        <f t="shared" si="93"/>
        <v>0.6946865637</v>
      </c>
      <c r="N141">
        <f t="shared" ref="N141:O141" si="101">SUM(N130:N140)</f>
        <v>921345</v>
      </c>
      <c r="O141">
        <f t="shared" si="101"/>
        <v>639972.9128</v>
      </c>
      <c r="P141">
        <f t="shared" si="94"/>
        <v>0.6946072457</v>
      </c>
      <c r="Q141">
        <f t="shared" ref="Q141:R141" si="102">SUM(Q130:Q140)</f>
        <v>920851</v>
      </c>
      <c r="R141">
        <f t="shared" si="102"/>
        <v>639967.9128</v>
      </c>
      <c r="S141">
        <f t="shared" si="95"/>
        <v>0.6949744451</v>
      </c>
      <c r="T141">
        <f t="shared" ref="T141:U141" si="103">SUM(T130:T140)</f>
        <v>920903</v>
      </c>
      <c r="U141">
        <f t="shared" si="103"/>
        <v>639918.7823</v>
      </c>
      <c r="V141">
        <f t="shared" si="96"/>
        <v>0.6948818522</v>
      </c>
    </row>
    <row r="143">
      <c r="B143" s="1">
        <v>2.0</v>
      </c>
      <c r="C143" s="1">
        <v>4.0</v>
      </c>
      <c r="D143" s="1">
        <v>8.0</v>
      </c>
      <c r="E143" s="1">
        <v>16.0</v>
      </c>
      <c r="F143" s="1">
        <v>32.0</v>
      </c>
      <c r="G143" s="1">
        <v>64.0</v>
      </c>
      <c r="H143" s="1">
        <v>128.0</v>
      </c>
    </row>
    <row r="144">
      <c r="A144" s="1" t="s">
        <v>16</v>
      </c>
      <c r="B144">
        <f>AVERAGE(D130:D140)</f>
        <v>0.7513882703</v>
      </c>
      <c r="C144">
        <f>AVERAGE(G130:G140)</f>
        <v>0.7557993359</v>
      </c>
      <c r="D144">
        <f>AVERAGE(J130:J140)</f>
        <v>0.7519493801</v>
      </c>
      <c r="E144">
        <f>AVERAGE(M130:M140)</f>
        <v>0.7529208491</v>
      </c>
      <c r="F144">
        <f>AVERAGE(P130:P140)</f>
        <v>0.7526046127</v>
      </c>
      <c r="G144">
        <f>AVERAGE(S130:S140)</f>
        <v>0.7531481298</v>
      </c>
      <c r="H144">
        <f>AVERAGE(V130:V140)</f>
        <v>0.7531252581</v>
      </c>
    </row>
  </sheetData>
  <drawing r:id="rId1"/>
</worksheet>
</file>